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315"/>
  <workbookPr filterPrivacy="1"/>
  <mc:AlternateContent xmlns:mc="http://schemas.openxmlformats.org/markup-compatibility/2006">
    <mc:Choice Requires="x15">
      <x15ac:absPath xmlns:x15ac="http://schemas.microsoft.com/office/spreadsheetml/2010/11/ac" url="/Users/libahladik/Downloads/"/>
    </mc:Choice>
  </mc:AlternateContent>
  <bookViews>
    <workbookView xWindow="1560" yWindow="900" windowWidth="24920" windowHeight="13360" tabRatio="725"/>
  </bookViews>
  <sheets>
    <sheet name="ReadMe" sheetId="53" r:id="rId1"/>
    <sheet name="Pasture_milkShare" sheetId="55" state="hidden" r:id="rId2"/>
    <sheet name="Index_variables" sheetId="44" r:id="rId3"/>
    <sheet name="DB_Census_State" sheetId="27" r:id="rId4"/>
    <sheet name="FE_ConvertionFactors" sheetId="16" r:id="rId5"/>
    <sheet name="DB_FEConversion" sheetId="46" r:id="rId6"/>
    <sheet name="DB_ProductionFE" sheetId="62" r:id="rId7"/>
    <sheet name="DB_UtilityFE" sheetId="48" r:id="rId8"/>
    <sheet name="DB_ProductionFE_fromUtility" sheetId="47" r:id="rId9"/>
    <sheet name="Results_Crop&amp;Beef" sheetId="51" r:id="rId10"/>
    <sheet name="Results_Crop&amp;Pasture" sheetId="52" r:id="rId11"/>
    <sheet name="Results_Feed2WhiteMeat" sheetId="69" r:id="rId12"/>
    <sheet name="Results_Feed&amp;Food" sheetId="50" r:id="rId13"/>
  </sheets>
  <definedNames>
    <definedName name="_xlnm._FilterDatabase" localSheetId="3" hidden="1">DB_Census_State!$A$2:$AW$110</definedName>
    <definedName name="_xlnm._FilterDatabase" localSheetId="2" hidden="1">Index_variables!$D$1:$D$231</definedName>
    <definedName name="CENSO">DB_Census_State!$A$2:$AW$110</definedName>
    <definedName name="CROP_BEEF">'Results_Crop&amp;Beef'!$A$2:$S$110</definedName>
    <definedName name="FEED_FOOD">'Results_Feed&amp;Food'!$A$2:$S$110</definedName>
    <definedName name="FEED2MEAT">Results_Feed2WhiteMeat!$A$2:$J$110</definedName>
    <definedName name="MILK">Pasture_milkShare!$A$1:$D$28</definedName>
    <definedName name="PRODUCTION" localSheetId="6">DB_ProductionFE!$A$2:$AQ$110</definedName>
    <definedName name="PRODUCTION">DB_ProductionFE_fromUtility!$A$2:$AQ$110</definedName>
    <definedName name="UTILITY">DB_UtilityFE!$A$2:$CW$110</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S3" i="46" l="1"/>
  <c r="E85" i="16"/>
  <c r="DT3" i="46"/>
  <c r="E86" i="16"/>
  <c r="DU3" i="46"/>
  <c r="K3" i="51"/>
  <c r="DV3" i="46"/>
  <c r="DW3" i="46"/>
  <c r="CI3" i="48"/>
  <c r="M3" i="46"/>
  <c r="G3" i="62"/>
  <c r="I3" i="46"/>
  <c r="H3" i="48"/>
  <c r="T3" i="46"/>
  <c r="P3" i="48"/>
  <c r="AG3" i="46"/>
  <c r="W3" i="48"/>
  <c r="AM3" i="46"/>
  <c r="AB3" i="48"/>
  <c r="H31" i="16"/>
  <c r="AQ3" i="46"/>
  <c r="AF3" i="48"/>
  <c r="BF3" i="46"/>
  <c r="AJ3" i="48"/>
  <c r="BL3" i="46"/>
  <c r="AO3" i="48"/>
  <c r="BT3" i="46"/>
  <c r="C56" i="16"/>
  <c r="BV3" i="46"/>
  <c r="AT3" i="48"/>
  <c r="CC3" i="46"/>
  <c r="AZ3" i="48"/>
  <c r="CK3" i="46"/>
  <c r="BF3" i="48"/>
  <c r="CX3" i="46"/>
  <c r="CY3" i="46"/>
  <c r="BN3" i="48"/>
  <c r="DL3" i="46"/>
  <c r="BV3" i="48"/>
  <c r="CD3" i="48"/>
  <c r="F3" i="52"/>
  <c r="DR3" i="46"/>
  <c r="DR4" i="46"/>
  <c r="DR5" i="46"/>
  <c r="DR6" i="46"/>
  <c r="DR7" i="46"/>
  <c r="DR8" i="46"/>
  <c r="DR9" i="46"/>
  <c r="DR10" i="46"/>
  <c r="DR11" i="46"/>
  <c r="DR12" i="46"/>
  <c r="DR13" i="46"/>
  <c r="DR14" i="46"/>
  <c r="DR15" i="46"/>
  <c r="DR16" i="46"/>
  <c r="DR17" i="46"/>
  <c r="DR18" i="46"/>
  <c r="DR19" i="46"/>
  <c r="DR20" i="46"/>
  <c r="DR21" i="46"/>
  <c r="DR22" i="46"/>
  <c r="DR23" i="46"/>
  <c r="DR24" i="46"/>
  <c r="DR25" i="46"/>
  <c r="DR26" i="46"/>
  <c r="DR27" i="46"/>
  <c r="DR28" i="46"/>
  <c r="DR29" i="46"/>
  <c r="DR30" i="46"/>
  <c r="DR31" i="46"/>
  <c r="DR32" i="46"/>
  <c r="DR33" i="46"/>
  <c r="DR34" i="46"/>
  <c r="DR35" i="46"/>
  <c r="DR36" i="46"/>
  <c r="DR37" i="46"/>
  <c r="DR38" i="46"/>
  <c r="DR39" i="46"/>
  <c r="DR40" i="46"/>
  <c r="DR41" i="46"/>
  <c r="DR42" i="46"/>
  <c r="DR43" i="46"/>
  <c r="DR44" i="46"/>
  <c r="DR45" i="46"/>
  <c r="DR46" i="46"/>
  <c r="DR47" i="46"/>
  <c r="DR48" i="46"/>
  <c r="DR49" i="46"/>
  <c r="DR50" i="46"/>
  <c r="DR51" i="46"/>
  <c r="DR52" i="46"/>
  <c r="DR53" i="46"/>
  <c r="DR54" i="46"/>
  <c r="DR55" i="46"/>
  <c r="DR56" i="46"/>
  <c r="DR57" i="46"/>
  <c r="DR58" i="46"/>
  <c r="DR59" i="46"/>
  <c r="DR60" i="46"/>
  <c r="DR61" i="46"/>
  <c r="DR62" i="46"/>
  <c r="DR63" i="46"/>
  <c r="DR64" i="46"/>
  <c r="DR65" i="46"/>
  <c r="DR66" i="46"/>
  <c r="DR67" i="46"/>
  <c r="DR68" i="46"/>
  <c r="DR69" i="46"/>
  <c r="DR70" i="46"/>
  <c r="DR71" i="46"/>
  <c r="DR72" i="46"/>
  <c r="DR73" i="46"/>
  <c r="DR74" i="46"/>
  <c r="DR75" i="46"/>
  <c r="DR76" i="46"/>
  <c r="DR77" i="46"/>
  <c r="DR78" i="46"/>
  <c r="DR79" i="46"/>
  <c r="DR80" i="46"/>
  <c r="DR81" i="46"/>
  <c r="DR82" i="46"/>
  <c r="DR83" i="46"/>
  <c r="DR84" i="46"/>
  <c r="DR85" i="46"/>
  <c r="DR86" i="46"/>
  <c r="DR87" i="46"/>
  <c r="DR88" i="46"/>
  <c r="DR89" i="46"/>
  <c r="DR90" i="46"/>
  <c r="DR91" i="46"/>
  <c r="DR92" i="46"/>
  <c r="DR93" i="46"/>
  <c r="DR94" i="46"/>
  <c r="DR95" i="46"/>
  <c r="DR96" i="46"/>
  <c r="DR97" i="46"/>
  <c r="DR98" i="46"/>
  <c r="DR99" i="46"/>
  <c r="DR100" i="46"/>
  <c r="DR101" i="46"/>
  <c r="DR102" i="46"/>
  <c r="DR103" i="46"/>
  <c r="DR104" i="46"/>
  <c r="DR105" i="46"/>
  <c r="DR106" i="46"/>
  <c r="DR107" i="46"/>
  <c r="DR108" i="46"/>
  <c r="DR109" i="46"/>
  <c r="DR110" i="46"/>
  <c r="DF3" i="46"/>
  <c r="DF4" i="46"/>
  <c r="DF5" i="46"/>
  <c r="DF6" i="46"/>
  <c r="DF7" i="46"/>
  <c r="DF8" i="46"/>
  <c r="DF9" i="46"/>
  <c r="DF10" i="46"/>
  <c r="DF11" i="46"/>
  <c r="DF12" i="46"/>
  <c r="DF13" i="46"/>
  <c r="DF14" i="46"/>
  <c r="DF15" i="46"/>
  <c r="DF16" i="46"/>
  <c r="DF17" i="46"/>
  <c r="DF18" i="46"/>
  <c r="DF19" i="46"/>
  <c r="DF20" i="46"/>
  <c r="DF21" i="46"/>
  <c r="DF22" i="46"/>
  <c r="DF23" i="46"/>
  <c r="DF24" i="46"/>
  <c r="DF25" i="46"/>
  <c r="DF26" i="46"/>
  <c r="DF27" i="46"/>
  <c r="DF28" i="46"/>
  <c r="DF29" i="46"/>
  <c r="DF30" i="46"/>
  <c r="DF31" i="46"/>
  <c r="DF32" i="46"/>
  <c r="DF33" i="46"/>
  <c r="DF34" i="46"/>
  <c r="DF35" i="46"/>
  <c r="DF36" i="46"/>
  <c r="DF37" i="46"/>
  <c r="DF38" i="46"/>
  <c r="DF39" i="46"/>
  <c r="DF40" i="46"/>
  <c r="DF41" i="46"/>
  <c r="DF42" i="46"/>
  <c r="DF43" i="46"/>
  <c r="DF44" i="46"/>
  <c r="DF45" i="46"/>
  <c r="DF46" i="46"/>
  <c r="DF47" i="46"/>
  <c r="DF48" i="46"/>
  <c r="DF49" i="46"/>
  <c r="DF50" i="46"/>
  <c r="DF51" i="46"/>
  <c r="DF52" i="46"/>
  <c r="DF53" i="46"/>
  <c r="DF54" i="46"/>
  <c r="DF55" i="46"/>
  <c r="DF56" i="46"/>
  <c r="DF57" i="46"/>
  <c r="DF58" i="46"/>
  <c r="DF59" i="46"/>
  <c r="DF60" i="46"/>
  <c r="DF61" i="46"/>
  <c r="DF62" i="46"/>
  <c r="DF63" i="46"/>
  <c r="DF64" i="46"/>
  <c r="DF65" i="46"/>
  <c r="DF66" i="46"/>
  <c r="DF67" i="46"/>
  <c r="DF68" i="46"/>
  <c r="DF69" i="46"/>
  <c r="DF70" i="46"/>
  <c r="DF71" i="46"/>
  <c r="DF72" i="46"/>
  <c r="DF73" i="46"/>
  <c r="DF74" i="46"/>
  <c r="DF75" i="46"/>
  <c r="DF76" i="46"/>
  <c r="DF77" i="46"/>
  <c r="DF78" i="46"/>
  <c r="DF79" i="46"/>
  <c r="DF80" i="46"/>
  <c r="DF81" i="46"/>
  <c r="DF82" i="46"/>
  <c r="DF83" i="46"/>
  <c r="DF84" i="46"/>
  <c r="DF85" i="46"/>
  <c r="DF86" i="46"/>
  <c r="DF87" i="46"/>
  <c r="DF88" i="46"/>
  <c r="DF89" i="46"/>
  <c r="DF90" i="46"/>
  <c r="DF91" i="46"/>
  <c r="DF92" i="46"/>
  <c r="DF93" i="46"/>
  <c r="DF94" i="46"/>
  <c r="DF95" i="46"/>
  <c r="DF96" i="46"/>
  <c r="DF97" i="46"/>
  <c r="DF98" i="46"/>
  <c r="DF99" i="46"/>
  <c r="DF100" i="46"/>
  <c r="DF101" i="46"/>
  <c r="DF102" i="46"/>
  <c r="DF103" i="46"/>
  <c r="DF104" i="46"/>
  <c r="DF105" i="46"/>
  <c r="DF106" i="46"/>
  <c r="DF107" i="46"/>
  <c r="DF108" i="46"/>
  <c r="DF109" i="46"/>
  <c r="DF110" i="46"/>
  <c r="CQ3" i="46"/>
  <c r="CQ4" i="46"/>
  <c r="CQ5" i="46"/>
  <c r="CQ6" i="46"/>
  <c r="CQ7" i="46"/>
  <c r="CQ8" i="46"/>
  <c r="CQ9" i="46"/>
  <c r="CQ10" i="46"/>
  <c r="CQ11" i="46"/>
  <c r="CQ12" i="46"/>
  <c r="CQ13" i="46"/>
  <c r="CQ14" i="46"/>
  <c r="CQ15" i="46"/>
  <c r="CQ16" i="46"/>
  <c r="CQ17" i="46"/>
  <c r="CQ18" i="46"/>
  <c r="CQ19" i="46"/>
  <c r="CQ20" i="46"/>
  <c r="CQ21" i="46"/>
  <c r="CQ22" i="46"/>
  <c r="CQ23" i="46"/>
  <c r="CQ24" i="46"/>
  <c r="CQ25" i="46"/>
  <c r="CQ26" i="46"/>
  <c r="CQ27" i="46"/>
  <c r="CQ28" i="46"/>
  <c r="CQ29" i="46"/>
  <c r="CQ30" i="46"/>
  <c r="CQ31" i="46"/>
  <c r="CQ32" i="46"/>
  <c r="CQ33" i="46"/>
  <c r="CQ34" i="46"/>
  <c r="CQ35" i="46"/>
  <c r="CQ36" i="46"/>
  <c r="CQ37" i="46"/>
  <c r="CQ38" i="46"/>
  <c r="CQ39" i="46"/>
  <c r="CQ40" i="46"/>
  <c r="CQ41" i="46"/>
  <c r="CQ42" i="46"/>
  <c r="CQ43" i="46"/>
  <c r="CQ44" i="46"/>
  <c r="CQ45" i="46"/>
  <c r="CQ46" i="46"/>
  <c r="CQ47" i="46"/>
  <c r="CQ48" i="46"/>
  <c r="CQ49" i="46"/>
  <c r="CQ50" i="46"/>
  <c r="CQ51" i="46"/>
  <c r="CQ52" i="46"/>
  <c r="CQ53" i="46"/>
  <c r="CQ54" i="46"/>
  <c r="CQ55" i="46"/>
  <c r="CQ56" i="46"/>
  <c r="CQ57" i="46"/>
  <c r="CQ58" i="46"/>
  <c r="CQ59" i="46"/>
  <c r="CQ60" i="46"/>
  <c r="CQ61" i="46"/>
  <c r="CQ62" i="46"/>
  <c r="CQ63" i="46"/>
  <c r="CQ64" i="46"/>
  <c r="CQ65" i="46"/>
  <c r="CQ66" i="46"/>
  <c r="CQ67" i="46"/>
  <c r="CQ68" i="46"/>
  <c r="CQ69" i="46"/>
  <c r="CQ70" i="46"/>
  <c r="CQ71" i="46"/>
  <c r="CQ72" i="46"/>
  <c r="CQ73" i="46"/>
  <c r="CQ74" i="46"/>
  <c r="CQ75" i="46"/>
  <c r="CQ76" i="46"/>
  <c r="CQ77" i="46"/>
  <c r="CQ78" i="46"/>
  <c r="CQ79" i="46"/>
  <c r="CQ80" i="46"/>
  <c r="CQ81" i="46"/>
  <c r="CQ82" i="46"/>
  <c r="CQ83" i="46"/>
  <c r="CQ84" i="46"/>
  <c r="CQ85" i="46"/>
  <c r="CQ86" i="46"/>
  <c r="CQ87" i="46"/>
  <c r="CQ88" i="46"/>
  <c r="CQ89" i="46"/>
  <c r="CQ90" i="46"/>
  <c r="CQ91" i="46"/>
  <c r="CQ92" i="46"/>
  <c r="CQ93" i="46"/>
  <c r="CQ94" i="46"/>
  <c r="CQ95" i="46"/>
  <c r="CQ96" i="46"/>
  <c r="CQ97" i="46"/>
  <c r="CQ98" i="46"/>
  <c r="CQ99" i="46"/>
  <c r="CQ100" i="46"/>
  <c r="CQ101" i="46"/>
  <c r="CQ102" i="46"/>
  <c r="CQ103" i="46"/>
  <c r="CQ104" i="46"/>
  <c r="CQ105" i="46"/>
  <c r="CQ106" i="46"/>
  <c r="CQ107" i="46"/>
  <c r="CQ108" i="46"/>
  <c r="CQ109" i="46"/>
  <c r="CQ110" i="46"/>
  <c r="AC3" i="46"/>
  <c r="AC4" i="46"/>
  <c r="AC5" i="46"/>
  <c r="AC6" i="46"/>
  <c r="AC7" i="46"/>
  <c r="AC8" i="46"/>
  <c r="AC9" i="46"/>
  <c r="AC10" i="46"/>
  <c r="AC11" i="46"/>
  <c r="AC12" i="46"/>
  <c r="AC13" i="46"/>
  <c r="AC14" i="46"/>
  <c r="AC15" i="46"/>
  <c r="AC16" i="46"/>
  <c r="AC17" i="46"/>
  <c r="AC18" i="46"/>
  <c r="AC19" i="46"/>
  <c r="AC20" i="46"/>
  <c r="AC21" i="46"/>
  <c r="AC22" i="46"/>
  <c r="AC23" i="46"/>
  <c r="AC24" i="46"/>
  <c r="AC25" i="46"/>
  <c r="AC26" i="46"/>
  <c r="AC27" i="46"/>
  <c r="AC28" i="46"/>
  <c r="AC29" i="46"/>
  <c r="AC30" i="46"/>
  <c r="AC31" i="46"/>
  <c r="AC32" i="46"/>
  <c r="AC33" i="46"/>
  <c r="AC34" i="46"/>
  <c r="AC35" i="46"/>
  <c r="AC36" i="46"/>
  <c r="AC37" i="46"/>
  <c r="AC38" i="46"/>
  <c r="AC39" i="46"/>
  <c r="AC40" i="46"/>
  <c r="AC41" i="46"/>
  <c r="AC42" i="46"/>
  <c r="AC43" i="46"/>
  <c r="AC44" i="46"/>
  <c r="AC45" i="46"/>
  <c r="AC46" i="46"/>
  <c r="AC47" i="46"/>
  <c r="AC48" i="46"/>
  <c r="AC49" i="46"/>
  <c r="AC50" i="46"/>
  <c r="AC51" i="46"/>
  <c r="AC52" i="46"/>
  <c r="AC53" i="46"/>
  <c r="AC54" i="46"/>
  <c r="AC55" i="46"/>
  <c r="AC56" i="46"/>
  <c r="AC57" i="46"/>
  <c r="AC58" i="46"/>
  <c r="AC59" i="46"/>
  <c r="AC60" i="46"/>
  <c r="AC61" i="46"/>
  <c r="AC62" i="46"/>
  <c r="AC63" i="46"/>
  <c r="AC64" i="46"/>
  <c r="AC65" i="46"/>
  <c r="AC66" i="46"/>
  <c r="AC67" i="46"/>
  <c r="AC68" i="46"/>
  <c r="AC69" i="46"/>
  <c r="AC70" i="46"/>
  <c r="AC71" i="46"/>
  <c r="AC72" i="46"/>
  <c r="AC73" i="46"/>
  <c r="AC74" i="46"/>
  <c r="AC75" i="46"/>
  <c r="AC76" i="46"/>
  <c r="AC77" i="46"/>
  <c r="AC78" i="46"/>
  <c r="AC79" i="46"/>
  <c r="AC80" i="46"/>
  <c r="AC81" i="46"/>
  <c r="AC82" i="46"/>
  <c r="AC83" i="46"/>
  <c r="AC84" i="46"/>
  <c r="AC85" i="46"/>
  <c r="AC86" i="46"/>
  <c r="AC87" i="46"/>
  <c r="AC88" i="46"/>
  <c r="AC89" i="46"/>
  <c r="AC90" i="46"/>
  <c r="AC91" i="46"/>
  <c r="AC92" i="46"/>
  <c r="AC93" i="46"/>
  <c r="AC94" i="46"/>
  <c r="AC95" i="46"/>
  <c r="AC96" i="46"/>
  <c r="AC97" i="46"/>
  <c r="AC98" i="46"/>
  <c r="AC99" i="46"/>
  <c r="AC100" i="46"/>
  <c r="AC101" i="46"/>
  <c r="AC102" i="46"/>
  <c r="AC103" i="46"/>
  <c r="AC104" i="46"/>
  <c r="AC105" i="46"/>
  <c r="AC106" i="46"/>
  <c r="AC107" i="46"/>
  <c r="AC108" i="46"/>
  <c r="AC109" i="46"/>
  <c r="AC110" i="46"/>
  <c r="AA3" i="46"/>
  <c r="AA4" i="46"/>
  <c r="AA5" i="46"/>
  <c r="AA6" i="46"/>
  <c r="AA7" i="46"/>
  <c r="AA8" i="46"/>
  <c r="AA9" i="46"/>
  <c r="AA10" i="46"/>
  <c r="AA11" i="46"/>
  <c r="AA12" i="46"/>
  <c r="AA13" i="46"/>
  <c r="AA14" i="46"/>
  <c r="AA15" i="46"/>
  <c r="AA16" i="46"/>
  <c r="AA17" i="46"/>
  <c r="AA18" i="46"/>
  <c r="AA19" i="46"/>
  <c r="AA20" i="46"/>
  <c r="AA21" i="46"/>
  <c r="AA22" i="46"/>
  <c r="AA23" i="46"/>
  <c r="AA24" i="46"/>
  <c r="AA25" i="46"/>
  <c r="AA26" i="46"/>
  <c r="AA27" i="46"/>
  <c r="AA28" i="46"/>
  <c r="AA29" i="46"/>
  <c r="AA30" i="46"/>
  <c r="AA31" i="46"/>
  <c r="AA32" i="46"/>
  <c r="AA33" i="46"/>
  <c r="AA34" i="46"/>
  <c r="AA35" i="46"/>
  <c r="AA36" i="46"/>
  <c r="AA37" i="46"/>
  <c r="AA38" i="46"/>
  <c r="AA39" i="46"/>
  <c r="AA40" i="46"/>
  <c r="AA41" i="46"/>
  <c r="AA42" i="46"/>
  <c r="AA43" i="46"/>
  <c r="AA44" i="46"/>
  <c r="AA45" i="46"/>
  <c r="AA46" i="46"/>
  <c r="AA47" i="46"/>
  <c r="AA48" i="46"/>
  <c r="AA49" i="46"/>
  <c r="AA50" i="46"/>
  <c r="AA51" i="46"/>
  <c r="AA52" i="46"/>
  <c r="AA53" i="46"/>
  <c r="AA54" i="46"/>
  <c r="AA55" i="46"/>
  <c r="AA56" i="46"/>
  <c r="AA57" i="46"/>
  <c r="AA58" i="46"/>
  <c r="AA59" i="46"/>
  <c r="AA60" i="46"/>
  <c r="AA61" i="46"/>
  <c r="AA62" i="46"/>
  <c r="AA63" i="46"/>
  <c r="AA64" i="46"/>
  <c r="AA65" i="46"/>
  <c r="AA66" i="46"/>
  <c r="AA67" i="46"/>
  <c r="AA68" i="46"/>
  <c r="AA69" i="46"/>
  <c r="AA70" i="46"/>
  <c r="AA71" i="46"/>
  <c r="AA72" i="46"/>
  <c r="AA73" i="46"/>
  <c r="AA74" i="46"/>
  <c r="AA75" i="46"/>
  <c r="AA76" i="46"/>
  <c r="AA77" i="46"/>
  <c r="AA78" i="46"/>
  <c r="AA79" i="46"/>
  <c r="AA80" i="46"/>
  <c r="AA81" i="46"/>
  <c r="AA82" i="46"/>
  <c r="AA83" i="46"/>
  <c r="AA84" i="46"/>
  <c r="AA85" i="46"/>
  <c r="AA86" i="46"/>
  <c r="AA87" i="46"/>
  <c r="AA88" i="46"/>
  <c r="AA89" i="46"/>
  <c r="AA90" i="46"/>
  <c r="AA91" i="46"/>
  <c r="AA92" i="46"/>
  <c r="AA93" i="46"/>
  <c r="AA94" i="46"/>
  <c r="AA95" i="46"/>
  <c r="AA96" i="46"/>
  <c r="AA97" i="46"/>
  <c r="AA98" i="46"/>
  <c r="AA99" i="46"/>
  <c r="AA100" i="46"/>
  <c r="AA101" i="46"/>
  <c r="AA102" i="46"/>
  <c r="AA103" i="46"/>
  <c r="AA104" i="46"/>
  <c r="AA105" i="46"/>
  <c r="AA106" i="46"/>
  <c r="AA107" i="46"/>
  <c r="AA108" i="46"/>
  <c r="AA109" i="46"/>
  <c r="AA110" i="46"/>
  <c r="E110" i="69"/>
  <c r="F110" i="69"/>
  <c r="G110" i="69"/>
  <c r="J110" i="69"/>
  <c r="F109" i="69"/>
  <c r="E109" i="69"/>
  <c r="I109" i="69"/>
  <c r="E108" i="69"/>
  <c r="F108" i="69"/>
  <c r="G108" i="69"/>
  <c r="J108" i="69"/>
  <c r="E107" i="69"/>
  <c r="F107" i="69"/>
  <c r="I107" i="69"/>
  <c r="E106" i="69"/>
  <c r="F106" i="69"/>
  <c r="G106" i="69"/>
  <c r="J106" i="69"/>
  <c r="F105" i="69"/>
  <c r="E105" i="69"/>
  <c r="I105" i="69"/>
  <c r="E104" i="69"/>
  <c r="F104" i="69"/>
  <c r="G104" i="69"/>
  <c r="J104" i="69"/>
  <c r="E103" i="69"/>
  <c r="F103" i="69"/>
  <c r="I103" i="69"/>
  <c r="E102" i="69"/>
  <c r="F102" i="69"/>
  <c r="G102" i="69"/>
  <c r="J102" i="69"/>
  <c r="F101" i="69"/>
  <c r="E101" i="69"/>
  <c r="I101" i="69"/>
  <c r="E100" i="69"/>
  <c r="F100" i="69"/>
  <c r="G100" i="69"/>
  <c r="J100" i="69"/>
  <c r="E99" i="69"/>
  <c r="F99" i="69"/>
  <c r="I99" i="69"/>
  <c r="E98" i="69"/>
  <c r="F98" i="69"/>
  <c r="G98" i="69"/>
  <c r="J98" i="69"/>
  <c r="F97" i="69"/>
  <c r="E97" i="69"/>
  <c r="I97" i="69"/>
  <c r="E96" i="69"/>
  <c r="F96" i="69"/>
  <c r="G96" i="69"/>
  <c r="J96" i="69"/>
  <c r="E95" i="69"/>
  <c r="F95" i="69"/>
  <c r="I95" i="69"/>
  <c r="E94" i="69"/>
  <c r="F94" i="69"/>
  <c r="G94" i="69"/>
  <c r="J94" i="69"/>
  <c r="F93" i="69"/>
  <c r="E93" i="69"/>
  <c r="I93" i="69"/>
  <c r="E92" i="69"/>
  <c r="F92" i="69"/>
  <c r="G92" i="69"/>
  <c r="J92" i="69"/>
  <c r="E91" i="69"/>
  <c r="F91" i="69"/>
  <c r="I91" i="69"/>
  <c r="E90" i="69"/>
  <c r="F90" i="69"/>
  <c r="G90" i="69"/>
  <c r="J90" i="69"/>
  <c r="F89" i="69"/>
  <c r="E89" i="69"/>
  <c r="I89" i="69"/>
  <c r="E88" i="69"/>
  <c r="F88" i="69"/>
  <c r="G88" i="69"/>
  <c r="J88" i="69"/>
  <c r="E87" i="69"/>
  <c r="F87" i="69"/>
  <c r="I87" i="69"/>
  <c r="E86" i="69"/>
  <c r="F86" i="69"/>
  <c r="G86" i="69"/>
  <c r="J86" i="69"/>
  <c r="F85" i="69"/>
  <c r="E85" i="69"/>
  <c r="I85" i="69"/>
  <c r="E84" i="69"/>
  <c r="F84" i="69"/>
  <c r="G84" i="69"/>
  <c r="J84" i="69"/>
  <c r="E83" i="69"/>
  <c r="F83" i="69"/>
  <c r="I83" i="69"/>
  <c r="E82" i="69"/>
  <c r="F82" i="69"/>
  <c r="G82" i="69"/>
  <c r="J82" i="69"/>
  <c r="F81" i="69"/>
  <c r="E81" i="69"/>
  <c r="I81" i="69"/>
  <c r="E80" i="69"/>
  <c r="F80" i="69"/>
  <c r="G80" i="69"/>
  <c r="J80" i="69"/>
  <c r="E79" i="69"/>
  <c r="F79" i="69"/>
  <c r="I79" i="69"/>
  <c r="E78" i="69"/>
  <c r="F78" i="69"/>
  <c r="G78" i="69"/>
  <c r="J78" i="69"/>
  <c r="F77" i="69"/>
  <c r="E77" i="69"/>
  <c r="I77" i="69"/>
  <c r="E76" i="69"/>
  <c r="F76" i="69"/>
  <c r="H76" i="69"/>
  <c r="G76" i="69"/>
  <c r="J76" i="69"/>
  <c r="F75" i="69"/>
  <c r="E75" i="69"/>
  <c r="I75" i="69"/>
  <c r="E74" i="69"/>
  <c r="F74" i="69"/>
  <c r="H74" i="69"/>
  <c r="G74" i="69"/>
  <c r="J74" i="69"/>
  <c r="E73" i="69"/>
  <c r="F73" i="69"/>
  <c r="I73" i="69"/>
  <c r="E72" i="69"/>
  <c r="F72" i="69"/>
  <c r="H72" i="69"/>
  <c r="G72" i="69"/>
  <c r="J72" i="69"/>
  <c r="E71" i="69"/>
  <c r="F71" i="69"/>
  <c r="I71" i="69"/>
  <c r="E70" i="69"/>
  <c r="F70" i="69"/>
  <c r="H70" i="69"/>
  <c r="G70" i="69"/>
  <c r="J70" i="69"/>
  <c r="F69" i="69"/>
  <c r="E69" i="69"/>
  <c r="I69" i="69"/>
  <c r="E68" i="69"/>
  <c r="F68" i="69"/>
  <c r="H68" i="69"/>
  <c r="G68" i="69"/>
  <c r="J68" i="69"/>
  <c r="F67" i="69"/>
  <c r="E67" i="69"/>
  <c r="I67" i="69"/>
  <c r="E66" i="69"/>
  <c r="F66" i="69"/>
  <c r="H66" i="69"/>
  <c r="G66" i="69"/>
  <c r="J66" i="69"/>
  <c r="E65" i="69"/>
  <c r="F65" i="69"/>
  <c r="I65" i="69"/>
  <c r="E64" i="69"/>
  <c r="F64" i="69"/>
  <c r="H64" i="69"/>
  <c r="G64" i="69"/>
  <c r="J64" i="69"/>
  <c r="E63" i="69"/>
  <c r="F63" i="69"/>
  <c r="I63" i="69"/>
  <c r="E62" i="69"/>
  <c r="F62" i="69"/>
  <c r="H62" i="69"/>
  <c r="G62" i="69"/>
  <c r="J62" i="69"/>
  <c r="F61" i="69"/>
  <c r="E61" i="69"/>
  <c r="I61" i="69"/>
  <c r="E60" i="69"/>
  <c r="F60" i="69"/>
  <c r="H60" i="69"/>
  <c r="G60" i="69"/>
  <c r="J60" i="69"/>
  <c r="F59" i="69"/>
  <c r="E59" i="69"/>
  <c r="I59" i="69"/>
  <c r="E58" i="69"/>
  <c r="F58" i="69"/>
  <c r="H58" i="69"/>
  <c r="G58" i="69"/>
  <c r="J58" i="69"/>
  <c r="E57" i="69"/>
  <c r="F57" i="69"/>
  <c r="I57" i="69"/>
  <c r="E56" i="69"/>
  <c r="F56" i="69"/>
  <c r="H56" i="69"/>
  <c r="G56" i="69"/>
  <c r="J56" i="69"/>
  <c r="E55" i="69"/>
  <c r="F55" i="69"/>
  <c r="I55" i="69"/>
  <c r="E54" i="69"/>
  <c r="F54" i="69"/>
  <c r="H54" i="69"/>
  <c r="G54" i="69"/>
  <c r="J54" i="69"/>
  <c r="F53" i="69"/>
  <c r="E53" i="69"/>
  <c r="I53" i="69"/>
  <c r="E52" i="69"/>
  <c r="F52" i="69"/>
  <c r="H52" i="69"/>
  <c r="G52" i="69"/>
  <c r="J52" i="69"/>
  <c r="F51" i="69"/>
  <c r="E51" i="69"/>
  <c r="I51" i="69"/>
  <c r="E50" i="69"/>
  <c r="F50" i="69"/>
  <c r="H50" i="69"/>
  <c r="G50" i="69"/>
  <c r="J50" i="69"/>
  <c r="E49" i="69"/>
  <c r="F49" i="69"/>
  <c r="I49" i="69"/>
  <c r="E48" i="69"/>
  <c r="F48" i="69"/>
  <c r="H48" i="69"/>
  <c r="G48" i="69"/>
  <c r="J48" i="69"/>
  <c r="E47" i="69"/>
  <c r="F47" i="69"/>
  <c r="I47" i="69"/>
  <c r="E46" i="69"/>
  <c r="F46" i="69"/>
  <c r="H46" i="69"/>
  <c r="G46" i="69"/>
  <c r="J46" i="69"/>
  <c r="F45" i="69"/>
  <c r="E45" i="69"/>
  <c r="I45" i="69"/>
  <c r="E44" i="69"/>
  <c r="F44" i="69"/>
  <c r="H44" i="69"/>
  <c r="G44" i="69"/>
  <c r="J44" i="69"/>
  <c r="F43" i="69"/>
  <c r="E43" i="69"/>
  <c r="I43" i="69"/>
  <c r="E42" i="69"/>
  <c r="F42" i="69"/>
  <c r="H42" i="69"/>
  <c r="G42" i="69"/>
  <c r="J42" i="69"/>
  <c r="E41" i="69"/>
  <c r="F41" i="69"/>
  <c r="I41" i="69"/>
  <c r="E40" i="69"/>
  <c r="F40" i="69"/>
  <c r="H40" i="69"/>
  <c r="G40" i="69"/>
  <c r="J40" i="69"/>
  <c r="E39" i="69"/>
  <c r="F39" i="69"/>
  <c r="I39" i="69"/>
  <c r="E38" i="69"/>
  <c r="F38" i="69"/>
  <c r="H38" i="69"/>
  <c r="G38" i="69"/>
  <c r="J38" i="69"/>
  <c r="F37" i="69"/>
  <c r="E37" i="69"/>
  <c r="I37" i="69"/>
  <c r="E36" i="69"/>
  <c r="F36" i="69"/>
  <c r="H36" i="69"/>
  <c r="G36" i="69"/>
  <c r="J36" i="69"/>
  <c r="F35" i="69"/>
  <c r="E35" i="69"/>
  <c r="I35" i="69"/>
  <c r="E34" i="69"/>
  <c r="F34" i="69"/>
  <c r="H34" i="69"/>
  <c r="G34" i="69"/>
  <c r="J34" i="69"/>
  <c r="E33" i="69"/>
  <c r="F33" i="69"/>
  <c r="I33" i="69"/>
  <c r="E32" i="69"/>
  <c r="F32" i="69"/>
  <c r="H32" i="69"/>
  <c r="G32" i="69"/>
  <c r="J32" i="69"/>
  <c r="E31" i="69"/>
  <c r="F31" i="69"/>
  <c r="I31" i="69"/>
  <c r="E30" i="69"/>
  <c r="F30" i="69"/>
  <c r="H30" i="69"/>
  <c r="G30" i="69"/>
  <c r="J30" i="69"/>
  <c r="F29" i="69"/>
  <c r="E29" i="69"/>
  <c r="I29" i="69"/>
  <c r="J29" i="69"/>
  <c r="E28" i="69"/>
  <c r="F28" i="69"/>
  <c r="H28" i="69"/>
  <c r="G28" i="69"/>
  <c r="J28" i="69"/>
  <c r="F27" i="69"/>
  <c r="E27" i="69"/>
  <c r="I27" i="69"/>
  <c r="J27" i="69"/>
  <c r="E26" i="69"/>
  <c r="F26" i="69"/>
  <c r="H26" i="69"/>
  <c r="G26" i="69"/>
  <c r="F25" i="69"/>
  <c r="E25" i="69"/>
  <c r="J25" i="69"/>
  <c r="E24" i="69"/>
  <c r="F24" i="69"/>
  <c r="H24" i="69"/>
  <c r="G24" i="69"/>
  <c r="J24" i="69"/>
  <c r="F23" i="69"/>
  <c r="E23" i="69"/>
  <c r="J23" i="69"/>
  <c r="E22" i="69"/>
  <c r="F22" i="69"/>
  <c r="H22" i="69"/>
  <c r="G22" i="69"/>
  <c r="J22" i="69"/>
  <c r="F21" i="69"/>
  <c r="E21" i="69"/>
  <c r="J21" i="69"/>
  <c r="E20" i="69"/>
  <c r="F20" i="69"/>
  <c r="H20" i="69"/>
  <c r="G20" i="69"/>
  <c r="J20" i="69"/>
  <c r="F19" i="69"/>
  <c r="E19" i="69"/>
  <c r="J19" i="69"/>
  <c r="E18" i="69"/>
  <c r="F18" i="69"/>
  <c r="H18" i="69"/>
  <c r="G18" i="69"/>
  <c r="J18" i="69"/>
  <c r="F17" i="69"/>
  <c r="E17" i="69"/>
  <c r="J17" i="69"/>
  <c r="E16" i="69"/>
  <c r="F16" i="69"/>
  <c r="H16" i="69"/>
  <c r="G16" i="69"/>
  <c r="J16" i="69"/>
  <c r="F15" i="69"/>
  <c r="E15" i="69"/>
  <c r="J15" i="69"/>
  <c r="E14" i="69"/>
  <c r="F14" i="69"/>
  <c r="H14" i="69"/>
  <c r="G14" i="69"/>
  <c r="J14" i="69"/>
  <c r="F13" i="69"/>
  <c r="E13" i="69"/>
  <c r="J13" i="69"/>
  <c r="E12" i="69"/>
  <c r="F12" i="69"/>
  <c r="H12" i="69"/>
  <c r="G12" i="69"/>
  <c r="J12" i="69"/>
  <c r="F11" i="69"/>
  <c r="E11" i="69"/>
  <c r="J11" i="69"/>
  <c r="E10" i="69"/>
  <c r="F10" i="69"/>
  <c r="H10" i="69"/>
  <c r="G10" i="69"/>
  <c r="J10" i="69"/>
  <c r="F9" i="69"/>
  <c r="E9" i="69"/>
  <c r="J9" i="69"/>
  <c r="E8" i="69"/>
  <c r="F8" i="69"/>
  <c r="H8" i="69"/>
  <c r="G8" i="69"/>
  <c r="J8" i="69"/>
  <c r="F7" i="69"/>
  <c r="E7" i="69"/>
  <c r="J7" i="69"/>
  <c r="E6" i="69"/>
  <c r="F6" i="69"/>
  <c r="H6" i="69"/>
  <c r="G6" i="69"/>
  <c r="J6" i="69"/>
  <c r="F5" i="69"/>
  <c r="E5" i="69"/>
  <c r="J5" i="69"/>
  <c r="E4" i="69"/>
  <c r="F4" i="69"/>
  <c r="H4" i="69"/>
  <c r="G4" i="69"/>
  <c r="J4" i="69"/>
  <c r="F3" i="69"/>
  <c r="E3" i="69"/>
  <c r="J3" i="69"/>
  <c r="K4" i="50"/>
  <c r="L4" i="50"/>
  <c r="K5" i="50"/>
  <c r="L5" i="50"/>
  <c r="K6" i="50"/>
  <c r="L6" i="50"/>
  <c r="K7" i="50"/>
  <c r="L7" i="50"/>
  <c r="K8" i="50"/>
  <c r="L8" i="50"/>
  <c r="K9" i="50"/>
  <c r="L9" i="50"/>
  <c r="K10" i="50"/>
  <c r="L10" i="50"/>
  <c r="K11" i="50"/>
  <c r="L11" i="50"/>
  <c r="K12" i="50"/>
  <c r="L12" i="50"/>
  <c r="K13" i="50"/>
  <c r="L13" i="50"/>
  <c r="K14" i="50"/>
  <c r="L14" i="50"/>
  <c r="K15" i="50"/>
  <c r="L15" i="50"/>
  <c r="K16" i="50"/>
  <c r="L16" i="50"/>
  <c r="K17" i="50"/>
  <c r="L17" i="50"/>
  <c r="K18" i="50"/>
  <c r="L18" i="50"/>
  <c r="K19" i="50"/>
  <c r="L19" i="50"/>
  <c r="K20" i="50"/>
  <c r="L20" i="50"/>
  <c r="K21" i="50"/>
  <c r="L21" i="50"/>
  <c r="K22" i="50"/>
  <c r="L22" i="50"/>
  <c r="K23" i="50"/>
  <c r="L23" i="50"/>
  <c r="K24" i="50"/>
  <c r="L24" i="50"/>
  <c r="K25" i="50"/>
  <c r="L25" i="50"/>
  <c r="K26" i="50"/>
  <c r="L26" i="50"/>
  <c r="K27" i="50"/>
  <c r="L27" i="50"/>
  <c r="K28" i="50"/>
  <c r="L28" i="50"/>
  <c r="K29" i="50"/>
  <c r="L29" i="50"/>
  <c r="K30" i="50"/>
  <c r="L30" i="50"/>
  <c r="K31" i="50"/>
  <c r="L31" i="50"/>
  <c r="K32" i="50"/>
  <c r="L32" i="50"/>
  <c r="K33" i="50"/>
  <c r="L33" i="50"/>
  <c r="K34" i="50"/>
  <c r="L34" i="50"/>
  <c r="K35" i="50"/>
  <c r="L35" i="50"/>
  <c r="K36" i="50"/>
  <c r="L36" i="50"/>
  <c r="K37" i="50"/>
  <c r="L37" i="50"/>
  <c r="K38" i="50"/>
  <c r="L38" i="50"/>
  <c r="K39" i="50"/>
  <c r="L39" i="50"/>
  <c r="K40" i="50"/>
  <c r="L40" i="50"/>
  <c r="K41" i="50"/>
  <c r="L41" i="50"/>
  <c r="K42" i="50"/>
  <c r="L42" i="50"/>
  <c r="K43" i="50"/>
  <c r="L43" i="50"/>
  <c r="K44" i="50"/>
  <c r="L44" i="50"/>
  <c r="K45" i="50"/>
  <c r="L45" i="50"/>
  <c r="K46" i="50"/>
  <c r="L46" i="50"/>
  <c r="K47" i="50"/>
  <c r="L47" i="50"/>
  <c r="K48" i="50"/>
  <c r="L48" i="50"/>
  <c r="K49" i="50"/>
  <c r="L49" i="50"/>
  <c r="K50" i="50"/>
  <c r="L50" i="50"/>
  <c r="K51" i="50"/>
  <c r="L51" i="50"/>
  <c r="K52" i="50"/>
  <c r="L52" i="50"/>
  <c r="K53" i="50"/>
  <c r="L53" i="50"/>
  <c r="K54" i="50"/>
  <c r="L54" i="50"/>
  <c r="K55" i="50"/>
  <c r="L55" i="50"/>
  <c r="K56" i="50"/>
  <c r="L56" i="50"/>
  <c r="K57" i="50"/>
  <c r="L57" i="50"/>
  <c r="K58" i="50"/>
  <c r="L58" i="50"/>
  <c r="K59" i="50"/>
  <c r="L59" i="50"/>
  <c r="K60" i="50"/>
  <c r="L60" i="50"/>
  <c r="K61" i="50"/>
  <c r="L61" i="50"/>
  <c r="K62" i="50"/>
  <c r="L62" i="50"/>
  <c r="K63" i="50"/>
  <c r="L63" i="50"/>
  <c r="K64" i="50"/>
  <c r="L64" i="50"/>
  <c r="K65" i="50"/>
  <c r="L65" i="50"/>
  <c r="K66" i="50"/>
  <c r="L66" i="50"/>
  <c r="K67" i="50"/>
  <c r="L67" i="50"/>
  <c r="K68" i="50"/>
  <c r="L68" i="50"/>
  <c r="K69" i="50"/>
  <c r="L69" i="50"/>
  <c r="K70" i="50"/>
  <c r="L70" i="50"/>
  <c r="K71" i="50"/>
  <c r="L71" i="50"/>
  <c r="K72" i="50"/>
  <c r="L72" i="50"/>
  <c r="K73" i="50"/>
  <c r="L73" i="50"/>
  <c r="K74" i="50"/>
  <c r="L74" i="50"/>
  <c r="K75" i="50"/>
  <c r="L75" i="50"/>
  <c r="K76" i="50"/>
  <c r="L76" i="50"/>
  <c r="K77" i="50"/>
  <c r="L77" i="50"/>
  <c r="K78" i="50"/>
  <c r="L78" i="50"/>
  <c r="K79" i="50"/>
  <c r="L79" i="50"/>
  <c r="K80" i="50"/>
  <c r="L80" i="50"/>
  <c r="K81" i="50"/>
  <c r="L81" i="50"/>
  <c r="K82" i="50"/>
  <c r="L82" i="50"/>
  <c r="K83" i="50"/>
  <c r="L83" i="50"/>
  <c r="K84" i="50"/>
  <c r="L84" i="50"/>
  <c r="K85" i="50"/>
  <c r="L85" i="50"/>
  <c r="K86" i="50"/>
  <c r="L86" i="50"/>
  <c r="K87" i="50"/>
  <c r="L87" i="50"/>
  <c r="K88" i="50"/>
  <c r="L88" i="50"/>
  <c r="K89" i="50"/>
  <c r="L89" i="50"/>
  <c r="K90" i="50"/>
  <c r="L90" i="50"/>
  <c r="K91" i="50"/>
  <c r="L91" i="50"/>
  <c r="K92" i="50"/>
  <c r="L92" i="50"/>
  <c r="K93" i="50"/>
  <c r="L93" i="50"/>
  <c r="K94" i="50"/>
  <c r="L94" i="50"/>
  <c r="K95" i="50"/>
  <c r="L95" i="50"/>
  <c r="K96" i="50"/>
  <c r="L96" i="50"/>
  <c r="K97" i="50"/>
  <c r="L97" i="50"/>
  <c r="K98" i="50"/>
  <c r="L98" i="50"/>
  <c r="K99" i="50"/>
  <c r="L99" i="50"/>
  <c r="K100" i="50"/>
  <c r="L100" i="50"/>
  <c r="K101" i="50"/>
  <c r="L101" i="50"/>
  <c r="K102" i="50"/>
  <c r="L102" i="50"/>
  <c r="K103" i="50"/>
  <c r="L103" i="50"/>
  <c r="K104" i="50"/>
  <c r="L104" i="50"/>
  <c r="K105" i="50"/>
  <c r="L105" i="50"/>
  <c r="K106" i="50"/>
  <c r="L106" i="50"/>
  <c r="K107" i="50"/>
  <c r="L107" i="50"/>
  <c r="K108" i="50"/>
  <c r="L108" i="50"/>
  <c r="K109" i="50"/>
  <c r="L109" i="50"/>
  <c r="K110" i="50"/>
  <c r="L110" i="50"/>
  <c r="L3" i="50"/>
  <c r="K3" i="50"/>
  <c r="G3" i="69"/>
  <c r="I4" i="69"/>
  <c r="G5" i="69"/>
  <c r="I6" i="69"/>
  <c r="G7" i="69"/>
  <c r="I8" i="69"/>
  <c r="G9" i="69"/>
  <c r="I10" i="69"/>
  <c r="G11" i="69"/>
  <c r="I12" i="69"/>
  <c r="G13" i="69"/>
  <c r="I14" i="69"/>
  <c r="G15" i="69"/>
  <c r="I16" i="69"/>
  <c r="G17" i="69"/>
  <c r="I18" i="69"/>
  <c r="G19" i="69"/>
  <c r="I20" i="69"/>
  <c r="G21" i="69"/>
  <c r="I22" i="69"/>
  <c r="G23" i="69"/>
  <c r="I24" i="69"/>
  <c r="G25" i="69"/>
  <c r="J26" i="69"/>
  <c r="I26" i="69"/>
  <c r="H33" i="69"/>
  <c r="G33" i="69"/>
  <c r="J33" i="69"/>
  <c r="H41" i="69"/>
  <c r="G41" i="69"/>
  <c r="J41" i="69"/>
  <c r="H49" i="69"/>
  <c r="G49" i="69"/>
  <c r="J49" i="69"/>
  <c r="H57" i="69"/>
  <c r="G57" i="69"/>
  <c r="J57" i="69"/>
  <c r="H65" i="69"/>
  <c r="G65" i="69"/>
  <c r="J65" i="69"/>
  <c r="H73" i="69"/>
  <c r="G73" i="69"/>
  <c r="J73" i="69"/>
  <c r="H79" i="69"/>
  <c r="G79" i="69"/>
  <c r="J79" i="69"/>
  <c r="H83" i="69"/>
  <c r="G83" i="69"/>
  <c r="J83" i="69"/>
  <c r="H87" i="69"/>
  <c r="G87" i="69"/>
  <c r="J87" i="69"/>
  <c r="H91" i="69"/>
  <c r="G91" i="69"/>
  <c r="J91" i="69"/>
  <c r="H95" i="69"/>
  <c r="G95" i="69"/>
  <c r="J95" i="69"/>
  <c r="H99" i="69"/>
  <c r="G99" i="69"/>
  <c r="J99" i="69"/>
  <c r="H103" i="69"/>
  <c r="G103" i="69"/>
  <c r="J103" i="69"/>
  <c r="H107" i="69"/>
  <c r="G107" i="69"/>
  <c r="J107" i="69"/>
  <c r="H3" i="69"/>
  <c r="H5" i="69"/>
  <c r="H7" i="69"/>
  <c r="H9" i="69"/>
  <c r="H11" i="69"/>
  <c r="H13" i="69"/>
  <c r="H15" i="69"/>
  <c r="H17" i="69"/>
  <c r="H19" i="69"/>
  <c r="H21" i="69"/>
  <c r="H23" i="69"/>
  <c r="H25" i="69"/>
  <c r="H27" i="69"/>
  <c r="G27" i="69"/>
  <c r="H29" i="69"/>
  <c r="G29" i="69"/>
  <c r="H31" i="69"/>
  <c r="G31" i="69"/>
  <c r="J31" i="69"/>
  <c r="H39" i="69"/>
  <c r="G39" i="69"/>
  <c r="J39" i="69"/>
  <c r="H47" i="69"/>
  <c r="G47" i="69"/>
  <c r="J47" i="69"/>
  <c r="H55" i="69"/>
  <c r="G55" i="69"/>
  <c r="J55" i="69"/>
  <c r="H63" i="69"/>
  <c r="G63" i="69"/>
  <c r="J63" i="69"/>
  <c r="H71" i="69"/>
  <c r="G71" i="69"/>
  <c r="J71" i="69"/>
  <c r="I3" i="69"/>
  <c r="I5" i="69"/>
  <c r="I7" i="69"/>
  <c r="I9" i="69"/>
  <c r="I11" i="69"/>
  <c r="I13" i="69"/>
  <c r="I15" i="69"/>
  <c r="I17" i="69"/>
  <c r="I19" i="69"/>
  <c r="I21" i="69"/>
  <c r="I23" i="69"/>
  <c r="I25" i="69"/>
  <c r="H37" i="69"/>
  <c r="G37" i="69"/>
  <c r="J37" i="69"/>
  <c r="H45" i="69"/>
  <c r="G45" i="69"/>
  <c r="J45" i="69"/>
  <c r="H53" i="69"/>
  <c r="G53" i="69"/>
  <c r="J53" i="69"/>
  <c r="H61" i="69"/>
  <c r="G61" i="69"/>
  <c r="J61" i="69"/>
  <c r="H69" i="69"/>
  <c r="G69" i="69"/>
  <c r="J69" i="69"/>
  <c r="H77" i="69"/>
  <c r="G77" i="69"/>
  <c r="J77" i="69"/>
  <c r="H81" i="69"/>
  <c r="G81" i="69"/>
  <c r="J81" i="69"/>
  <c r="H85" i="69"/>
  <c r="G85" i="69"/>
  <c r="J85" i="69"/>
  <c r="H89" i="69"/>
  <c r="G89" i="69"/>
  <c r="J89" i="69"/>
  <c r="H93" i="69"/>
  <c r="G93" i="69"/>
  <c r="J93" i="69"/>
  <c r="H97" i="69"/>
  <c r="G97" i="69"/>
  <c r="J97" i="69"/>
  <c r="H101" i="69"/>
  <c r="G101" i="69"/>
  <c r="J101" i="69"/>
  <c r="H105" i="69"/>
  <c r="G105" i="69"/>
  <c r="J105" i="69"/>
  <c r="H109" i="69"/>
  <c r="G109" i="69"/>
  <c r="J109" i="69"/>
  <c r="H35" i="69"/>
  <c r="G35" i="69"/>
  <c r="J35" i="69"/>
  <c r="H43" i="69"/>
  <c r="G43" i="69"/>
  <c r="J43" i="69"/>
  <c r="H51" i="69"/>
  <c r="G51" i="69"/>
  <c r="J51" i="69"/>
  <c r="H59" i="69"/>
  <c r="G59" i="69"/>
  <c r="J59" i="69"/>
  <c r="H67" i="69"/>
  <c r="G67" i="69"/>
  <c r="J67" i="69"/>
  <c r="H75" i="69"/>
  <c r="G75" i="69"/>
  <c r="J75" i="69"/>
  <c r="H78" i="69"/>
  <c r="H80" i="69"/>
  <c r="H82" i="69"/>
  <c r="H84" i="69"/>
  <c r="H86" i="69"/>
  <c r="H88" i="69"/>
  <c r="H90" i="69"/>
  <c r="H92" i="69"/>
  <c r="H94" i="69"/>
  <c r="H96" i="69"/>
  <c r="H98" i="69"/>
  <c r="H100" i="69"/>
  <c r="H102" i="69"/>
  <c r="H104" i="69"/>
  <c r="H106" i="69"/>
  <c r="H108" i="69"/>
  <c r="H110" i="69"/>
  <c r="I28" i="69"/>
  <c r="I30" i="69"/>
  <c r="I32" i="69"/>
  <c r="I34" i="69"/>
  <c r="I36" i="69"/>
  <c r="I38" i="69"/>
  <c r="I40" i="69"/>
  <c r="I42" i="69"/>
  <c r="I44" i="69"/>
  <c r="I46" i="69"/>
  <c r="I48" i="69"/>
  <c r="I50" i="69"/>
  <c r="I52" i="69"/>
  <c r="I54" i="69"/>
  <c r="I56" i="69"/>
  <c r="I58" i="69"/>
  <c r="I60" i="69"/>
  <c r="I62" i="69"/>
  <c r="I64" i="69"/>
  <c r="I66" i="69"/>
  <c r="I68" i="69"/>
  <c r="I70" i="69"/>
  <c r="I72" i="69"/>
  <c r="I74" i="69"/>
  <c r="I76" i="69"/>
  <c r="I78" i="69"/>
  <c r="I80" i="69"/>
  <c r="I82" i="69"/>
  <c r="I84" i="69"/>
  <c r="I86" i="69"/>
  <c r="I88" i="69"/>
  <c r="I90" i="69"/>
  <c r="I92" i="69"/>
  <c r="I94" i="69"/>
  <c r="I96" i="69"/>
  <c r="I98" i="69"/>
  <c r="I100" i="69"/>
  <c r="I102" i="69"/>
  <c r="I104" i="69"/>
  <c r="I106" i="69"/>
  <c r="I108" i="69"/>
  <c r="I110" i="69"/>
  <c r="J110" i="50"/>
  <c r="J106" i="50"/>
  <c r="J102" i="50"/>
  <c r="J98" i="50"/>
  <c r="J94" i="50"/>
  <c r="J90" i="50"/>
  <c r="J86" i="50"/>
  <c r="J82" i="50"/>
  <c r="J78" i="50"/>
  <c r="J74" i="50"/>
  <c r="J70" i="50"/>
  <c r="J66" i="50"/>
  <c r="J62" i="50"/>
  <c r="J58" i="50"/>
  <c r="J54" i="50"/>
  <c r="J50" i="50"/>
  <c r="J109" i="50"/>
  <c r="J105" i="50"/>
  <c r="J101" i="50"/>
  <c r="J97" i="50"/>
  <c r="J93" i="50"/>
  <c r="J89" i="50"/>
  <c r="J85" i="50"/>
  <c r="J81" i="50"/>
  <c r="J77" i="50"/>
  <c r="J73" i="50"/>
  <c r="J69" i="50"/>
  <c r="J65" i="50"/>
  <c r="J61" i="50"/>
  <c r="J57" i="50"/>
  <c r="J53" i="50"/>
  <c r="J49" i="50"/>
  <c r="J45" i="50"/>
  <c r="J41" i="50"/>
  <c r="J37" i="50"/>
  <c r="J33" i="50"/>
  <c r="J29" i="50"/>
  <c r="J25" i="50"/>
  <c r="J21" i="50"/>
  <c r="J17" i="50"/>
  <c r="J13" i="50"/>
  <c r="J9" i="50"/>
  <c r="J5" i="50"/>
  <c r="J108" i="50"/>
  <c r="J104" i="50"/>
  <c r="J100" i="50"/>
  <c r="J96" i="50"/>
  <c r="J92" i="50"/>
  <c r="J88" i="50"/>
  <c r="J84" i="50"/>
  <c r="J80" i="50"/>
  <c r="J76" i="50"/>
  <c r="J72" i="50"/>
  <c r="J68" i="50"/>
  <c r="J64" i="50"/>
  <c r="J60" i="50"/>
  <c r="J56" i="50"/>
  <c r="J52" i="50"/>
  <c r="J48" i="50"/>
  <c r="J44" i="50"/>
  <c r="J40" i="50"/>
  <c r="J36" i="50"/>
  <c r="J32" i="50"/>
  <c r="J28" i="50"/>
  <c r="J24" i="50"/>
  <c r="J20" i="50"/>
  <c r="J16" i="50"/>
  <c r="J12" i="50"/>
  <c r="J8" i="50"/>
  <c r="J4" i="50"/>
  <c r="J107" i="50"/>
  <c r="J103" i="50"/>
  <c r="J99" i="50"/>
  <c r="J95" i="50"/>
  <c r="J91" i="50"/>
  <c r="J87" i="50"/>
  <c r="J83" i="50"/>
  <c r="J79" i="50"/>
  <c r="J75" i="50"/>
  <c r="J71" i="50"/>
  <c r="J67" i="50"/>
  <c r="J63" i="50"/>
  <c r="J59" i="50"/>
  <c r="J55" i="50"/>
  <c r="J51" i="50"/>
  <c r="J47" i="50"/>
  <c r="J43" i="50"/>
  <c r="J39" i="50"/>
  <c r="J35" i="50"/>
  <c r="J31" i="50"/>
  <c r="J27" i="50"/>
  <c r="J23" i="50"/>
  <c r="J19" i="50"/>
  <c r="J15" i="50"/>
  <c r="J11" i="50"/>
  <c r="J7" i="50"/>
  <c r="J46" i="50"/>
  <c r="J42" i="50"/>
  <c r="J38" i="50"/>
  <c r="J34" i="50"/>
  <c r="J30" i="50"/>
  <c r="J26" i="50"/>
  <c r="J22" i="50"/>
  <c r="J18" i="50"/>
  <c r="J14" i="50"/>
  <c r="J10" i="50"/>
  <c r="J6" i="50"/>
  <c r="J3" i="50"/>
  <c r="L5" i="16"/>
  <c r="L15" i="16"/>
  <c r="L55" i="16"/>
  <c r="L64" i="16"/>
  <c r="L72" i="16"/>
  <c r="L78" i="16"/>
  <c r="D5" i="55"/>
  <c r="D3" i="55"/>
  <c r="D4" i="55"/>
  <c r="D6" i="55"/>
  <c r="D7" i="55"/>
  <c r="D8" i="55"/>
  <c r="D9" i="55"/>
  <c r="D10" i="55"/>
  <c r="D11" i="55"/>
  <c r="D12" i="55"/>
  <c r="D13" i="55"/>
  <c r="D14" i="55"/>
  <c r="D15" i="55"/>
  <c r="D16" i="55"/>
  <c r="D17" i="55"/>
  <c r="D18" i="55"/>
  <c r="D19" i="55"/>
  <c r="D20" i="55"/>
  <c r="D21" i="55"/>
  <c r="D22" i="55"/>
  <c r="D23" i="55"/>
  <c r="D24" i="55"/>
  <c r="D25" i="55"/>
  <c r="D26" i="55"/>
  <c r="D27" i="55"/>
  <c r="D28" i="55"/>
  <c r="D2" i="55"/>
  <c r="N39" i="50"/>
  <c r="O39" i="50"/>
  <c r="P39" i="50"/>
  <c r="M39" i="50"/>
  <c r="N23" i="50"/>
  <c r="O23" i="50"/>
  <c r="P23" i="50"/>
  <c r="M23" i="50"/>
  <c r="O81" i="50"/>
  <c r="P81" i="50"/>
  <c r="M81" i="50"/>
  <c r="N81" i="50"/>
  <c r="N85" i="50"/>
  <c r="O85" i="50"/>
  <c r="P85" i="50"/>
  <c r="M85" i="50"/>
  <c r="N100" i="50"/>
  <c r="O100" i="50"/>
  <c r="P100" i="50"/>
  <c r="M100" i="50"/>
  <c r="P54" i="50"/>
  <c r="N54" i="50"/>
  <c r="M54" i="50"/>
  <c r="O54" i="50"/>
  <c r="O75" i="50"/>
  <c r="P75" i="50"/>
  <c r="M75" i="50"/>
  <c r="N75" i="50"/>
  <c r="N18" i="50"/>
  <c r="M18" i="50"/>
  <c r="O18" i="50"/>
  <c r="P18" i="50"/>
  <c r="O89" i="50"/>
  <c r="P89" i="50"/>
  <c r="M89" i="50"/>
  <c r="N89" i="50"/>
  <c r="M96" i="50"/>
  <c r="P96" i="50"/>
  <c r="N96" i="50"/>
  <c r="O96" i="50"/>
  <c r="O25" i="50"/>
  <c r="P25" i="50"/>
  <c r="M25" i="50"/>
  <c r="N25" i="50"/>
  <c r="N29" i="50"/>
  <c r="O29" i="50"/>
  <c r="P29" i="50"/>
  <c r="M29" i="50"/>
  <c r="N44" i="50"/>
  <c r="O44" i="50"/>
  <c r="P44" i="50"/>
  <c r="M44" i="50"/>
  <c r="P3" i="50"/>
  <c r="O3" i="50"/>
  <c r="N3" i="50"/>
  <c r="M3" i="50"/>
  <c r="N42" i="50"/>
  <c r="M42" i="50"/>
  <c r="O42" i="50"/>
  <c r="P42" i="50"/>
  <c r="M74" i="50"/>
  <c r="N74" i="50"/>
  <c r="O74" i="50"/>
  <c r="P74" i="50"/>
  <c r="N106" i="50"/>
  <c r="M106" i="50"/>
  <c r="O106" i="50"/>
  <c r="P106" i="50"/>
  <c r="O17" i="50"/>
  <c r="P17" i="50"/>
  <c r="M17" i="50"/>
  <c r="N17" i="50"/>
  <c r="O49" i="50"/>
  <c r="P49" i="50"/>
  <c r="M49" i="50"/>
  <c r="N49" i="50"/>
  <c r="P38" i="50"/>
  <c r="N38" i="50"/>
  <c r="M38" i="50"/>
  <c r="O38" i="50"/>
  <c r="O35" i="50"/>
  <c r="N35" i="50"/>
  <c r="P35" i="50"/>
  <c r="M35" i="50"/>
  <c r="P6" i="50"/>
  <c r="N6" i="50"/>
  <c r="M6" i="50"/>
  <c r="O6" i="50"/>
  <c r="M56" i="50"/>
  <c r="P56" i="50"/>
  <c r="N56" i="50"/>
  <c r="O56" i="50"/>
  <c r="N4" i="50"/>
  <c r="O4" i="50"/>
  <c r="P4" i="50"/>
  <c r="M4" i="50"/>
  <c r="N68" i="50"/>
  <c r="O68" i="50"/>
  <c r="P68" i="50"/>
  <c r="M68" i="50"/>
  <c r="P22" i="50"/>
  <c r="N22" i="50"/>
  <c r="M22" i="50"/>
  <c r="O22" i="50"/>
  <c r="O43" i="50"/>
  <c r="P43" i="50"/>
  <c r="M43" i="50"/>
  <c r="N43" i="50"/>
  <c r="P30" i="50"/>
  <c r="N30" i="50"/>
  <c r="M30" i="50"/>
  <c r="O30" i="50"/>
  <c r="M24" i="50"/>
  <c r="P24" i="50"/>
  <c r="N24" i="50"/>
  <c r="O24" i="50"/>
  <c r="P94" i="50"/>
  <c r="N94" i="50"/>
  <c r="M94" i="50"/>
  <c r="O94" i="50"/>
  <c r="M8" i="50"/>
  <c r="P8" i="50"/>
  <c r="O8" i="50"/>
  <c r="N8" i="50"/>
  <c r="N61" i="50"/>
  <c r="O61" i="50"/>
  <c r="P61" i="50"/>
  <c r="M61" i="50"/>
  <c r="N108" i="50"/>
  <c r="O108" i="50"/>
  <c r="P108" i="50"/>
  <c r="M108" i="50"/>
  <c r="N69" i="50"/>
  <c r="O69" i="50"/>
  <c r="P69" i="50"/>
  <c r="M69" i="50"/>
  <c r="O19" i="50"/>
  <c r="N19" i="50"/>
  <c r="P19" i="50"/>
  <c r="M19" i="50"/>
  <c r="O51" i="50"/>
  <c r="P51" i="50"/>
  <c r="N51" i="50"/>
  <c r="M51" i="50"/>
  <c r="O83" i="50"/>
  <c r="N83" i="50"/>
  <c r="P83" i="50"/>
  <c r="M83" i="50"/>
  <c r="M32" i="50"/>
  <c r="P32" i="50"/>
  <c r="O32" i="50"/>
  <c r="N32" i="50"/>
  <c r="N55" i="50"/>
  <c r="O55" i="50"/>
  <c r="P55" i="50"/>
  <c r="M55" i="50"/>
  <c r="P46" i="50"/>
  <c r="N46" i="50"/>
  <c r="M46" i="50"/>
  <c r="O46" i="50"/>
  <c r="N26" i="50"/>
  <c r="M26" i="50"/>
  <c r="O26" i="50"/>
  <c r="P26" i="50"/>
  <c r="N58" i="50"/>
  <c r="M58" i="50"/>
  <c r="O58" i="50"/>
  <c r="P58" i="50"/>
  <c r="N90" i="50"/>
  <c r="M90" i="50"/>
  <c r="O90" i="50"/>
  <c r="P90" i="50"/>
  <c r="O97" i="50"/>
  <c r="P97" i="50"/>
  <c r="M97" i="50"/>
  <c r="N97" i="50"/>
  <c r="M40" i="50"/>
  <c r="P40" i="50"/>
  <c r="N40" i="50"/>
  <c r="O40" i="50"/>
  <c r="M72" i="50"/>
  <c r="P72" i="50"/>
  <c r="N72" i="50"/>
  <c r="O72" i="50"/>
  <c r="M104" i="50"/>
  <c r="P104" i="50"/>
  <c r="N104" i="50"/>
  <c r="O104" i="50"/>
  <c r="N95" i="50"/>
  <c r="O95" i="50"/>
  <c r="M95" i="50"/>
  <c r="P95" i="50"/>
  <c r="P102" i="50"/>
  <c r="N102" i="50"/>
  <c r="M102" i="50"/>
  <c r="O102" i="50"/>
  <c r="O33" i="50"/>
  <c r="P33" i="50"/>
  <c r="M33" i="50"/>
  <c r="N33" i="50"/>
  <c r="O65" i="50"/>
  <c r="P65" i="50"/>
  <c r="M65" i="50"/>
  <c r="N65" i="50"/>
  <c r="N63" i="50"/>
  <c r="O63" i="50"/>
  <c r="P63" i="50"/>
  <c r="M63" i="50"/>
  <c r="N5" i="50"/>
  <c r="O5" i="50"/>
  <c r="P5" i="50"/>
  <c r="M5" i="50"/>
  <c r="P37" i="50"/>
  <c r="M37" i="50"/>
  <c r="N37" i="50"/>
  <c r="O37" i="50"/>
  <c r="N101" i="50"/>
  <c r="O101" i="50"/>
  <c r="M101" i="50"/>
  <c r="P101" i="50"/>
  <c r="N20" i="50"/>
  <c r="O20" i="50"/>
  <c r="P20" i="50"/>
  <c r="M20" i="50"/>
  <c r="N52" i="50"/>
  <c r="O52" i="50"/>
  <c r="P52" i="50"/>
  <c r="M52" i="50"/>
  <c r="N84" i="50"/>
  <c r="O84" i="50"/>
  <c r="P84" i="50"/>
  <c r="M84" i="50"/>
  <c r="N31" i="50"/>
  <c r="O31" i="50"/>
  <c r="M31" i="50"/>
  <c r="P31" i="50"/>
  <c r="P70" i="50"/>
  <c r="N70" i="50"/>
  <c r="M70" i="50"/>
  <c r="O70" i="50"/>
  <c r="O99" i="50"/>
  <c r="N99" i="50"/>
  <c r="P99" i="50"/>
  <c r="M99" i="50"/>
  <c r="M88" i="50"/>
  <c r="P88" i="50"/>
  <c r="N88" i="50"/>
  <c r="O88" i="50"/>
  <c r="O53" i="50"/>
  <c r="P53" i="50"/>
  <c r="M53" i="50"/>
  <c r="N53" i="50"/>
  <c r="N36" i="50"/>
  <c r="O36" i="50"/>
  <c r="P36" i="50"/>
  <c r="M36" i="50"/>
  <c r="O11" i="50"/>
  <c r="P11" i="50"/>
  <c r="N11" i="50"/>
  <c r="M11" i="50"/>
  <c r="N47" i="50"/>
  <c r="O47" i="50"/>
  <c r="M47" i="50"/>
  <c r="P47" i="50"/>
  <c r="M82" i="50"/>
  <c r="N82" i="50"/>
  <c r="O82" i="50"/>
  <c r="P82" i="50"/>
  <c r="N87" i="50"/>
  <c r="O87" i="50"/>
  <c r="P87" i="50"/>
  <c r="M87" i="50"/>
  <c r="N12" i="50"/>
  <c r="O12" i="50"/>
  <c r="P12" i="50"/>
  <c r="M12" i="50"/>
  <c r="N34" i="50"/>
  <c r="M34" i="50"/>
  <c r="O34" i="50"/>
  <c r="P34" i="50"/>
  <c r="N66" i="50"/>
  <c r="M66" i="50"/>
  <c r="O66" i="50"/>
  <c r="P66" i="50"/>
  <c r="N98" i="50"/>
  <c r="M98" i="50"/>
  <c r="O98" i="50"/>
  <c r="P98" i="50"/>
  <c r="O105" i="50"/>
  <c r="P105" i="50"/>
  <c r="M105" i="50"/>
  <c r="N105" i="50"/>
  <c r="O41" i="50"/>
  <c r="P41" i="50"/>
  <c r="M41" i="50"/>
  <c r="N41" i="50"/>
  <c r="O73" i="50"/>
  <c r="P73" i="50"/>
  <c r="M73" i="50"/>
  <c r="N73" i="50"/>
  <c r="O67" i="50"/>
  <c r="N67" i="50"/>
  <c r="P67" i="50"/>
  <c r="M67" i="50"/>
  <c r="N10" i="50"/>
  <c r="M10" i="50"/>
  <c r="P10" i="50"/>
  <c r="O10" i="50"/>
  <c r="M16" i="50"/>
  <c r="P16" i="50"/>
  <c r="N16" i="50"/>
  <c r="O16" i="50"/>
  <c r="P86" i="50"/>
  <c r="N86" i="50"/>
  <c r="M86" i="50"/>
  <c r="O86" i="50"/>
  <c r="N21" i="50"/>
  <c r="M21" i="50"/>
  <c r="O21" i="50"/>
  <c r="P21" i="50"/>
  <c r="N103" i="50"/>
  <c r="O103" i="50"/>
  <c r="P103" i="50"/>
  <c r="M103" i="50"/>
  <c r="O107" i="50"/>
  <c r="M107" i="50"/>
  <c r="P107" i="50"/>
  <c r="N107" i="50"/>
  <c r="N50" i="50"/>
  <c r="M50" i="50"/>
  <c r="O50" i="50"/>
  <c r="P50" i="50"/>
  <c r="M64" i="50"/>
  <c r="P64" i="50"/>
  <c r="N64" i="50"/>
  <c r="O64" i="50"/>
  <c r="O57" i="50"/>
  <c r="P57" i="50"/>
  <c r="M57" i="50"/>
  <c r="N57" i="50"/>
  <c r="N93" i="50"/>
  <c r="O93" i="50"/>
  <c r="P93" i="50"/>
  <c r="M93" i="50"/>
  <c r="N76" i="50"/>
  <c r="O76" i="50"/>
  <c r="P76" i="50"/>
  <c r="M76" i="50"/>
  <c r="O27" i="50"/>
  <c r="P27" i="50"/>
  <c r="M27" i="50"/>
  <c r="N27" i="50"/>
  <c r="O59" i="50"/>
  <c r="M59" i="50"/>
  <c r="P59" i="50"/>
  <c r="N59" i="50"/>
  <c r="O91" i="50"/>
  <c r="P91" i="50"/>
  <c r="M91" i="50"/>
  <c r="N91" i="50"/>
  <c r="N7" i="50"/>
  <c r="O7" i="50"/>
  <c r="P7" i="50"/>
  <c r="M7" i="50"/>
  <c r="N71" i="50"/>
  <c r="O71" i="50"/>
  <c r="P71" i="50"/>
  <c r="M71" i="50"/>
  <c r="P78" i="50"/>
  <c r="N78" i="50"/>
  <c r="M78" i="50"/>
  <c r="O78" i="50"/>
  <c r="M48" i="50"/>
  <c r="P48" i="50"/>
  <c r="N48" i="50"/>
  <c r="O48" i="50"/>
  <c r="M80" i="50"/>
  <c r="P80" i="50"/>
  <c r="O80" i="50"/>
  <c r="N80" i="50"/>
  <c r="N15" i="50"/>
  <c r="O15" i="50"/>
  <c r="M15" i="50"/>
  <c r="P15" i="50"/>
  <c r="P62" i="50"/>
  <c r="N62" i="50"/>
  <c r="M62" i="50"/>
  <c r="O62" i="50"/>
  <c r="O9" i="50"/>
  <c r="P9" i="50"/>
  <c r="M9" i="50"/>
  <c r="N9" i="50"/>
  <c r="P14" i="50"/>
  <c r="N14" i="50"/>
  <c r="M14" i="50"/>
  <c r="O14" i="50"/>
  <c r="P13" i="50"/>
  <c r="N13" i="50"/>
  <c r="O13" i="50"/>
  <c r="M13" i="50"/>
  <c r="N45" i="50"/>
  <c r="O45" i="50"/>
  <c r="P45" i="50"/>
  <c r="M45" i="50"/>
  <c r="N77" i="50"/>
  <c r="O77" i="50"/>
  <c r="P77" i="50"/>
  <c r="M77" i="50"/>
  <c r="N109" i="50"/>
  <c r="O109" i="50"/>
  <c r="P109" i="50"/>
  <c r="M109" i="50"/>
  <c r="N28" i="50"/>
  <c r="O28" i="50"/>
  <c r="P28" i="50"/>
  <c r="M28" i="50"/>
  <c r="N60" i="50"/>
  <c r="O60" i="50"/>
  <c r="P60" i="50"/>
  <c r="M60" i="50"/>
  <c r="N92" i="50"/>
  <c r="O92" i="50"/>
  <c r="P92" i="50"/>
  <c r="M92" i="50"/>
  <c r="N79" i="50"/>
  <c r="O79" i="50"/>
  <c r="M79" i="50"/>
  <c r="P79" i="50"/>
  <c r="P110" i="50"/>
  <c r="N110" i="50"/>
  <c r="M110" i="50"/>
  <c r="O110" i="50"/>
  <c r="EG4" i="46"/>
  <c r="EG5" i="46"/>
  <c r="EG6" i="46"/>
  <c r="EG7" i="46"/>
  <c r="EF8" i="46"/>
  <c r="EG8" i="46"/>
  <c r="EG9" i="46"/>
  <c r="EG10" i="46"/>
  <c r="EG11" i="46"/>
  <c r="EG12" i="46"/>
  <c r="EG13" i="46"/>
  <c r="EG14" i="46"/>
  <c r="EG15" i="46"/>
  <c r="EG16" i="46"/>
  <c r="EG17" i="46"/>
  <c r="EG18" i="46"/>
  <c r="EG19" i="46"/>
  <c r="EG20" i="46"/>
  <c r="EG21" i="46"/>
  <c r="EG22" i="46"/>
  <c r="EG23" i="46"/>
  <c r="EF24" i="46"/>
  <c r="EG24" i="46"/>
  <c r="EG25" i="46"/>
  <c r="EG26" i="46"/>
  <c r="EG27" i="46"/>
  <c r="EG28" i="46"/>
  <c r="EF29" i="46"/>
  <c r="EG29" i="46"/>
  <c r="EG30" i="46"/>
  <c r="EG31" i="46"/>
  <c r="EG32" i="46"/>
  <c r="EG33" i="46"/>
  <c r="EG34" i="46"/>
  <c r="EG35" i="46"/>
  <c r="EG36" i="46"/>
  <c r="EG37" i="46"/>
  <c r="EG38" i="46"/>
  <c r="EG39" i="46"/>
  <c r="EG40" i="46"/>
  <c r="EG41" i="46"/>
  <c r="EG42" i="46"/>
  <c r="EG43" i="46"/>
  <c r="EG44" i="46"/>
  <c r="EF45" i="46"/>
  <c r="EG45" i="46"/>
  <c r="EG46" i="46"/>
  <c r="EG47" i="46"/>
  <c r="EG48" i="46"/>
  <c r="EG49" i="46"/>
  <c r="EG50" i="46"/>
  <c r="EG51" i="46"/>
  <c r="EG52" i="46"/>
  <c r="EG53" i="46"/>
  <c r="EG54" i="46"/>
  <c r="EG55" i="46"/>
  <c r="EG56" i="46"/>
  <c r="EG57" i="46"/>
  <c r="EG58" i="46"/>
  <c r="EG59" i="46"/>
  <c r="EG60" i="46"/>
  <c r="EG61" i="46"/>
  <c r="EG62" i="46"/>
  <c r="EG63" i="46"/>
  <c r="EG64" i="46"/>
  <c r="EF65" i="46"/>
  <c r="EG65" i="46"/>
  <c r="EG66" i="46"/>
  <c r="EG67" i="46"/>
  <c r="EG68" i="46"/>
  <c r="EG69" i="46"/>
  <c r="EG70" i="46"/>
  <c r="EG71" i="46"/>
  <c r="EF72" i="46"/>
  <c r="EG72" i="46"/>
  <c r="EG73" i="46"/>
  <c r="EG74" i="46"/>
  <c r="EG75" i="46"/>
  <c r="EG76" i="46"/>
  <c r="EF77" i="46"/>
  <c r="EG77" i="46"/>
  <c r="EG78" i="46"/>
  <c r="EG79" i="46"/>
  <c r="EG80" i="46"/>
  <c r="EG81" i="46"/>
  <c r="EG82" i="46"/>
  <c r="EG83" i="46"/>
  <c r="EG84" i="46"/>
  <c r="EG85" i="46"/>
  <c r="EG86" i="46"/>
  <c r="EG87" i="46"/>
  <c r="EG88" i="46"/>
  <c r="EG89" i="46"/>
  <c r="EG90" i="46"/>
  <c r="EG91" i="46"/>
  <c r="EF92" i="46"/>
  <c r="EG92" i="46"/>
  <c r="EG93" i="46"/>
  <c r="EG94" i="46"/>
  <c r="EG95" i="46"/>
  <c r="EG96" i="46"/>
  <c r="EF97" i="46"/>
  <c r="EG97" i="46"/>
  <c r="EG98" i="46"/>
  <c r="EG99" i="46"/>
  <c r="EG100" i="46"/>
  <c r="EG101" i="46"/>
  <c r="EG102" i="46"/>
  <c r="EG103" i="46"/>
  <c r="EF104" i="46"/>
  <c r="EG104" i="46"/>
  <c r="EG105" i="46"/>
  <c r="EG106" i="46"/>
  <c r="EG107" i="46"/>
  <c r="EG108" i="46"/>
  <c r="EF109" i="46"/>
  <c r="EG109" i="46"/>
  <c r="EG110" i="46"/>
  <c r="EG3" i="46"/>
  <c r="EB4" i="46"/>
  <c r="EB5" i="46"/>
  <c r="EB6" i="46"/>
  <c r="EB7" i="46"/>
  <c r="EB8" i="46"/>
  <c r="EB9" i="46"/>
  <c r="EB10" i="46"/>
  <c r="EB11" i="46"/>
  <c r="EB12" i="46"/>
  <c r="EB13" i="46"/>
  <c r="EB14" i="46"/>
  <c r="EB15" i="46"/>
  <c r="EB16" i="46"/>
  <c r="EB17" i="46"/>
  <c r="EB18" i="46"/>
  <c r="EB19" i="46"/>
  <c r="EB20" i="46"/>
  <c r="EB21" i="46"/>
  <c r="EB22" i="46"/>
  <c r="EB23" i="46"/>
  <c r="EB24" i="46"/>
  <c r="EB25" i="46"/>
  <c r="EB26" i="46"/>
  <c r="EB27" i="46"/>
  <c r="EB28" i="46"/>
  <c r="EB29" i="46"/>
  <c r="EB30" i="46"/>
  <c r="EB31" i="46"/>
  <c r="EB32" i="46"/>
  <c r="EB33" i="46"/>
  <c r="EB34" i="46"/>
  <c r="EB35" i="46"/>
  <c r="EB36" i="46"/>
  <c r="EB37" i="46"/>
  <c r="EB38" i="46"/>
  <c r="EB39" i="46"/>
  <c r="EB40" i="46"/>
  <c r="EB41" i="46"/>
  <c r="EB42" i="46"/>
  <c r="EB43" i="46"/>
  <c r="EB44" i="46"/>
  <c r="EB45" i="46"/>
  <c r="EB46" i="46"/>
  <c r="EB47" i="46"/>
  <c r="EB48" i="46"/>
  <c r="EB49" i="46"/>
  <c r="EB50" i="46"/>
  <c r="EB51" i="46"/>
  <c r="EB52" i="46"/>
  <c r="EB53" i="46"/>
  <c r="EB54" i="46"/>
  <c r="EB55" i="46"/>
  <c r="EB56" i="46"/>
  <c r="EB57" i="46"/>
  <c r="EB58" i="46"/>
  <c r="EB59" i="46"/>
  <c r="EB60" i="46"/>
  <c r="EB61" i="46"/>
  <c r="EB62" i="46"/>
  <c r="EB63" i="46"/>
  <c r="EB64" i="46"/>
  <c r="EB65" i="46"/>
  <c r="EB66" i="46"/>
  <c r="EB67" i="46"/>
  <c r="EB68" i="46"/>
  <c r="EB69" i="46"/>
  <c r="EB70" i="46"/>
  <c r="EB71" i="46"/>
  <c r="EB72" i="46"/>
  <c r="EB73" i="46"/>
  <c r="EB74" i="46"/>
  <c r="EB75" i="46"/>
  <c r="EB76" i="46"/>
  <c r="EB77" i="46"/>
  <c r="EB78" i="46"/>
  <c r="EB79" i="46"/>
  <c r="EB80" i="46"/>
  <c r="EB81" i="46"/>
  <c r="EB82" i="46"/>
  <c r="EB83" i="46"/>
  <c r="EB84" i="46"/>
  <c r="EB85" i="46"/>
  <c r="EB86" i="46"/>
  <c r="EB87" i="46"/>
  <c r="EB88" i="46"/>
  <c r="EB89" i="46"/>
  <c r="EB90" i="46"/>
  <c r="EB91" i="46"/>
  <c r="EB92" i="46"/>
  <c r="EB93" i="46"/>
  <c r="EB94" i="46"/>
  <c r="EB95" i="46"/>
  <c r="EB96" i="46"/>
  <c r="EB97" i="46"/>
  <c r="EB98" i="46"/>
  <c r="EB99" i="46"/>
  <c r="EB100" i="46"/>
  <c r="EB101" i="46"/>
  <c r="EB102" i="46"/>
  <c r="EB103" i="46"/>
  <c r="EB104" i="46"/>
  <c r="EB105" i="46"/>
  <c r="EB106" i="46"/>
  <c r="EB107" i="46"/>
  <c r="EB108" i="46"/>
  <c r="EB109" i="46"/>
  <c r="EB110" i="46"/>
  <c r="EB3" i="46"/>
  <c r="EA7" i="46"/>
  <c r="EA17" i="46"/>
  <c r="I17" i="52"/>
  <c r="EA18" i="46"/>
  <c r="I18" i="52"/>
  <c r="EA23" i="46"/>
  <c r="EA50" i="46"/>
  <c r="EA55" i="46"/>
  <c r="EA65" i="46"/>
  <c r="EA66" i="46"/>
  <c r="EA81" i="46"/>
  <c r="EA97" i="46"/>
  <c r="I97" i="52"/>
  <c r="EA98" i="46"/>
  <c r="I98" i="52"/>
  <c r="EA103" i="46"/>
  <c r="DV5" i="46"/>
  <c r="DV21" i="46"/>
  <c r="DV30" i="46"/>
  <c r="DV32" i="46"/>
  <c r="DV34" i="46"/>
  <c r="DV52" i="46"/>
  <c r="DV53" i="46"/>
  <c r="DV54" i="46"/>
  <c r="DV62" i="46"/>
  <c r="DV64" i="46"/>
  <c r="DV76" i="46"/>
  <c r="DV84" i="46"/>
  <c r="DV85" i="46"/>
  <c r="DV86" i="46"/>
  <c r="DV94" i="46"/>
  <c r="DV107" i="46"/>
  <c r="DV108" i="46"/>
  <c r="DW4" i="46"/>
  <c r="DW5" i="46"/>
  <c r="DW6" i="46"/>
  <c r="DW7" i="46"/>
  <c r="DW8" i="46"/>
  <c r="DW9" i="46"/>
  <c r="DW10" i="46"/>
  <c r="DW11" i="46"/>
  <c r="DW12" i="46"/>
  <c r="DW13" i="46"/>
  <c r="DW14" i="46"/>
  <c r="DW15" i="46"/>
  <c r="DW16" i="46"/>
  <c r="DW17" i="46"/>
  <c r="DW18" i="46"/>
  <c r="DW19" i="46"/>
  <c r="DW20" i="46"/>
  <c r="DW21" i="46"/>
  <c r="DW22" i="46"/>
  <c r="DW23" i="46"/>
  <c r="DW24" i="46"/>
  <c r="DW25" i="46"/>
  <c r="DW26" i="46"/>
  <c r="DW27" i="46"/>
  <c r="DW28" i="46"/>
  <c r="DW29" i="46"/>
  <c r="DW30" i="46"/>
  <c r="DW31" i="46"/>
  <c r="DW32" i="46"/>
  <c r="DW33" i="46"/>
  <c r="DW34" i="46"/>
  <c r="DW35" i="46"/>
  <c r="DW36" i="46"/>
  <c r="DW37" i="46"/>
  <c r="DW38" i="46"/>
  <c r="DW39" i="46"/>
  <c r="DW40" i="46"/>
  <c r="DW41" i="46"/>
  <c r="DW42" i="46"/>
  <c r="DW43" i="46"/>
  <c r="DW44" i="46"/>
  <c r="DW45" i="46"/>
  <c r="DW46" i="46"/>
  <c r="DW47" i="46"/>
  <c r="DW48" i="46"/>
  <c r="DW49" i="46"/>
  <c r="DW50" i="46"/>
  <c r="DW51" i="46"/>
  <c r="DW52" i="46"/>
  <c r="DW53" i="46"/>
  <c r="DW54" i="46"/>
  <c r="DW55" i="46"/>
  <c r="DW56" i="46"/>
  <c r="DW57" i="46"/>
  <c r="DW58" i="46"/>
  <c r="DW59" i="46"/>
  <c r="DW60" i="46"/>
  <c r="DW61" i="46"/>
  <c r="DW62" i="46"/>
  <c r="DW63" i="46"/>
  <c r="DW64" i="46"/>
  <c r="DW65" i="46"/>
  <c r="DW66" i="46"/>
  <c r="DW67" i="46"/>
  <c r="DW68" i="46"/>
  <c r="DW69" i="46"/>
  <c r="DW70" i="46"/>
  <c r="DW71" i="46"/>
  <c r="DW72" i="46"/>
  <c r="DW73" i="46"/>
  <c r="DW74" i="46"/>
  <c r="DW75" i="46"/>
  <c r="DW76" i="46"/>
  <c r="DW77" i="46"/>
  <c r="DW78" i="46"/>
  <c r="DW79" i="46"/>
  <c r="DW80" i="46"/>
  <c r="DW81" i="46"/>
  <c r="DW82" i="46"/>
  <c r="DW83" i="46"/>
  <c r="DW84" i="46"/>
  <c r="DW85" i="46"/>
  <c r="DW86" i="46"/>
  <c r="DW87" i="46"/>
  <c r="DW88" i="46"/>
  <c r="DW89" i="46"/>
  <c r="DW90" i="46"/>
  <c r="DW91" i="46"/>
  <c r="DW92" i="46"/>
  <c r="DW93" i="46"/>
  <c r="DW94" i="46"/>
  <c r="DW95" i="46"/>
  <c r="DW96" i="46"/>
  <c r="DW97" i="46"/>
  <c r="DW98" i="46"/>
  <c r="DW99" i="46"/>
  <c r="DW100" i="46"/>
  <c r="DW101" i="46"/>
  <c r="DW102" i="46"/>
  <c r="DW103" i="46"/>
  <c r="DW104" i="46"/>
  <c r="DW105" i="46"/>
  <c r="DW106" i="46"/>
  <c r="DW107" i="46"/>
  <c r="DW108" i="46"/>
  <c r="DW109" i="46"/>
  <c r="DW110" i="46"/>
  <c r="EF13" i="46"/>
  <c r="S3" i="50"/>
  <c r="S73" i="50"/>
  <c r="S24" i="50"/>
  <c r="S74" i="50"/>
  <c r="S9" i="50"/>
  <c r="S95" i="50"/>
  <c r="S100" i="50"/>
  <c r="S35" i="50"/>
  <c r="S76" i="50"/>
  <c r="S60" i="50"/>
  <c r="S101" i="50"/>
  <c r="S84" i="50"/>
  <c r="S61" i="50"/>
  <c r="S71" i="50"/>
  <c r="S78" i="50"/>
  <c r="S109" i="50"/>
  <c r="S103" i="50"/>
  <c r="S31" i="50"/>
  <c r="S39" i="50"/>
  <c r="S92" i="50"/>
  <c r="S18" i="50"/>
  <c r="S10" i="50"/>
  <c r="S72" i="50"/>
  <c r="S59" i="50"/>
  <c r="S45" i="50"/>
  <c r="S99" i="50"/>
  <c r="S108" i="50"/>
  <c r="S55" i="50"/>
  <c r="S62" i="50"/>
  <c r="S19" i="50"/>
  <c r="S44" i="50"/>
  <c r="S86" i="50"/>
  <c r="S52" i="50"/>
  <c r="S68" i="50"/>
  <c r="S14" i="50"/>
  <c r="S102" i="50"/>
  <c r="S77" i="50"/>
  <c r="S12" i="50"/>
  <c r="S83" i="50"/>
  <c r="S5" i="50"/>
  <c r="S91" i="50"/>
  <c r="S98" i="50"/>
  <c r="S58" i="50"/>
  <c r="S47" i="50"/>
  <c r="S34" i="50"/>
  <c r="S15" i="50"/>
  <c r="S38" i="50"/>
  <c r="S66" i="50"/>
  <c r="S106" i="50"/>
  <c r="S30" i="50"/>
  <c r="S50" i="50"/>
  <c r="S94" i="50"/>
  <c r="S90" i="50"/>
  <c r="S54" i="50"/>
  <c r="S26" i="50"/>
  <c r="S42" i="50"/>
  <c r="S37" i="50"/>
  <c r="I50" i="52"/>
  <c r="S110" i="50"/>
  <c r="S82" i="50"/>
  <c r="S6" i="50"/>
  <c r="S21" i="50"/>
  <c r="S13" i="50"/>
  <c r="S22" i="50"/>
  <c r="S97" i="50"/>
  <c r="S46" i="50"/>
  <c r="S88" i="50"/>
  <c r="S27" i="50"/>
  <c r="S41" i="50"/>
  <c r="S96" i="50"/>
  <c r="S32" i="50"/>
  <c r="S33" i="50"/>
  <c r="S17" i="50"/>
  <c r="S51" i="50"/>
  <c r="S48" i="50"/>
  <c r="S16" i="50"/>
  <c r="I65" i="52"/>
  <c r="S49" i="50"/>
  <c r="S81" i="50"/>
  <c r="S8" i="50"/>
  <c r="S80" i="50"/>
  <c r="S64" i="50"/>
  <c r="S40" i="50"/>
  <c r="S75" i="50"/>
  <c r="S104" i="50"/>
  <c r="S56" i="50"/>
  <c r="S105" i="50"/>
  <c r="S43" i="50"/>
  <c r="S65" i="50"/>
  <c r="S25" i="50"/>
  <c r="S89" i="50"/>
  <c r="S57" i="50"/>
  <c r="H76" i="52"/>
  <c r="S20" i="50"/>
  <c r="S67" i="50"/>
  <c r="H64" i="52"/>
  <c r="S23" i="50"/>
  <c r="S70" i="50"/>
  <c r="S87" i="50"/>
  <c r="S85" i="50"/>
  <c r="S79" i="50"/>
  <c r="S7" i="50"/>
  <c r="J104" i="52"/>
  <c r="J97" i="52"/>
  <c r="J24" i="52"/>
  <c r="S107" i="50"/>
  <c r="S36" i="50"/>
  <c r="S93" i="50"/>
  <c r="S29" i="50"/>
  <c r="S28" i="50"/>
  <c r="S11" i="50"/>
  <c r="S63" i="50"/>
  <c r="S4" i="50"/>
  <c r="S69" i="50"/>
  <c r="S53" i="50"/>
  <c r="J13" i="52"/>
  <c r="H86" i="52"/>
  <c r="H34" i="52"/>
  <c r="I81" i="52"/>
  <c r="I7" i="52"/>
  <c r="J109" i="52"/>
  <c r="J29" i="52"/>
  <c r="H30" i="52"/>
  <c r="J72" i="52"/>
  <c r="H62" i="52"/>
  <c r="J65" i="52"/>
  <c r="H54" i="52"/>
  <c r="I103" i="52"/>
  <c r="I23" i="52"/>
  <c r="I55" i="52"/>
  <c r="H94" i="52"/>
  <c r="H85" i="52"/>
  <c r="H84" i="52"/>
  <c r="H32" i="52"/>
  <c r="I66" i="52"/>
  <c r="H5" i="52"/>
  <c r="H107" i="52"/>
  <c r="H108" i="52"/>
  <c r="J77" i="52"/>
  <c r="H53" i="52"/>
  <c r="H21" i="52"/>
  <c r="J92" i="52"/>
  <c r="H52" i="52"/>
  <c r="J45" i="52"/>
  <c r="J8" i="52"/>
  <c r="DV20" i="46"/>
  <c r="H20" i="52"/>
  <c r="EA87" i="46"/>
  <c r="I87" i="52"/>
  <c r="EA49" i="46"/>
  <c r="I49" i="52"/>
  <c r="DV106" i="46"/>
  <c r="H106" i="52"/>
  <c r="DV75" i="46"/>
  <c r="H75" i="52"/>
  <c r="DV44" i="46"/>
  <c r="H44" i="52"/>
  <c r="DV19" i="46"/>
  <c r="H19" i="52"/>
  <c r="EA82" i="46"/>
  <c r="I82" i="52"/>
  <c r="EA39" i="46"/>
  <c r="I39" i="52"/>
  <c r="EF108" i="46"/>
  <c r="J108" i="52"/>
  <c r="EF76" i="46"/>
  <c r="J76" i="52"/>
  <c r="EF56" i="46"/>
  <c r="J56" i="52"/>
  <c r="EF6" i="46"/>
  <c r="J6" i="52"/>
  <c r="EF10" i="46"/>
  <c r="J10" i="52"/>
  <c r="EF14" i="46"/>
  <c r="J14" i="52"/>
  <c r="EF18" i="46"/>
  <c r="J18" i="52"/>
  <c r="EF22" i="46"/>
  <c r="J22" i="52"/>
  <c r="EF26" i="46"/>
  <c r="J26" i="52"/>
  <c r="EF30" i="46"/>
  <c r="J30" i="52"/>
  <c r="EF34" i="46"/>
  <c r="J34" i="52"/>
  <c r="EF38" i="46"/>
  <c r="J38" i="52"/>
  <c r="EF42" i="46"/>
  <c r="J42" i="52"/>
  <c r="EF46" i="46"/>
  <c r="J46" i="52"/>
  <c r="EF50" i="46"/>
  <c r="J50" i="52"/>
  <c r="EF54" i="46"/>
  <c r="J54" i="52"/>
  <c r="EF58" i="46"/>
  <c r="J58" i="52"/>
  <c r="EF62" i="46"/>
  <c r="J62" i="52"/>
  <c r="EF66" i="46"/>
  <c r="J66" i="52"/>
  <c r="EF70" i="46"/>
  <c r="J70" i="52"/>
  <c r="EF74" i="46"/>
  <c r="J74" i="52"/>
  <c r="EF78" i="46"/>
  <c r="J78" i="52"/>
  <c r="EF82" i="46"/>
  <c r="J82" i="52"/>
  <c r="EF86" i="46"/>
  <c r="J86" i="52"/>
  <c r="EF90" i="46"/>
  <c r="J90" i="52"/>
  <c r="EF94" i="46"/>
  <c r="J94" i="52"/>
  <c r="EF98" i="46"/>
  <c r="J98" i="52"/>
  <c r="EF102" i="46"/>
  <c r="J102" i="52"/>
  <c r="EF106" i="46"/>
  <c r="J106" i="52"/>
  <c r="EF110" i="46"/>
  <c r="J110" i="52"/>
  <c r="EA4" i="46"/>
  <c r="I4" i="52"/>
  <c r="EA12" i="46"/>
  <c r="I12" i="52"/>
  <c r="EA20" i="46"/>
  <c r="I20" i="52"/>
  <c r="EA28" i="46"/>
  <c r="I28" i="52"/>
  <c r="EA36" i="46"/>
  <c r="I36" i="52"/>
  <c r="EA44" i="46"/>
  <c r="I44" i="52"/>
  <c r="EA52" i="46"/>
  <c r="I52" i="52"/>
  <c r="EA60" i="46"/>
  <c r="I60" i="52"/>
  <c r="EA68" i="46"/>
  <c r="I68" i="52"/>
  <c r="EA76" i="46"/>
  <c r="I76" i="52"/>
  <c r="EA84" i="46"/>
  <c r="I84" i="52"/>
  <c r="EA92" i="46"/>
  <c r="I92" i="52"/>
  <c r="EA100" i="46"/>
  <c r="I100" i="52"/>
  <c r="EA108" i="46"/>
  <c r="I108" i="52"/>
  <c r="EA5" i="46"/>
  <c r="I5" i="52"/>
  <c r="EA13" i="46"/>
  <c r="I13" i="52"/>
  <c r="EA21" i="46"/>
  <c r="I21" i="52"/>
  <c r="EA29" i="46"/>
  <c r="I29" i="52"/>
  <c r="EA37" i="46"/>
  <c r="I37" i="52"/>
  <c r="EA45" i="46"/>
  <c r="I45" i="52"/>
  <c r="EA53" i="46"/>
  <c r="I53" i="52"/>
  <c r="EA61" i="46"/>
  <c r="I61" i="52"/>
  <c r="EA69" i="46"/>
  <c r="I69" i="52"/>
  <c r="EA77" i="46"/>
  <c r="I77" i="52"/>
  <c r="EA85" i="46"/>
  <c r="I85" i="52"/>
  <c r="EA93" i="46"/>
  <c r="I93" i="52"/>
  <c r="EA101" i="46"/>
  <c r="I101" i="52"/>
  <c r="EA109" i="46"/>
  <c r="I109" i="52"/>
  <c r="DV9" i="46"/>
  <c r="H9" i="52"/>
  <c r="DV17" i="46"/>
  <c r="H17" i="52"/>
  <c r="DV25" i="46"/>
  <c r="H25" i="52"/>
  <c r="DV33" i="46"/>
  <c r="H33" i="52"/>
  <c r="DV41" i="46"/>
  <c r="H41" i="52"/>
  <c r="DV49" i="46"/>
  <c r="H49" i="52"/>
  <c r="DV57" i="46"/>
  <c r="H57" i="52"/>
  <c r="DV65" i="46"/>
  <c r="H65" i="52"/>
  <c r="DV73" i="46"/>
  <c r="H73" i="52"/>
  <c r="DV81" i="46"/>
  <c r="H81" i="52"/>
  <c r="DV89" i="46"/>
  <c r="H89" i="52"/>
  <c r="DV97" i="46"/>
  <c r="H97" i="52"/>
  <c r="DV105" i="46"/>
  <c r="H105" i="52"/>
  <c r="EF7" i="46"/>
  <c r="J7" i="52"/>
  <c r="EF11" i="46"/>
  <c r="J11" i="52"/>
  <c r="EF15" i="46"/>
  <c r="J15" i="52"/>
  <c r="EF19" i="46"/>
  <c r="J19" i="52"/>
  <c r="EF23" i="46"/>
  <c r="J23" i="52"/>
  <c r="EF27" i="46"/>
  <c r="J27" i="52"/>
  <c r="EF31" i="46"/>
  <c r="J31" i="52"/>
  <c r="EF35" i="46"/>
  <c r="J35" i="52"/>
  <c r="EF39" i="46"/>
  <c r="J39" i="52"/>
  <c r="EF43" i="46"/>
  <c r="J43" i="52"/>
  <c r="EF47" i="46"/>
  <c r="J47" i="52"/>
  <c r="EF51" i="46"/>
  <c r="J51" i="52"/>
  <c r="EF55" i="46"/>
  <c r="J55" i="52"/>
  <c r="EF59" i="46"/>
  <c r="J59" i="52"/>
  <c r="EF63" i="46"/>
  <c r="J63" i="52"/>
  <c r="EF67" i="46"/>
  <c r="J67" i="52"/>
  <c r="EF71" i="46"/>
  <c r="J71" i="52"/>
  <c r="EF75" i="46"/>
  <c r="J75" i="52"/>
  <c r="EF79" i="46"/>
  <c r="J79" i="52"/>
  <c r="EF83" i="46"/>
  <c r="J83" i="52"/>
  <c r="EF87" i="46"/>
  <c r="J87" i="52"/>
  <c r="EF91" i="46"/>
  <c r="J91" i="52"/>
  <c r="EF95" i="46"/>
  <c r="J95" i="52"/>
  <c r="EF99" i="46"/>
  <c r="J99" i="52"/>
  <c r="EF103" i="46"/>
  <c r="J103" i="52"/>
  <c r="EF107" i="46"/>
  <c r="J107" i="52"/>
  <c r="EF3" i="46"/>
  <c r="J3" i="52"/>
  <c r="EA6" i="46"/>
  <c r="I6" i="52"/>
  <c r="EA14" i="46"/>
  <c r="I14" i="52"/>
  <c r="EA22" i="46"/>
  <c r="I22" i="52"/>
  <c r="EA30" i="46"/>
  <c r="I30" i="52"/>
  <c r="EA38" i="46"/>
  <c r="I38" i="52"/>
  <c r="EA46" i="46"/>
  <c r="I46" i="52"/>
  <c r="EA54" i="46"/>
  <c r="I54" i="52"/>
  <c r="EA62" i="46"/>
  <c r="I62" i="52"/>
  <c r="EA70" i="46"/>
  <c r="I70" i="52"/>
  <c r="EA78" i="46"/>
  <c r="I78" i="52"/>
  <c r="EA86" i="46"/>
  <c r="I86" i="52"/>
  <c r="EA94" i="46"/>
  <c r="I94" i="52"/>
  <c r="EA102" i="46"/>
  <c r="I102" i="52"/>
  <c r="EA110" i="46"/>
  <c r="I110" i="52"/>
  <c r="DV10" i="46"/>
  <c r="H10" i="52"/>
  <c r="DV18" i="46"/>
  <c r="H18" i="52"/>
  <c r="DV26" i="46"/>
  <c r="H26" i="52"/>
  <c r="EA11" i="46"/>
  <c r="I11" i="52"/>
  <c r="EA19" i="46"/>
  <c r="I19" i="52"/>
  <c r="EA27" i="46"/>
  <c r="I27" i="52"/>
  <c r="EA35" i="46"/>
  <c r="I35" i="52"/>
  <c r="EA43" i="46"/>
  <c r="I43" i="52"/>
  <c r="EA51" i="46"/>
  <c r="I51" i="52"/>
  <c r="EA59" i="46"/>
  <c r="I59" i="52"/>
  <c r="EA67" i="46"/>
  <c r="I67" i="52"/>
  <c r="EA75" i="46"/>
  <c r="I75" i="52"/>
  <c r="EA83" i="46"/>
  <c r="I83" i="52"/>
  <c r="EA91" i="46"/>
  <c r="I91" i="52"/>
  <c r="EA99" i="46"/>
  <c r="I99" i="52"/>
  <c r="EA107" i="46"/>
  <c r="I107" i="52"/>
  <c r="DV7" i="46"/>
  <c r="H7" i="52"/>
  <c r="DV15" i="46"/>
  <c r="H15" i="52"/>
  <c r="DV23" i="46"/>
  <c r="H23" i="52"/>
  <c r="DV31" i="46"/>
  <c r="H31" i="52"/>
  <c r="DV39" i="46"/>
  <c r="H39" i="52"/>
  <c r="DV47" i="46"/>
  <c r="H47" i="52"/>
  <c r="DV55" i="46"/>
  <c r="H55" i="52"/>
  <c r="DV63" i="46"/>
  <c r="H63" i="52"/>
  <c r="DV71" i="46"/>
  <c r="H71" i="52"/>
  <c r="DV79" i="46"/>
  <c r="H79" i="52"/>
  <c r="DV87" i="46"/>
  <c r="H87" i="52"/>
  <c r="DV95" i="46"/>
  <c r="H95" i="52"/>
  <c r="DV103" i="46"/>
  <c r="H103" i="52"/>
  <c r="H3" i="52"/>
  <c r="EA8" i="46"/>
  <c r="I8" i="52"/>
  <c r="EA24" i="46"/>
  <c r="I24" i="52"/>
  <c r="EA40" i="46"/>
  <c r="I40" i="52"/>
  <c r="EA56" i="46"/>
  <c r="I56" i="52"/>
  <c r="EA72" i="46"/>
  <c r="I72" i="52"/>
  <c r="EA88" i="46"/>
  <c r="I88" i="52"/>
  <c r="EA104" i="46"/>
  <c r="I104" i="52"/>
  <c r="DV11" i="46"/>
  <c r="H11" i="52"/>
  <c r="DV22" i="46"/>
  <c r="H22" i="52"/>
  <c r="DV35" i="46"/>
  <c r="H35" i="52"/>
  <c r="DV45" i="46"/>
  <c r="H45" i="52"/>
  <c r="DV56" i="46"/>
  <c r="H56" i="52"/>
  <c r="DV67" i="46"/>
  <c r="H67" i="52"/>
  <c r="DV77" i="46"/>
  <c r="H77" i="52"/>
  <c r="DV88" i="46"/>
  <c r="H88" i="52"/>
  <c r="DV99" i="46"/>
  <c r="H99" i="52"/>
  <c r="DV109" i="46"/>
  <c r="H109" i="52"/>
  <c r="DV100" i="46"/>
  <c r="H100" i="52"/>
  <c r="EA10" i="46"/>
  <c r="I10" i="52"/>
  <c r="EA58" i="46"/>
  <c r="I58" i="52"/>
  <c r="EA90" i="46"/>
  <c r="I90" i="52"/>
  <c r="DV13" i="46"/>
  <c r="H13" i="52"/>
  <c r="DV27" i="46"/>
  <c r="H27" i="52"/>
  <c r="DV48" i="46"/>
  <c r="H48" i="52"/>
  <c r="DV59" i="46"/>
  <c r="H59" i="52"/>
  <c r="DV80" i="46"/>
  <c r="H80" i="52"/>
  <c r="DV91" i="46"/>
  <c r="H91" i="52"/>
  <c r="EA48" i="46"/>
  <c r="I48" i="52"/>
  <c r="EA96" i="46"/>
  <c r="I96" i="52"/>
  <c r="DV29" i="46"/>
  <c r="H29" i="52"/>
  <c r="DV61" i="46"/>
  <c r="H61" i="52"/>
  <c r="DV93" i="46"/>
  <c r="H93" i="52"/>
  <c r="EF12" i="46"/>
  <c r="J12" i="52"/>
  <c r="EF49" i="46"/>
  <c r="J49" i="52"/>
  <c r="EF4" i="46"/>
  <c r="J4" i="52"/>
  <c r="EF9" i="46"/>
  <c r="J9" i="52"/>
  <c r="EF20" i="46"/>
  <c r="J20" i="52"/>
  <c r="EF25" i="46"/>
  <c r="J25" i="52"/>
  <c r="EF36" i="46"/>
  <c r="J36" i="52"/>
  <c r="EF41" i="46"/>
  <c r="J41" i="52"/>
  <c r="EF52" i="46"/>
  <c r="J52" i="52"/>
  <c r="EF57" i="46"/>
  <c r="J57" i="52"/>
  <c r="EF68" i="46"/>
  <c r="J68" i="52"/>
  <c r="EF73" i="46"/>
  <c r="J73" i="52"/>
  <c r="EF84" i="46"/>
  <c r="J84" i="52"/>
  <c r="EF89" i="46"/>
  <c r="J89" i="52"/>
  <c r="EF100" i="46"/>
  <c r="J100" i="52"/>
  <c r="EF105" i="46"/>
  <c r="J105" i="52"/>
  <c r="EA9" i="46"/>
  <c r="I9" i="52"/>
  <c r="EA25" i="46"/>
  <c r="I25" i="52"/>
  <c r="EA41" i="46"/>
  <c r="I41" i="52"/>
  <c r="EA57" i="46"/>
  <c r="I57" i="52"/>
  <c r="EA73" i="46"/>
  <c r="I73" i="52"/>
  <c r="EA89" i="46"/>
  <c r="I89" i="52"/>
  <c r="EA105" i="46"/>
  <c r="I105" i="52"/>
  <c r="DV12" i="46"/>
  <c r="H12" i="52"/>
  <c r="DV24" i="46"/>
  <c r="H24" i="52"/>
  <c r="DV36" i="46"/>
  <c r="H36" i="52"/>
  <c r="DV46" i="46"/>
  <c r="H46" i="52"/>
  <c r="DV58" i="46"/>
  <c r="H58" i="52"/>
  <c r="DV68" i="46"/>
  <c r="H68" i="52"/>
  <c r="DV78" i="46"/>
  <c r="H78" i="52"/>
  <c r="DV90" i="46"/>
  <c r="H90" i="52"/>
  <c r="DV110" i="46"/>
  <c r="H110" i="52"/>
  <c r="EA26" i="46"/>
  <c r="I26" i="52"/>
  <c r="EA42" i="46"/>
  <c r="I42" i="52"/>
  <c r="EA74" i="46"/>
  <c r="I74" i="52"/>
  <c r="EA106" i="46"/>
  <c r="I106" i="52"/>
  <c r="DV37" i="46"/>
  <c r="H37" i="52"/>
  <c r="DV69" i="46"/>
  <c r="H69" i="52"/>
  <c r="DV101" i="46"/>
  <c r="H101" i="52"/>
  <c r="EA32" i="46"/>
  <c r="I32" i="52"/>
  <c r="EA80" i="46"/>
  <c r="I80" i="52"/>
  <c r="DV16" i="46"/>
  <c r="H16" i="52"/>
  <c r="DV51" i="46"/>
  <c r="H51" i="52"/>
  <c r="DV83" i="46"/>
  <c r="H83" i="52"/>
  <c r="EF17" i="46"/>
  <c r="J17" i="52"/>
  <c r="EF33" i="46"/>
  <c r="J33" i="52"/>
  <c r="EF60" i="46"/>
  <c r="J60" i="52"/>
  <c r="EF5" i="46"/>
  <c r="J5" i="52"/>
  <c r="EF16" i="46"/>
  <c r="J16" i="52"/>
  <c r="EF21" i="46"/>
  <c r="J21" i="52"/>
  <c r="EF32" i="46"/>
  <c r="J32" i="52"/>
  <c r="EF37" i="46"/>
  <c r="J37" i="52"/>
  <c r="EF48" i="46"/>
  <c r="J48" i="52"/>
  <c r="EF53" i="46"/>
  <c r="J53" i="52"/>
  <c r="EF64" i="46"/>
  <c r="J64" i="52"/>
  <c r="EF69" i="46"/>
  <c r="J69" i="52"/>
  <c r="EF80" i="46"/>
  <c r="J80" i="52"/>
  <c r="EF85" i="46"/>
  <c r="J85" i="52"/>
  <c r="EF96" i="46"/>
  <c r="J96" i="52"/>
  <c r="EF101" i="46"/>
  <c r="J101" i="52"/>
  <c r="EA15" i="46"/>
  <c r="I15" i="52"/>
  <c r="EA31" i="46"/>
  <c r="I31" i="52"/>
  <c r="EA47" i="46"/>
  <c r="I47" i="52"/>
  <c r="EA63" i="46"/>
  <c r="I63" i="52"/>
  <c r="EA79" i="46"/>
  <c r="I79" i="52"/>
  <c r="EA95" i="46"/>
  <c r="I95" i="52"/>
  <c r="EA3" i="46"/>
  <c r="I3" i="52"/>
  <c r="DV14" i="46"/>
  <c r="H14" i="52"/>
  <c r="DV28" i="46"/>
  <c r="H28" i="52"/>
  <c r="DV38" i="46"/>
  <c r="H38" i="52"/>
  <c r="DV50" i="46"/>
  <c r="H50" i="52"/>
  <c r="DV60" i="46"/>
  <c r="H60" i="52"/>
  <c r="DV70" i="46"/>
  <c r="H70" i="52"/>
  <c r="DV82" i="46"/>
  <c r="H82" i="52"/>
  <c r="DV92" i="46"/>
  <c r="H92" i="52"/>
  <c r="DV102" i="46"/>
  <c r="H102" i="52"/>
  <c r="EA16" i="46"/>
  <c r="I16" i="52"/>
  <c r="EA64" i="46"/>
  <c r="I64" i="52"/>
  <c r="DV4" i="46"/>
  <c r="H4" i="52"/>
  <c r="DV40" i="46"/>
  <c r="H40" i="52"/>
  <c r="DV72" i="46"/>
  <c r="H72" i="52"/>
  <c r="DV104" i="46"/>
  <c r="H104" i="52"/>
  <c r="EF28" i="46"/>
  <c r="J28" i="52"/>
  <c r="EF44" i="46"/>
  <c r="J44" i="52"/>
  <c r="DV98" i="46"/>
  <c r="H98" i="52"/>
  <c r="DV74" i="46"/>
  <c r="H74" i="52"/>
  <c r="DV43" i="46"/>
  <c r="H43" i="52"/>
  <c r="DV8" i="46"/>
  <c r="H8" i="52"/>
  <c r="EA34" i="46"/>
  <c r="I34" i="52"/>
  <c r="EF88" i="46"/>
  <c r="J88" i="52"/>
  <c r="EF81" i="46"/>
  <c r="J81" i="52"/>
  <c r="DV96" i="46"/>
  <c r="H96" i="52"/>
  <c r="DV66" i="46"/>
  <c r="H66" i="52"/>
  <c r="DV42" i="46"/>
  <c r="H42" i="52"/>
  <c r="DV6" i="46"/>
  <c r="H6" i="52"/>
  <c r="EA71" i="46"/>
  <c r="I71" i="52"/>
  <c r="EA33" i="46"/>
  <c r="I33" i="52"/>
  <c r="EF93" i="46"/>
  <c r="J93" i="52"/>
  <c r="EF61" i="46"/>
  <c r="J61" i="52"/>
  <c r="EF40" i="46"/>
  <c r="J40" i="52"/>
  <c r="DO4" i="46"/>
  <c r="AN4" i="62"/>
  <c r="DO5" i="46"/>
  <c r="AN5" i="62"/>
  <c r="DO6" i="46"/>
  <c r="AN6" i="62"/>
  <c r="DO7" i="46"/>
  <c r="AN7" i="62"/>
  <c r="DO8" i="46"/>
  <c r="AN8" i="62"/>
  <c r="DO9" i="46"/>
  <c r="AN9" i="62"/>
  <c r="DO10" i="46"/>
  <c r="AN10" i="62"/>
  <c r="DO11" i="46"/>
  <c r="AN11" i="62"/>
  <c r="DO12" i="46"/>
  <c r="AN12" i="62"/>
  <c r="DO13" i="46"/>
  <c r="AN13" i="62"/>
  <c r="DO14" i="46"/>
  <c r="AN14" i="62"/>
  <c r="DO15" i="46"/>
  <c r="AN15" i="62"/>
  <c r="DO16" i="46"/>
  <c r="AN16" i="62"/>
  <c r="DO17" i="46"/>
  <c r="AN17" i="62"/>
  <c r="DO18" i="46"/>
  <c r="AN18" i="62"/>
  <c r="DO19" i="46"/>
  <c r="AN19" i="62"/>
  <c r="DO20" i="46"/>
  <c r="AN20" i="62"/>
  <c r="DO21" i="46"/>
  <c r="AN21" i="62"/>
  <c r="DO22" i="46"/>
  <c r="AN22" i="62"/>
  <c r="DO23" i="46"/>
  <c r="AN23" i="62"/>
  <c r="DO24" i="46"/>
  <c r="AN24" i="62"/>
  <c r="DO25" i="46"/>
  <c r="AN25" i="62"/>
  <c r="DO26" i="46"/>
  <c r="AN26" i="62"/>
  <c r="DO27" i="46"/>
  <c r="AN27" i="62"/>
  <c r="DO28" i="46"/>
  <c r="AN28" i="62"/>
  <c r="DO29" i="46"/>
  <c r="AN29" i="62"/>
  <c r="DO30" i="46"/>
  <c r="AN30" i="62"/>
  <c r="DO31" i="46"/>
  <c r="AN31" i="62"/>
  <c r="DO32" i="46"/>
  <c r="AN32" i="62"/>
  <c r="DO33" i="46"/>
  <c r="AN33" i="62"/>
  <c r="DO34" i="46"/>
  <c r="AN34" i="62"/>
  <c r="DO35" i="46"/>
  <c r="AN35" i="62"/>
  <c r="DO36" i="46"/>
  <c r="AN36" i="62"/>
  <c r="DO37" i="46"/>
  <c r="AN37" i="62"/>
  <c r="DO38" i="46"/>
  <c r="AN38" i="62"/>
  <c r="DO39" i="46"/>
  <c r="AN39" i="62"/>
  <c r="DO40" i="46"/>
  <c r="AN40" i="62"/>
  <c r="DO41" i="46"/>
  <c r="AN41" i="62"/>
  <c r="DO42" i="46"/>
  <c r="AN42" i="62"/>
  <c r="DO43" i="46"/>
  <c r="AN43" i="62"/>
  <c r="DO44" i="46"/>
  <c r="AN44" i="62"/>
  <c r="DO45" i="46"/>
  <c r="AN45" i="62"/>
  <c r="DO46" i="46"/>
  <c r="AN46" i="62"/>
  <c r="DO47" i="46"/>
  <c r="AN47" i="62"/>
  <c r="DO48" i="46"/>
  <c r="AN48" i="62"/>
  <c r="DO49" i="46"/>
  <c r="AN49" i="62"/>
  <c r="DO50" i="46"/>
  <c r="AN50" i="62"/>
  <c r="DO51" i="46"/>
  <c r="AN51" i="62"/>
  <c r="DO52" i="46"/>
  <c r="AN52" i="62"/>
  <c r="DO53" i="46"/>
  <c r="AN53" i="62"/>
  <c r="DO54" i="46"/>
  <c r="AN54" i="62"/>
  <c r="DO55" i="46"/>
  <c r="AN55" i="62"/>
  <c r="DO56" i="46"/>
  <c r="AN56" i="62"/>
  <c r="DO57" i="46"/>
  <c r="AN57" i="62"/>
  <c r="DO58" i="46"/>
  <c r="AN58" i="62"/>
  <c r="DO59" i="46"/>
  <c r="AN59" i="62"/>
  <c r="DO60" i="46"/>
  <c r="AN60" i="62"/>
  <c r="DO61" i="46"/>
  <c r="AN61" i="62"/>
  <c r="DO62" i="46"/>
  <c r="AN62" i="62"/>
  <c r="DO63" i="46"/>
  <c r="AN63" i="62"/>
  <c r="DO64" i="46"/>
  <c r="AN64" i="62"/>
  <c r="DO65" i="46"/>
  <c r="AN65" i="62"/>
  <c r="DO66" i="46"/>
  <c r="AN66" i="62"/>
  <c r="DO67" i="46"/>
  <c r="AN67" i="62"/>
  <c r="DO68" i="46"/>
  <c r="AN68" i="62"/>
  <c r="DO69" i="46"/>
  <c r="AN69" i="62"/>
  <c r="DO70" i="46"/>
  <c r="AN70" i="62"/>
  <c r="DO71" i="46"/>
  <c r="AN71" i="62"/>
  <c r="DO72" i="46"/>
  <c r="AN72" i="62"/>
  <c r="DO73" i="46"/>
  <c r="AN73" i="62"/>
  <c r="DO74" i="46"/>
  <c r="AN74" i="62"/>
  <c r="DO75" i="46"/>
  <c r="AN75" i="62"/>
  <c r="DO76" i="46"/>
  <c r="AN76" i="62"/>
  <c r="DO77" i="46"/>
  <c r="AN77" i="62"/>
  <c r="DO78" i="46"/>
  <c r="AN78" i="62"/>
  <c r="DO79" i="46"/>
  <c r="AN79" i="62"/>
  <c r="DO80" i="46"/>
  <c r="AN80" i="62"/>
  <c r="DO81" i="46"/>
  <c r="AN81" i="62"/>
  <c r="DO82" i="46"/>
  <c r="AN82" i="62"/>
  <c r="DO83" i="46"/>
  <c r="AN83" i="62"/>
  <c r="DO84" i="46"/>
  <c r="AN84" i="62"/>
  <c r="DO85" i="46"/>
  <c r="AN85" i="62"/>
  <c r="DO86" i="46"/>
  <c r="AN86" i="62"/>
  <c r="DO87" i="46"/>
  <c r="AN87" i="62"/>
  <c r="DO88" i="46"/>
  <c r="AN88" i="62"/>
  <c r="DO89" i="46"/>
  <c r="AN89" i="62"/>
  <c r="DO90" i="46"/>
  <c r="AN90" i="62"/>
  <c r="DO91" i="46"/>
  <c r="AN91" i="62"/>
  <c r="DO92" i="46"/>
  <c r="AN92" i="62"/>
  <c r="DO93" i="46"/>
  <c r="AN93" i="62"/>
  <c r="DO94" i="46"/>
  <c r="AN94" i="62"/>
  <c r="DO95" i="46"/>
  <c r="AN95" i="62"/>
  <c r="DO96" i="46"/>
  <c r="AN96" i="62"/>
  <c r="DO97" i="46"/>
  <c r="AN97" i="62"/>
  <c r="DO98" i="46"/>
  <c r="AN98" i="62"/>
  <c r="DO99" i="46"/>
  <c r="AN99" i="62"/>
  <c r="DO100" i="46"/>
  <c r="AN100" i="62"/>
  <c r="DO101" i="46"/>
  <c r="AN101" i="62"/>
  <c r="DO102" i="46"/>
  <c r="AN102" i="62"/>
  <c r="DO103" i="46"/>
  <c r="AN103" i="62"/>
  <c r="DO104" i="46"/>
  <c r="AN104" i="62"/>
  <c r="DO105" i="46"/>
  <c r="AN105" i="62"/>
  <c r="DO106" i="46"/>
  <c r="AN106" i="62"/>
  <c r="DO107" i="46"/>
  <c r="AN107" i="62"/>
  <c r="DO108" i="46"/>
  <c r="AN108" i="62"/>
  <c r="DO109" i="46"/>
  <c r="AN109" i="62"/>
  <c r="DO110" i="46"/>
  <c r="AN110" i="62"/>
  <c r="DO3" i="46"/>
  <c r="AN3" i="62"/>
  <c r="DB4" i="46"/>
  <c r="AK4" i="62"/>
  <c r="DB5" i="46"/>
  <c r="AK5" i="62"/>
  <c r="DB6" i="46"/>
  <c r="AK6" i="62"/>
  <c r="DB7" i="46"/>
  <c r="AK7" i="62"/>
  <c r="DB8" i="46"/>
  <c r="AK8" i="62"/>
  <c r="DB9" i="46"/>
  <c r="AK9" i="62"/>
  <c r="DB10" i="46"/>
  <c r="AK10" i="62"/>
  <c r="DB11" i="46"/>
  <c r="AK11" i="62"/>
  <c r="DB12" i="46"/>
  <c r="AK12" i="62"/>
  <c r="DB13" i="46"/>
  <c r="AK13" i="62"/>
  <c r="DB14" i="46"/>
  <c r="AK14" i="62"/>
  <c r="DB15" i="46"/>
  <c r="AK15" i="62"/>
  <c r="DB16" i="46"/>
  <c r="AK16" i="62"/>
  <c r="DB17" i="46"/>
  <c r="AK17" i="62"/>
  <c r="DB18" i="46"/>
  <c r="AK18" i="62"/>
  <c r="DB19" i="46"/>
  <c r="AK19" i="62"/>
  <c r="DB20" i="46"/>
  <c r="AK20" i="62"/>
  <c r="DB21" i="46"/>
  <c r="AK21" i="62"/>
  <c r="DB22" i="46"/>
  <c r="AK22" i="62"/>
  <c r="DB23" i="46"/>
  <c r="AK23" i="62"/>
  <c r="DB24" i="46"/>
  <c r="AK24" i="62"/>
  <c r="DB25" i="46"/>
  <c r="AK25" i="62"/>
  <c r="DB26" i="46"/>
  <c r="AK26" i="62"/>
  <c r="DB27" i="46"/>
  <c r="AK27" i="62"/>
  <c r="DB28" i="46"/>
  <c r="AK28" i="62"/>
  <c r="DB29" i="46"/>
  <c r="AK29" i="62"/>
  <c r="DB30" i="46"/>
  <c r="AK30" i="62"/>
  <c r="DB31" i="46"/>
  <c r="AK31" i="62"/>
  <c r="DB32" i="46"/>
  <c r="AK32" i="62"/>
  <c r="DB33" i="46"/>
  <c r="AK33" i="62"/>
  <c r="DB34" i="46"/>
  <c r="AK34" i="62"/>
  <c r="DB35" i="46"/>
  <c r="AK35" i="62"/>
  <c r="DB36" i="46"/>
  <c r="AK36" i="62"/>
  <c r="DB37" i="46"/>
  <c r="AK37" i="62"/>
  <c r="DB38" i="46"/>
  <c r="AK38" i="62"/>
  <c r="DB39" i="46"/>
  <c r="AK39" i="62"/>
  <c r="DB40" i="46"/>
  <c r="AK40" i="62"/>
  <c r="DB41" i="46"/>
  <c r="AK41" i="62"/>
  <c r="DB42" i="46"/>
  <c r="AK42" i="62"/>
  <c r="DB43" i="46"/>
  <c r="AK43" i="62"/>
  <c r="DB44" i="46"/>
  <c r="AK44" i="62"/>
  <c r="DB45" i="46"/>
  <c r="AK45" i="62"/>
  <c r="DB46" i="46"/>
  <c r="AK46" i="62"/>
  <c r="DB47" i="46"/>
  <c r="AK47" i="62"/>
  <c r="DB48" i="46"/>
  <c r="AK48" i="62"/>
  <c r="DB49" i="46"/>
  <c r="AK49" i="62"/>
  <c r="DB50" i="46"/>
  <c r="AK50" i="62"/>
  <c r="DB51" i="46"/>
  <c r="AK51" i="62"/>
  <c r="DB52" i="46"/>
  <c r="AK52" i="62"/>
  <c r="DB53" i="46"/>
  <c r="AK53" i="62"/>
  <c r="DB54" i="46"/>
  <c r="AK54" i="62"/>
  <c r="DB55" i="46"/>
  <c r="AK55" i="62"/>
  <c r="DB56" i="46"/>
  <c r="AK56" i="62"/>
  <c r="DB57" i="46"/>
  <c r="AK57" i="62"/>
  <c r="DB58" i="46"/>
  <c r="AK58" i="62"/>
  <c r="DB59" i="46"/>
  <c r="AK59" i="62"/>
  <c r="DB60" i="46"/>
  <c r="AK60" i="62"/>
  <c r="DB61" i="46"/>
  <c r="AK61" i="62"/>
  <c r="DB62" i="46"/>
  <c r="AK62" i="62"/>
  <c r="DB63" i="46"/>
  <c r="AK63" i="62"/>
  <c r="DB64" i="46"/>
  <c r="AK64" i="62"/>
  <c r="DB65" i="46"/>
  <c r="AK65" i="62"/>
  <c r="DB66" i="46"/>
  <c r="AK66" i="62"/>
  <c r="DB67" i="46"/>
  <c r="AK67" i="62"/>
  <c r="DB68" i="46"/>
  <c r="AK68" i="62"/>
  <c r="DB69" i="46"/>
  <c r="AK69" i="62"/>
  <c r="DB70" i="46"/>
  <c r="AK70" i="62"/>
  <c r="DB71" i="46"/>
  <c r="AK71" i="62"/>
  <c r="DB72" i="46"/>
  <c r="AK72" i="62"/>
  <c r="DB73" i="46"/>
  <c r="AK73" i="62"/>
  <c r="DB74" i="46"/>
  <c r="AK74" i="62"/>
  <c r="DB75" i="46"/>
  <c r="AK75" i="62"/>
  <c r="DB76" i="46"/>
  <c r="AK76" i="62"/>
  <c r="DB77" i="46"/>
  <c r="AK77" i="62"/>
  <c r="DB78" i="46"/>
  <c r="AK78" i="62"/>
  <c r="DB79" i="46"/>
  <c r="AK79" i="62"/>
  <c r="DB80" i="46"/>
  <c r="AK80" i="62"/>
  <c r="DB81" i="46"/>
  <c r="AK81" i="62"/>
  <c r="DB82" i="46"/>
  <c r="AK82" i="62"/>
  <c r="DB83" i="46"/>
  <c r="AK83" i="62"/>
  <c r="DB84" i="46"/>
  <c r="AK84" i="62"/>
  <c r="DB85" i="46"/>
  <c r="AK85" i="62"/>
  <c r="DB86" i="46"/>
  <c r="AK86" i="62"/>
  <c r="DB87" i="46"/>
  <c r="AK87" i="62"/>
  <c r="DB88" i="46"/>
  <c r="AK88" i="62"/>
  <c r="DB89" i="46"/>
  <c r="AK89" i="62"/>
  <c r="DB90" i="46"/>
  <c r="AK90" i="62"/>
  <c r="DB91" i="46"/>
  <c r="AK91" i="62"/>
  <c r="DB92" i="46"/>
  <c r="AK92" i="62"/>
  <c r="DB93" i="46"/>
  <c r="AK93" i="62"/>
  <c r="DB94" i="46"/>
  <c r="AK94" i="62"/>
  <c r="DB95" i="46"/>
  <c r="AK95" i="62"/>
  <c r="DB96" i="46"/>
  <c r="AK96" i="62"/>
  <c r="DB97" i="46"/>
  <c r="AK97" i="62"/>
  <c r="DB98" i="46"/>
  <c r="AK98" i="62"/>
  <c r="DB99" i="46"/>
  <c r="AK99" i="62"/>
  <c r="DB100" i="46"/>
  <c r="AK100" i="62"/>
  <c r="DB101" i="46"/>
  <c r="AK101" i="62"/>
  <c r="DB102" i="46"/>
  <c r="AK102" i="62"/>
  <c r="DB103" i="46"/>
  <c r="AK103" i="62"/>
  <c r="DB104" i="46"/>
  <c r="AK104" i="62"/>
  <c r="DB105" i="46"/>
  <c r="AK105" i="62"/>
  <c r="DB106" i="46"/>
  <c r="AK106" i="62"/>
  <c r="DB107" i="46"/>
  <c r="AK107" i="62"/>
  <c r="DB108" i="46"/>
  <c r="AK108" i="62"/>
  <c r="DB109" i="46"/>
  <c r="AK109" i="62"/>
  <c r="DB110" i="46"/>
  <c r="AK110" i="62"/>
  <c r="DB3" i="46"/>
  <c r="AK3" i="62"/>
  <c r="CN4" i="46"/>
  <c r="AH4" i="62"/>
  <c r="CN5" i="46"/>
  <c r="AH5" i="62"/>
  <c r="CN6" i="46"/>
  <c r="AH6" i="62"/>
  <c r="CN7" i="46"/>
  <c r="AH7" i="62"/>
  <c r="CN8" i="46"/>
  <c r="AH8" i="62"/>
  <c r="CN9" i="46"/>
  <c r="AH9" i="62"/>
  <c r="CN10" i="46"/>
  <c r="AH10" i="62"/>
  <c r="CN11" i="46"/>
  <c r="AH11" i="62"/>
  <c r="CN12" i="46"/>
  <c r="AH12" i="62"/>
  <c r="CN13" i="46"/>
  <c r="AH13" i="62"/>
  <c r="CN14" i="46"/>
  <c r="AH14" i="62"/>
  <c r="CN15" i="46"/>
  <c r="AH15" i="62"/>
  <c r="CN16" i="46"/>
  <c r="AH16" i="62"/>
  <c r="CN17" i="46"/>
  <c r="AH17" i="62"/>
  <c r="CN18" i="46"/>
  <c r="AH18" i="62"/>
  <c r="CN19" i="46"/>
  <c r="AH19" i="62"/>
  <c r="CN20" i="46"/>
  <c r="AH20" i="62"/>
  <c r="CN21" i="46"/>
  <c r="AH21" i="62"/>
  <c r="CN22" i="46"/>
  <c r="AH22" i="62"/>
  <c r="CN23" i="46"/>
  <c r="AH23" i="62"/>
  <c r="CN24" i="46"/>
  <c r="AH24" i="62"/>
  <c r="CN25" i="46"/>
  <c r="AH25" i="62"/>
  <c r="CN26" i="46"/>
  <c r="AH26" i="62"/>
  <c r="CN27" i="46"/>
  <c r="AH27" i="62"/>
  <c r="CN28" i="46"/>
  <c r="AH28" i="62"/>
  <c r="CN29" i="46"/>
  <c r="AH29" i="62"/>
  <c r="CN30" i="46"/>
  <c r="AH30" i="62"/>
  <c r="CN31" i="46"/>
  <c r="AH31" i="62"/>
  <c r="CN32" i="46"/>
  <c r="AH32" i="62"/>
  <c r="CN33" i="46"/>
  <c r="AH33" i="62"/>
  <c r="CN34" i="46"/>
  <c r="AH34" i="62"/>
  <c r="CN35" i="46"/>
  <c r="AH35" i="62"/>
  <c r="CN36" i="46"/>
  <c r="AH36" i="62"/>
  <c r="CN37" i="46"/>
  <c r="AH37" i="62"/>
  <c r="CN38" i="46"/>
  <c r="AH38" i="62"/>
  <c r="CN39" i="46"/>
  <c r="AH39" i="62"/>
  <c r="CN40" i="46"/>
  <c r="AH40" i="62"/>
  <c r="CN41" i="46"/>
  <c r="AH41" i="62"/>
  <c r="CN42" i="46"/>
  <c r="AH42" i="62"/>
  <c r="CN43" i="46"/>
  <c r="AH43" i="62"/>
  <c r="CN44" i="46"/>
  <c r="AH44" i="62"/>
  <c r="CN45" i="46"/>
  <c r="AH45" i="62"/>
  <c r="CN46" i="46"/>
  <c r="AH46" i="62"/>
  <c r="CN47" i="46"/>
  <c r="AH47" i="62"/>
  <c r="CN48" i="46"/>
  <c r="AH48" i="62"/>
  <c r="CN49" i="46"/>
  <c r="AH49" i="62"/>
  <c r="CN50" i="46"/>
  <c r="AH50" i="62"/>
  <c r="CN51" i="46"/>
  <c r="AH51" i="62"/>
  <c r="CN52" i="46"/>
  <c r="AH52" i="62"/>
  <c r="CN53" i="46"/>
  <c r="AH53" i="62"/>
  <c r="CN54" i="46"/>
  <c r="AH54" i="62"/>
  <c r="CN55" i="46"/>
  <c r="AH55" i="62"/>
  <c r="CN56" i="46"/>
  <c r="AH56" i="62"/>
  <c r="CN57" i="46"/>
  <c r="AH57" i="62"/>
  <c r="CN58" i="46"/>
  <c r="AH58" i="62"/>
  <c r="CN59" i="46"/>
  <c r="AH59" i="62"/>
  <c r="CN60" i="46"/>
  <c r="AH60" i="62"/>
  <c r="CN61" i="46"/>
  <c r="AH61" i="62"/>
  <c r="CN62" i="46"/>
  <c r="AH62" i="62"/>
  <c r="CN63" i="46"/>
  <c r="AH63" i="62"/>
  <c r="CN64" i="46"/>
  <c r="AH64" i="62"/>
  <c r="CN65" i="46"/>
  <c r="AH65" i="62"/>
  <c r="CN66" i="46"/>
  <c r="AH66" i="62"/>
  <c r="CN67" i="46"/>
  <c r="AH67" i="62"/>
  <c r="CN68" i="46"/>
  <c r="AH68" i="62"/>
  <c r="CN69" i="46"/>
  <c r="AH69" i="62"/>
  <c r="CN70" i="46"/>
  <c r="AH70" i="62"/>
  <c r="CN71" i="46"/>
  <c r="AH71" i="62"/>
  <c r="CN72" i="46"/>
  <c r="AH72" i="62"/>
  <c r="CN73" i="46"/>
  <c r="AH73" i="62"/>
  <c r="CN74" i="46"/>
  <c r="AH74" i="62"/>
  <c r="CN75" i="46"/>
  <c r="AH75" i="62"/>
  <c r="CN76" i="46"/>
  <c r="AH76" i="62"/>
  <c r="CN77" i="46"/>
  <c r="AH77" i="62"/>
  <c r="CN78" i="46"/>
  <c r="AH78" i="62"/>
  <c r="CN79" i="46"/>
  <c r="AH79" i="62"/>
  <c r="CN80" i="46"/>
  <c r="AH80" i="62"/>
  <c r="CN81" i="46"/>
  <c r="AH81" i="62"/>
  <c r="CN82" i="46"/>
  <c r="AH82" i="62"/>
  <c r="CN83" i="46"/>
  <c r="AH83" i="62"/>
  <c r="CN84" i="46"/>
  <c r="AH84" i="62"/>
  <c r="CN85" i="46"/>
  <c r="AH85" i="62"/>
  <c r="CN86" i="46"/>
  <c r="AH86" i="62"/>
  <c r="CN87" i="46"/>
  <c r="AH87" i="62"/>
  <c r="CN88" i="46"/>
  <c r="AH88" i="62"/>
  <c r="CN89" i="46"/>
  <c r="AH89" i="62"/>
  <c r="CN90" i="46"/>
  <c r="AH90" i="62"/>
  <c r="CN91" i="46"/>
  <c r="AH91" i="62"/>
  <c r="CN92" i="46"/>
  <c r="AH92" i="62"/>
  <c r="CN93" i="46"/>
  <c r="AH93" i="62"/>
  <c r="CN94" i="46"/>
  <c r="AH94" i="62"/>
  <c r="CN95" i="46"/>
  <c r="AH95" i="62"/>
  <c r="CN96" i="46"/>
  <c r="AH96" i="62"/>
  <c r="CN97" i="46"/>
  <c r="AH97" i="62"/>
  <c r="CN98" i="46"/>
  <c r="AH98" i="62"/>
  <c r="CN99" i="46"/>
  <c r="AH99" i="62"/>
  <c r="CN100" i="46"/>
  <c r="AH100" i="62"/>
  <c r="CN101" i="46"/>
  <c r="AH101" i="62"/>
  <c r="CN102" i="46"/>
  <c r="AH102" i="62"/>
  <c r="CN103" i="46"/>
  <c r="AH103" i="62"/>
  <c r="CN104" i="46"/>
  <c r="AH104" i="62"/>
  <c r="CN105" i="46"/>
  <c r="AH105" i="62"/>
  <c r="CN106" i="46"/>
  <c r="AH106" i="62"/>
  <c r="CN107" i="46"/>
  <c r="AH107" i="62"/>
  <c r="CN108" i="46"/>
  <c r="AH108" i="62"/>
  <c r="CN109" i="46"/>
  <c r="AH109" i="62"/>
  <c r="CN110" i="46"/>
  <c r="AH110" i="62"/>
  <c r="CN3" i="46"/>
  <c r="AH3" i="62"/>
  <c r="BW4" i="46"/>
  <c r="AB4" i="62"/>
  <c r="BW5" i="46"/>
  <c r="AB5" i="62"/>
  <c r="BW6" i="46"/>
  <c r="AB6" i="62"/>
  <c r="BW7" i="46"/>
  <c r="AB7" i="62"/>
  <c r="BW8" i="46"/>
  <c r="AB8" i="62"/>
  <c r="BW9" i="46"/>
  <c r="AB9" i="62"/>
  <c r="BW10" i="46"/>
  <c r="AB10" i="62"/>
  <c r="BW11" i="46"/>
  <c r="AB11" i="62"/>
  <c r="BW12" i="46"/>
  <c r="AB12" i="62"/>
  <c r="BW13" i="46"/>
  <c r="AB13" i="62"/>
  <c r="BW14" i="46"/>
  <c r="AB14" i="62"/>
  <c r="BW15" i="46"/>
  <c r="AB15" i="62"/>
  <c r="BW16" i="46"/>
  <c r="AB16" i="62"/>
  <c r="BW17" i="46"/>
  <c r="AB17" i="62"/>
  <c r="BW18" i="46"/>
  <c r="AB18" i="62"/>
  <c r="BW19" i="46"/>
  <c r="AB19" i="62"/>
  <c r="BW20" i="46"/>
  <c r="AB20" i="62"/>
  <c r="BW21" i="46"/>
  <c r="AB21" i="62"/>
  <c r="BW22" i="46"/>
  <c r="AB22" i="62"/>
  <c r="BW23" i="46"/>
  <c r="AB23" i="62"/>
  <c r="BW24" i="46"/>
  <c r="AB24" i="62"/>
  <c r="BW25" i="46"/>
  <c r="AB25" i="62"/>
  <c r="BW26" i="46"/>
  <c r="AB26" i="62"/>
  <c r="BW27" i="46"/>
  <c r="AB27" i="62"/>
  <c r="BW28" i="46"/>
  <c r="AB28" i="62"/>
  <c r="BW29" i="46"/>
  <c r="AB29" i="62"/>
  <c r="BW30" i="46"/>
  <c r="AB30" i="62"/>
  <c r="BW31" i="46"/>
  <c r="AB31" i="62"/>
  <c r="BW32" i="46"/>
  <c r="AB32" i="62"/>
  <c r="BW33" i="46"/>
  <c r="AB33" i="62"/>
  <c r="BW34" i="46"/>
  <c r="AB34" i="62"/>
  <c r="BW35" i="46"/>
  <c r="AB35" i="62"/>
  <c r="BW36" i="46"/>
  <c r="AB36" i="62"/>
  <c r="BW37" i="46"/>
  <c r="AB37" i="62"/>
  <c r="BW38" i="46"/>
  <c r="AB38" i="62"/>
  <c r="BW39" i="46"/>
  <c r="AB39" i="62"/>
  <c r="BW40" i="46"/>
  <c r="AB40" i="62"/>
  <c r="BW41" i="46"/>
  <c r="AB41" i="62"/>
  <c r="BW42" i="46"/>
  <c r="AB42" i="62"/>
  <c r="BW43" i="46"/>
  <c r="AB43" i="62"/>
  <c r="BW44" i="46"/>
  <c r="AB44" i="62"/>
  <c r="BW45" i="46"/>
  <c r="AB45" i="62"/>
  <c r="BW46" i="46"/>
  <c r="AB46" i="62"/>
  <c r="BW47" i="46"/>
  <c r="AB47" i="62"/>
  <c r="BW48" i="46"/>
  <c r="AB48" i="62"/>
  <c r="BW49" i="46"/>
  <c r="AB49" i="62"/>
  <c r="BW50" i="46"/>
  <c r="AB50" i="62"/>
  <c r="BW51" i="46"/>
  <c r="AB51" i="62"/>
  <c r="BW52" i="46"/>
  <c r="AB52" i="62"/>
  <c r="BW53" i="46"/>
  <c r="AB53" i="62"/>
  <c r="BW54" i="46"/>
  <c r="AB54" i="62"/>
  <c r="BW55" i="46"/>
  <c r="AB55" i="62"/>
  <c r="BW56" i="46"/>
  <c r="AB56" i="62"/>
  <c r="BW57" i="46"/>
  <c r="AB57" i="62"/>
  <c r="BW58" i="46"/>
  <c r="AB58" i="62"/>
  <c r="BW59" i="46"/>
  <c r="AB59" i="62"/>
  <c r="BW60" i="46"/>
  <c r="AB60" i="62"/>
  <c r="BW61" i="46"/>
  <c r="AB61" i="62"/>
  <c r="BW62" i="46"/>
  <c r="AB62" i="62"/>
  <c r="BW63" i="46"/>
  <c r="AB63" i="62"/>
  <c r="BW64" i="46"/>
  <c r="AB64" i="62"/>
  <c r="BW65" i="46"/>
  <c r="AB65" i="62"/>
  <c r="BW66" i="46"/>
  <c r="AB66" i="62"/>
  <c r="BW67" i="46"/>
  <c r="AB67" i="62"/>
  <c r="BW68" i="46"/>
  <c r="AB68" i="62"/>
  <c r="BW69" i="46"/>
  <c r="AB69" i="62"/>
  <c r="BW70" i="46"/>
  <c r="AB70" i="62"/>
  <c r="BW71" i="46"/>
  <c r="AB71" i="62"/>
  <c r="BW72" i="46"/>
  <c r="AB72" i="62"/>
  <c r="BW73" i="46"/>
  <c r="AB73" i="62"/>
  <c r="BW74" i="46"/>
  <c r="AB74" i="62"/>
  <c r="BW75" i="46"/>
  <c r="AB75" i="62"/>
  <c r="BW76" i="46"/>
  <c r="AB76" i="62"/>
  <c r="BW77" i="46"/>
  <c r="AB77" i="62"/>
  <c r="BW78" i="46"/>
  <c r="AB78" i="62"/>
  <c r="BW79" i="46"/>
  <c r="AB79" i="62"/>
  <c r="BW80" i="46"/>
  <c r="AB80" i="62"/>
  <c r="BW81" i="46"/>
  <c r="AB81" i="62"/>
  <c r="BW82" i="46"/>
  <c r="AB82" i="62"/>
  <c r="BW83" i="46"/>
  <c r="AB83" i="62"/>
  <c r="BW84" i="46"/>
  <c r="AB84" i="62"/>
  <c r="BW85" i="46"/>
  <c r="AB85" i="62"/>
  <c r="BW86" i="46"/>
  <c r="AB86" i="62"/>
  <c r="BW87" i="46"/>
  <c r="AB87" i="62"/>
  <c r="BW88" i="46"/>
  <c r="AB88" i="62"/>
  <c r="BW89" i="46"/>
  <c r="AB89" i="62"/>
  <c r="BW90" i="46"/>
  <c r="AB90" i="62"/>
  <c r="BW91" i="46"/>
  <c r="AB91" i="62"/>
  <c r="BW92" i="46"/>
  <c r="AB92" i="62"/>
  <c r="BW93" i="46"/>
  <c r="AB93" i="62"/>
  <c r="BW94" i="46"/>
  <c r="AB94" i="62"/>
  <c r="BW95" i="46"/>
  <c r="AB95" i="62"/>
  <c r="BW96" i="46"/>
  <c r="AB96" i="62"/>
  <c r="BW97" i="46"/>
  <c r="AB97" i="62"/>
  <c r="BW98" i="46"/>
  <c r="AB98" i="62"/>
  <c r="BW99" i="46"/>
  <c r="AB99" i="62"/>
  <c r="BW100" i="46"/>
  <c r="AB100" i="62"/>
  <c r="BW101" i="46"/>
  <c r="AB101" i="62"/>
  <c r="BW102" i="46"/>
  <c r="AB102" i="62"/>
  <c r="BW103" i="46"/>
  <c r="AB103" i="62"/>
  <c r="BW104" i="46"/>
  <c r="AB104" i="62"/>
  <c r="BW105" i="46"/>
  <c r="AB105" i="62"/>
  <c r="BW106" i="46"/>
  <c r="AB106" i="62"/>
  <c r="BW107" i="46"/>
  <c r="AB107" i="62"/>
  <c r="BW108" i="46"/>
  <c r="AB108" i="62"/>
  <c r="BW109" i="46"/>
  <c r="AB109" i="62"/>
  <c r="BW110" i="46"/>
  <c r="AB110" i="62"/>
  <c r="BW3" i="46"/>
  <c r="AB3" i="62"/>
  <c r="DK4" i="46"/>
  <c r="DK5" i="46"/>
  <c r="DK6" i="46"/>
  <c r="DK7" i="46"/>
  <c r="DK8" i="46"/>
  <c r="DK9" i="46"/>
  <c r="DK10" i="46"/>
  <c r="DK11" i="46"/>
  <c r="DK12" i="46"/>
  <c r="DK13" i="46"/>
  <c r="DK14" i="46"/>
  <c r="DK15" i="46"/>
  <c r="DK16" i="46"/>
  <c r="DK17" i="46"/>
  <c r="DK18" i="46"/>
  <c r="DK19" i="46"/>
  <c r="DK20" i="46"/>
  <c r="DK21" i="46"/>
  <c r="DK22" i="46"/>
  <c r="DK23" i="46"/>
  <c r="DK24" i="46"/>
  <c r="DK25" i="46"/>
  <c r="DK26" i="46"/>
  <c r="DK27" i="46"/>
  <c r="DK28" i="46"/>
  <c r="DK29" i="46"/>
  <c r="DK30" i="46"/>
  <c r="DK31" i="46"/>
  <c r="DK32" i="46"/>
  <c r="DK33" i="46"/>
  <c r="DK34" i="46"/>
  <c r="DK35" i="46"/>
  <c r="DK36" i="46"/>
  <c r="DK37" i="46"/>
  <c r="DK38" i="46"/>
  <c r="DK39" i="46"/>
  <c r="DK40" i="46"/>
  <c r="DK41" i="46"/>
  <c r="DK42" i="46"/>
  <c r="DK43" i="46"/>
  <c r="DK44" i="46"/>
  <c r="DK45" i="46"/>
  <c r="DK46" i="46"/>
  <c r="DK47" i="46"/>
  <c r="DK48" i="46"/>
  <c r="DK49" i="46"/>
  <c r="DK50" i="46"/>
  <c r="DK51" i="46"/>
  <c r="DK52" i="46"/>
  <c r="DK53" i="46"/>
  <c r="DK54" i="46"/>
  <c r="DK55" i="46"/>
  <c r="DK56" i="46"/>
  <c r="DK57" i="46"/>
  <c r="DK58" i="46"/>
  <c r="DK59" i="46"/>
  <c r="DK60" i="46"/>
  <c r="DK61" i="46"/>
  <c r="DK62" i="46"/>
  <c r="DK63" i="46"/>
  <c r="DK64" i="46"/>
  <c r="DK65" i="46"/>
  <c r="DK66" i="46"/>
  <c r="DK67" i="46"/>
  <c r="DK68" i="46"/>
  <c r="DK69" i="46"/>
  <c r="DK70" i="46"/>
  <c r="DK71" i="46"/>
  <c r="DK72" i="46"/>
  <c r="DK73" i="46"/>
  <c r="DK74" i="46"/>
  <c r="DK75" i="46"/>
  <c r="DK76" i="46"/>
  <c r="DK77" i="46"/>
  <c r="DK78" i="46"/>
  <c r="DK79" i="46"/>
  <c r="DK80" i="46"/>
  <c r="DK81" i="46"/>
  <c r="DK82" i="46"/>
  <c r="DK83" i="46"/>
  <c r="DK84" i="46"/>
  <c r="DK85" i="46"/>
  <c r="DK86" i="46"/>
  <c r="DK87" i="46"/>
  <c r="DK88" i="46"/>
  <c r="DK89" i="46"/>
  <c r="DK90" i="46"/>
  <c r="DK91" i="46"/>
  <c r="DK92" i="46"/>
  <c r="DK93" i="46"/>
  <c r="DK94" i="46"/>
  <c r="DK95" i="46"/>
  <c r="DK96" i="46"/>
  <c r="DK97" i="46"/>
  <c r="DK98" i="46"/>
  <c r="DK99" i="46"/>
  <c r="DK100" i="46"/>
  <c r="DK101" i="46"/>
  <c r="DK102" i="46"/>
  <c r="DK103" i="46"/>
  <c r="DK104" i="46"/>
  <c r="DK105" i="46"/>
  <c r="DK106" i="46"/>
  <c r="DK107" i="46"/>
  <c r="DK108" i="46"/>
  <c r="DK109" i="46"/>
  <c r="DK110" i="46"/>
  <c r="DG4" i="46"/>
  <c r="DG5" i="46"/>
  <c r="DG6" i="46"/>
  <c r="DG7" i="46"/>
  <c r="DG8" i="46"/>
  <c r="DG9" i="46"/>
  <c r="DG10" i="46"/>
  <c r="DG11" i="46"/>
  <c r="DG12" i="46"/>
  <c r="DG13" i="46"/>
  <c r="DG14" i="46"/>
  <c r="DG15" i="46"/>
  <c r="DG16" i="46"/>
  <c r="DG17" i="46"/>
  <c r="DG18" i="46"/>
  <c r="DG19" i="46"/>
  <c r="DG20" i="46"/>
  <c r="DG21" i="46"/>
  <c r="DG22" i="46"/>
  <c r="DG23" i="46"/>
  <c r="DG24" i="46"/>
  <c r="DG25" i="46"/>
  <c r="DG26" i="46"/>
  <c r="DG27" i="46"/>
  <c r="DG28" i="46"/>
  <c r="DG29" i="46"/>
  <c r="DG30" i="46"/>
  <c r="DG31" i="46"/>
  <c r="DG32" i="46"/>
  <c r="DG33" i="46"/>
  <c r="DG34" i="46"/>
  <c r="DG35" i="46"/>
  <c r="DG36" i="46"/>
  <c r="DG37" i="46"/>
  <c r="DG38" i="46"/>
  <c r="DG39" i="46"/>
  <c r="DG40" i="46"/>
  <c r="DG41" i="46"/>
  <c r="DG42" i="46"/>
  <c r="DG43" i="46"/>
  <c r="DG44" i="46"/>
  <c r="DG45" i="46"/>
  <c r="DG46" i="46"/>
  <c r="DG47" i="46"/>
  <c r="DG48" i="46"/>
  <c r="DG49" i="46"/>
  <c r="DG50" i="46"/>
  <c r="DG51" i="46"/>
  <c r="DG52" i="46"/>
  <c r="DG53" i="46"/>
  <c r="DG54" i="46"/>
  <c r="DG55" i="46"/>
  <c r="DG56" i="46"/>
  <c r="DG57" i="46"/>
  <c r="DG58" i="46"/>
  <c r="DG59" i="46"/>
  <c r="DG60" i="46"/>
  <c r="DG61" i="46"/>
  <c r="DG62" i="46"/>
  <c r="DG63" i="46"/>
  <c r="DG64" i="46"/>
  <c r="DG65" i="46"/>
  <c r="DG66" i="46"/>
  <c r="DG67" i="46"/>
  <c r="DG68" i="46"/>
  <c r="DG69" i="46"/>
  <c r="DG70" i="46"/>
  <c r="DG71" i="46"/>
  <c r="DG72" i="46"/>
  <c r="DG73" i="46"/>
  <c r="DG74" i="46"/>
  <c r="DG75" i="46"/>
  <c r="DG76" i="46"/>
  <c r="DG77" i="46"/>
  <c r="DG78" i="46"/>
  <c r="DG79" i="46"/>
  <c r="DG80" i="46"/>
  <c r="DG81" i="46"/>
  <c r="DG82" i="46"/>
  <c r="DG83" i="46"/>
  <c r="DG84" i="46"/>
  <c r="DG85" i="46"/>
  <c r="DG86" i="46"/>
  <c r="DG87" i="46"/>
  <c r="DG88" i="46"/>
  <c r="DG89" i="46"/>
  <c r="DG90" i="46"/>
  <c r="DG91" i="46"/>
  <c r="DG92" i="46"/>
  <c r="DG93" i="46"/>
  <c r="DG94" i="46"/>
  <c r="DG95" i="46"/>
  <c r="DG96" i="46"/>
  <c r="DG97" i="46"/>
  <c r="DG98" i="46"/>
  <c r="DG99" i="46"/>
  <c r="DG100" i="46"/>
  <c r="DG101" i="46"/>
  <c r="DG102" i="46"/>
  <c r="DG103" i="46"/>
  <c r="DG104" i="46"/>
  <c r="DG105" i="46"/>
  <c r="DG106" i="46"/>
  <c r="DG107" i="46"/>
  <c r="DG108" i="46"/>
  <c r="DG109" i="46"/>
  <c r="DG110" i="46"/>
  <c r="DK3" i="46"/>
  <c r="DG3" i="46"/>
  <c r="CW4" i="46"/>
  <c r="CW5" i="46"/>
  <c r="CW6" i="46"/>
  <c r="CW7" i="46"/>
  <c r="CW8" i="46"/>
  <c r="CW9" i="46"/>
  <c r="CW10" i="46"/>
  <c r="CW11" i="46"/>
  <c r="CW12" i="46"/>
  <c r="CW13" i="46"/>
  <c r="CW14" i="46"/>
  <c r="CW15" i="46"/>
  <c r="CW16" i="46"/>
  <c r="CW17" i="46"/>
  <c r="CW18" i="46"/>
  <c r="CW19" i="46"/>
  <c r="CW20" i="46"/>
  <c r="CW21" i="46"/>
  <c r="CW22" i="46"/>
  <c r="CW23" i="46"/>
  <c r="CW24" i="46"/>
  <c r="CW25" i="46"/>
  <c r="CW26" i="46"/>
  <c r="CW27" i="46"/>
  <c r="CW28" i="46"/>
  <c r="CW29" i="46"/>
  <c r="CW30" i="46"/>
  <c r="CW31" i="46"/>
  <c r="CW32" i="46"/>
  <c r="CW33" i="46"/>
  <c r="CW34" i="46"/>
  <c r="CW35" i="46"/>
  <c r="CW36" i="46"/>
  <c r="CW37" i="46"/>
  <c r="CW38" i="46"/>
  <c r="CW39" i="46"/>
  <c r="CW40" i="46"/>
  <c r="CW41" i="46"/>
  <c r="CW42" i="46"/>
  <c r="CW43" i="46"/>
  <c r="CW44" i="46"/>
  <c r="CW45" i="46"/>
  <c r="CW46" i="46"/>
  <c r="CW47" i="46"/>
  <c r="CW48" i="46"/>
  <c r="CW49" i="46"/>
  <c r="CW50" i="46"/>
  <c r="CW51" i="46"/>
  <c r="CW52" i="46"/>
  <c r="CW53" i="46"/>
  <c r="CW54" i="46"/>
  <c r="CW55" i="46"/>
  <c r="CW56" i="46"/>
  <c r="CW57" i="46"/>
  <c r="CW58" i="46"/>
  <c r="CW59" i="46"/>
  <c r="CW60" i="46"/>
  <c r="CW61" i="46"/>
  <c r="CW62" i="46"/>
  <c r="CW63" i="46"/>
  <c r="CW64" i="46"/>
  <c r="CW65" i="46"/>
  <c r="CW66" i="46"/>
  <c r="CW67" i="46"/>
  <c r="CW68" i="46"/>
  <c r="CW69" i="46"/>
  <c r="CW70" i="46"/>
  <c r="CW71" i="46"/>
  <c r="CW72" i="46"/>
  <c r="CW73" i="46"/>
  <c r="CW74" i="46"/>
  <c r="CW75" i="46"/>
  <c r="CW76" i="46"/>
  <c r="CW77" i="46"/>
  <c r="CW78" i="46"/>
  <c r="CW79" i="46"/>
  <c r="CW80" i="46"/>
  <c r="CW81" i="46"/>
  <c r="CW82" i="46"/>
  <c r="CW83" i="46"/>
  <c r="CW84" i="46"/>
  <c r="CW85" i="46"/>
  <c r="CW86" i="46"/>
  <c r="CW87" i="46"/>
  <c r="CW88" i="46"/>
  <c r="CW89" i="46"/>
  <c r="CW90" i="46"/>
  <c r="CW91" i="46"/>
  <c r="CW92" i="46"/>
  <c r="CW93" i="46"/>
  <c r="CW94" i="46"/>
  <c r="CW95" i="46"/>
  <c r="CW96" i="46"/>
  <c r="CW97" i="46"/>
  <c r="CW98" i="46"/>
  <c r="CW99" i="46"/>
  <c r="CW100" i="46"/>
  <c r="CW101" i="46"/>
  <c r="CW102" i="46"/>
  <c r="CW103" i="46"/>
  <c r="CW104" i="46"/>
  <c r="CW105" i="46"/>
  <c r="CW106" i="46"/>
  <c r="CW107" i="46"/>
  <c r="CW108" i="46"/>
  <c r="CW109" i="46"/>
  <c r="CW110" i="46"/>
  <c r="CR4" i="46"/>
  <c r="CR5" i="46"/>
  <c r="CR6" i="46"/>
  <c r="CR7" i="46"/>
  <c r="CR8" i="46"/>
  <c r="CR9" i="46"/>
  <c r="CR10" i="46"/>
  <c r="CR11" i="46"/>
  <c r="CR12" i="46"/>
  <c r="CR13" i="46"/>
  <c r="CR14" i="46"/>
  <c r="CR15" i="46"/>
  <c r="CR16" i="46"/>
  <c r="CR17" i="46"/>
  <c r="CR18" i="46"/>
  <c r="CR19" i="46"/>
  <c r="CR20" i="46"/>
  <c r="CR21" i="46"/>
  <c r="CR22" i="46"/>
  <c r="CR23" i="46"/>
  <c r="CR24" i="46"/>
  <c r="CR25" i="46"/>
  <c r="CR26" i="46"/>
  <c r="CR27" i="46"/>
  <c r="CR28" i="46"/>
  <c r="CR29" i="46"/>
  <c r="CR30" i="46"/>
  <c r="CR31" i="46"/>
  <c r="CR32" i="46"/>
  <c r="CR33" i="46"/>
  <c r="CR34" i="46"/>
  <c r="CR35" i="46"/>
  <c r="CR36" i="46"/>
  <c r="CR37" i="46"/>
  <c r="CR38" i="46"/>
  <c r="CR39" i="46"/>
  <c r="CR40" i="46"/>
  <c r="CR41" i="46"/>
  <c r="CR42" i="46"/>
  <c r="CR43" i="46"/>
  <c r="CR44" i="46"/>
  <c r="CR45" i="46"/>
  <c r="CR46" i="46"/>
  <c r="CR47" i="46"/>
  <c r="CR48" i="46"/>
  <c r="CR49" i="46"/>
  <c r="CR50" i="46"/>
  <c r="CR51" i="46"/>
  <c r="CR52" i="46"/>
  <c r="CR53" i="46"/>
  <c r="CR54" i="46"/>
  <c r="CR55" i="46"/>
  <c r="CR56" i="46"/>
  <c r="CR57" i="46"/>
  <c r="CR58" i="46"/>
  <c r="CR59" i="46"/>
  <c r="CR60" i="46"/>
  <c r="CR61" i="46"/>
  <c r="CR62" i="46"/>
  <c r="CR63" i="46"/>
  <c r="CR64" i="46"/>
  <c r="CR65" i="46"/>
  <c r="CR66" i="46"/>
  <c r="CR67" i="46"/>
  <c r="CR68" i="46"/>
  <c r="CR69" i="46"/>
  <c r="CR70" i="46"/>
  <c r="CR71" i="46"/>
  <c r="CR72" i="46"/>
  <c r="CR73" i="46"/>
  <c r="CR74" i="46"/>
  <c r="CR75" i="46"/>
  <c r="CR76" i="46"/>
  <c r="CR77" i="46"/>
  <c r="CR78" i="46"/>
  <c r="CR79" i="46"/>
  <c r="CR80" i="46"/>
  <c r="CR81" i="46"/>
  <c r="CR82" i="46"/>
  <c r="CR83" i="46"/>
  <c r="CR84" i="46"/>
  <c r="CR85" i="46"/>
  <c r="CR86" i="46"/>
  <c r="CR87" i="46"/>
  <c r="CR88" i="46"/>
  <c r="CR89" i="46"/>
  <c r="CR90" i="46"/>
  <c r="CR91" i="46"/>
  <c r="CR92" i="46"/>
  <c r="CR93" i="46"/>
  <c r="CR94" i="46"/>
  <c r="CR95" i="46"/>
  <c r="CR96" i="46"/>
  <c r="CR97" i="46"/>
  <c r="CR98" i="46"/>
  <c r="CR99" i="46"/>
  <c r="CR100" i="46"/>
  <c r="CR101" i="46"/>
  <c r="CR102" i="46"/>
  <c r="CR103" i="46"/>
  <c r="CR104" i="46"/>
  <c r="CR105" i="46"/>
  <c r="CR106" i="46"/>
  <c r="CR107" i="46"/>
  <c r="CR108" i="46"/>
  <c r="CR109" i="46"/>
  <c r="CR110" i="46"/>
  <c r="CW3" i="46"/>
  <c r="CR3" i="46"/>
  <c r="CJ4" i="46"/>
  <c r="CJ5" i="46"/>
  <c r="CJ6" i="46"/>
  <c r="CJ7" i="46"/>
  <c r="CJ8" i="46"/>
  <c r="CJ9" i="46"/>
  <c r="CJ10" i="46"/>
  <c r="CJ11" i="46"/>
  <c r="CJ12" i="46"/>
  <c r="CJ13" i="46"/>
  <c r="CJ14" i="46"/>
  <c r="CJ15" i="46"/>
  <c r="CJ16" i="46"/>
  <c r="CJ17" i="46"/>
  <c r="CJ18" i="46"/>
  <c r="CJ19" i="46"/>
  <c r="CJ20" i="46"/>
  <c r="CJ21" i="46"/>
  <c r="CJ22" i="46"/>
  <c r="CJ23" i="46"/>
  <c r="CJ24" i="46"/>
  <c r="CJ25" i="46"/>
  <c r="CJ26" i="46"/>
  <c r="CJ27" i="46"/>
  <c r="CJ28" i="46"/>
  <c r="CJ29" i="46"/>
  <c r="CJ30" i="46"/>
  <c r="CJ31" i="46"/>
  <c r="CJ32" i="46"/>
  <c r="CJ33" i="46"/>
  <c r="CJ34" i="46"/>
  <c r="CJ35" i="46"/>
  <c r="CJ36" i="46"/>
  <c r="CJ37" i="46"/>
  <c r="CJ38" i="46"/>
  <c r="CJ39" i="46"/>
  <c r="CJ40" i="46"/>
  <c r="CJ41" i="46"/>
  <c r="CJ42" i="46"/>
  <c r="CJ43" i="46"/>
  <c r="CJ44" i="46"/>
  <c r="CJ45" i="46"/>
  <c r="CJ46" i="46"/>
  <c r="CJ47" i="46"/>
  <c r="CJ48" i="46"/>
  <c r="CJ49" i="46"/>
  <c r="CJ50" i="46"/>
  <c r="CJ51" i="46"/>
  <c r="CJ52" i="46"/>
  <c r="CJ53" i="46"/>
  <c r="CJ54" i="46"/>
  <c r="CJ55" i="46"/>
  <c r="CJ56" i="46"/>
  <c r="CJ57" i="46"/>
  <c r="CJ58" i="46"/>
  <c r="CJ59" i="46"/>
  <c r="CJ60" i="46"/>
  <c r="CJ61" i="46"/>
  <c r="CJ62" i="46"/>
  <c r="CJ63" i="46"/>
  <c r="CJ64" i="46"/>
  <c r="CJ65" i="46"/>
  <c r="CJ66" i="46"/>
  <c r="CJ67" i="46"/>
  <c r="CJ68" i="46"/>
  <c r="CJ69" i="46"/>
  <c r="CJ70" i="46"/>
  <c r="CJ71" i="46"/>
  <c r="CJ72" i="46"/>
  <c r="CJ73" i="46"/>
  <c r="CJ74" i="46"/>
  <c r="CJ75" i="46"/>
  <c r="CJ76" i="46"/>
  <c r="CJ77" i="46"/>
  <c r="CJ78" i="46"/>
  <c r="CJ79" i="46"/>
  <c r="CJ80" i="46"/>
  <c r="CJ81" i="46"/>
  <c r="CJ82" i="46"/>
  <c r="CJ83" i="46"/>
  <c r="CJ84" i="46"/>
  <c r="CJ85" i="46"/>
  <c r="CJ86" i="46"/>
  <c r="CJ87" i="46"/>
  <c r="CJ88" i="46"/>
  <c r="CJ89" i="46"/>
  <c r="CJ90" i="46"/>
  <c r="CJ91" i="46"/>
  <c r="CJ92" i="46"/>
  <c r="CJ93" i="46"/>
  <c r="CJ94" i="46"/>
  <c r="CJ95" i="46"/>
  <c r="CJ96" i="46"/>
  <c r="CJ97" i="46"/>
  <c r="CJ98" i="46"/>
  <c r="CJ99" i="46"/>
  <c r="CJ100" i="46"/>
  <c r="CJ101" i="46"/>
  <c r="CJ102" i="46"/>
  <c r="CJ103" i="46"/>
  <c r="CJ104" i="46"/>
  <c r="CJ105" i="46"/>
  <c r="CJ106" i="46"/>
  <c r="CJ107" i="46"/>
  <c r="CJ108" i="46"/>
  <c r="CJ109" i="46"/>
  <c r="CJ110" i="46"/>
  <c r="CJ3" i="46"/>
  <c r="CF4" i="46"/>
  <c r="CF5" i="46"/>
  <c r="CF6" i="46"/>
  <c r="CF7" i="46"/>
  <c r="CF8" i="46"/>
  <c r="CF9" i="46"/>
  <c r="CF10" i="46"/>
  <c r="CF11" i="46"/>
  <c r="CF12" i="46"/>
  <c r="CF13" i="46"/>
  <c r="CF14" i="46"/>
  <c r="CF15" i="46"/>
  <c r="CF16" i="46"/>
  <c r="CF17" i="46"/>
  <c r="CF18" i="46"/>
  <c r="CF19" i="46"/>
  <c r="CF20" i="46"/>
  <c r="CF21" i="46"/>
  <c r="CF22" i="46"/>
  <c r="CF23" i="46"/>
  <c r="CF24" i="46"/>
  <c r="CF25" i="46"/>
  <c r="CF26" i="46"/>
  <c r="CF27" i="46"/>
  <c r="CF28" i="46"/>
  <c r="CF29" i="46"/>
  <c r="CF30" i="46"/>
  <c r="CF31" i="46"/>
  <c r="CF32" i="46"/>
  <c r="CF33" i="46"/>
  <c r="CF34" i="46"/>
  <c r="CF35" i="46"/>
  <c r="CF36" i="46"/>
  <c r="CF37" i="46"/>
  <c r="CF38" i="46"/>
  <c r="CF39" i="46"/>
  <c r="CF40" i="46"/>
  <c r="CF41" i="46"/>
  <c r="CF42" i="46"/>
  <c r="CF43" i="46"/>
  <c r="CF44" i="46"/>
  <c r="CF45" i="46"/>
  <c r="CF46" i="46"/>
  <c r="CF47" i="46"/>
  <c r="CF48" i="46"/>
  <c r="CF49" i="46"/>
  <c r="CF50" i="46"/>
  <c r="CF51" i="46"/>
  <c r="CF52" i="46"/>
  <c r="CF53" i="46"/>
  <c r="CF54" i="46"/>
  <c r="CF55" i="46"/>
  <c r="CF56" i="46"/>
  <c r="CF57" i="46"/>
  <c r="CF58" i="46"/>
  <c r="CF59" i="46"/>
  <c r="CF60" i="46"/>
  <c r="CF61" i="46"/>
  <c r="CF62" i="46"/>
  <c r="CF63" i="46"/>
  <c r="CF64" i="46"/>
  <c r="CF65" i="46"/>
  <c r="CF66" i="46"/>
  <c r="CF67" i="46"/>
  <c r="CF68" i="46"/>
  <c r="CF69" i="46"/>
  <c r="CF70" i="46"/>
  <c r="CF71" i="46"/>
  <c r="CF72" i="46"/>
  <c r="CF73" i="46"/>
  <c r="CF74" i="46"/>
  <c r="CF75" i="46"/>
  <c r="CF76" i="46"/>
  <c r="CF77" i="46"/>
  <c r="CF78" i="46"/>
  <c r="CF79" i="46"/>
  <c r="CF80" i="46"/>
  <c r="CF81" i="46"/>
  <c r="CF82" i="46"/>
  <c r="CF83" i="46"/>
  <c r="CF84" i="46"/>
  <c r="CF85" i="46"/>
  <c r="CF86" i="46"/>
  <c r="CF87" i="46"/>
  <c r="CF88" i="46"/>
  <c r="CF89" i="46"/>
  <c r="CF90" i="46"/>
  <c r="CF91" i="46"/>
  <c r="CF92" i="46"/>
  <c r="CF93" i="46"/>
  <c r="CF94" i="46"/>
  <c r="CF95" i="46"/>
  <c r="CF96" i="46"/>
  <c r="CF97" i="46"/>
  <c r="CF98" i="46"/>
  <c r="CF99" i="46"/>
  <c r="CF100" i="46"/>
  <c r="CF101" i="46"/>
  <c r="CF102" i="46"/>
  <c r="CF103" i="46"/>
  <c r="CF104" i="46"/>
  <c r="CF105" i="46"/>
  <c r="CF106" i="46"/>
  <c r="CF107" i="46"/>
  <c r="CF108" i="46"/>
  <c r="CF109" i="46"/>
  <c r="CF110" i="46"/>
  <c r="CF3" i="46"/>
  <c r="BS4" i="46"/>
  <c r="AA4" i="62"/>
  <c r="BS5" i="46"/>
  <c r="AA5" i="62"/>
  <c r="BS6" i="46"/>
  <c r="AA6" i="62"/>
  <c r="BS7" i="46"/>
  <c r="AA7" i="62"/>
  <c r="BS8" i="46"/>
  <c r="AA8" i="62"/>
  <c r="BS9" i="46"/>
  <c r="AA9" i="62"/>
  <c r="BS10" i="46"/>
  <c r="AA10" i="62"/>
  <c r="BS11" i="46"/>
  <c r="AA11" i="62"/>
  <c r="BS12" i="46"/>
  <c r="AA12" i="62"/>
  <c r="BS13" i="46"/>
  <c r="AA13" i="62"/>
  <c r="BS14" i="46"/>
  <c r="AA14" i="62"/>
  <c r="BS15" i="46"/>
  <c r="AA15" i="62"/>
  <c r="BS16" i="46"/>
  <c r="AA16" i="62"/>
  <c r="BS17" i="46"/>
  <c r="AA17" i="62"/>
  <c r="BS18" i="46"/>
  <c r="AA18" i="62"/>
  <c r="BS19" i="46"/>
  <c r="AA19" i="62"/>
  <c r="BS20" i="46"/>
  <c r="AA20" i="62"/>
  <c r="BS21" i="46"/>
  <c r="AA21" i="62"/>
  <c r="BS22" i="46"/>
  <c r="AA22" i="62"/>
  <c r="BS23" i="46"/>
  <c r="AA23" i="62"/>
  <c r="BS24" i="46"/>
  <c r="AA24" i="62"/>
  <c r="BS25" i="46"/>
  <c r="AA25" i="62"/>
  <c r="BS26" i="46"/>
  <c r="AA26" i="62"/>
  <c r="BS27" i="46"/>
  <c r="AA27" i="62"/>
  <c r="BS28" i="46"/>
  <c r="AA28" i="62"/>
  <c r="BS29" i="46"/>
  <c r="AA29" i="62"/>
  <c r="BS30" i="46"/>
  <c r="AA30" i="62"/>
  <c r="BS31" i="46"/>
  <c r="AA31" i="62"/>
  <c r="BS32" i="46"/>
  <c r="AA32" i="62"/>
  <c r="BS33" i="46"/>
  <c r="AA33" i="62"/>
  <c r="BS34" i="46"/>
  <c r="AA34" i="62"/>
  <c r="BS35" i="46"/>
  <c r="AA35" i="62"/>
  <c r="BS36" i="46"/>
  <c r="AA36" i="62"/>
  <c r="BS37" i="46"/>
  <c r="AA37" i="62"/>
  <c r="BS38" i="46"/>
  <c r="AA38" i="62"/>
  <c r="BS39" i="46"/>
  <c r="AA39" i="62"/>
  <c r="BS40" i="46"/>
  <c r="AA40" i="62"/>
  <c r="BS41" i="46"/>
  <c r="AA41" i="62"/>
  <c r="BS42" i="46"/>
  <c r="AA42" i="62"/>
  <c r="BS43" i="46"/>
  <c r="AA43" i="62"/>
  <c r="BS44" i="46"/>
  <c r="AA44" i="62"/>
  <c r="BS45" i="46"/>
  <c r="AA45" i="62"/>
  <c r="BS46" i="46"/>
  <c r="AA46" i="62"/>
  <c r="BS47" i="46"/>
  <c r="AA47" i="62"/>
  <c r="BS48" i="46"/>
  <c r="AA48" i="62"/>
  <c r="BS49" i="46"/>
  <c r="AA49" i="62"/>
  <c r="BS50" i="46"/>
  <c r="AA50" i="62"/>
  <c r="BS51" i="46"/>
  <c r="AA51" i="62"/>
  <c r="BS52" i="46"/>
  <c r="AA52" i="62"/>
  <c r="BS53" i="46"/>
  <c r="AA53" i="62"/>
  <c r="BS54" i="46"/>
  <c r="AA54" i="62"/>
  <c r="BS55" i="46"/>
  <c r="AA55" i="62"/>
  <c r="BS56" i="46"/>
  <c r="AA56" i="62"/>
  <c r="BS57" i="46"/>
  <c r="AA57" i="62"/>
  <c r="BS58" i="46"/>
  <c r="AA58" i="62"/>
  <c r="BS59" i="46"/>
  <c r="AA59" i="62"/>
  <c r="BS60" i="46"/>
  <c r="AA60" i="62"/>
  <c r="BS61" i="46"/>
  <c r="AA61" i="62"/>
  <c r="BS62" i="46"/>
  <c r="AA62" i="62"/>
  <c r="BS63" i="46"/>
  <c r="AA63" i="62"/>
  <c r="BS64" i="46"/>
  <c r="AA64" i="62"/>
  <c r="BS65" i="46"/>
  <c r="AA65" i="62"/>
  <c r="BS66" i="46"/>
  <c r="AA66" i="62"/>
  <c r="BS67" i="46"/>
  <c r="AA67" i="62"/>
  <c r="BS68" i="46"/>
  <c r="AA68" i="62"/>
  <c r="BS69" i="46"/>
  <c r="AA69" i="62"/>
  <c r="BS70" i="46"/>
  <c r="AA70" i="62"/>
  <c r="BS71" i="46"/>
  <c r="AA71" i="62"/>
  <c r="BS72" i="46"/>
  <c r="AA72" i="62"/>
  <c r="BS73" i="46"/>
  <c r="AA73" i="62"/>
  <c r="BS74" i="46"/>
  <c r="AA74" i="62"/>
  <c r="BS75" i="46"/>
  <c r="AA75" i="62"/>
  <c r="BS76" i="46"/>
  <c r="AA76" i="62"/>
  <c r="BS77" i="46"/>
  <c r="AA77" i="62"/>
  <c r="BS78" i="46"/>
  <c r="AA78" i="62"/>
  <c r="BS79" i="46"/>
  <c r="AA79" i="62"/>
  <c r="BS80" i="46"/>
  <c r="AA80" i="62"/>
  <c r="BS81" i="46"/>
  <c r="AA81" i="62"/>
  <c r="BS82" i="46"/>
  <c r="AA82" i="62"/>
  <c r="BS83" i="46"/>
  <c r="AA83" i="62"/>
  <c r="BS84" i="46"/>
  <c r="AA84" i="62"/>
  <c r="BS85" i="46"/>
  <c r="AA85" i="62"/>
  <c r="BS86" i="46"/>
  <c r="AA86" i="62"/>
  <c r="BS87" i="46"/>
  <c r="AA87" i="62"/>
  <c r="BS88" i="46"/>
  <c r="AA88" i="62"/>
  <c r="BS89" i="46"/>
  <c r="AA89" i="62"/>
  <c r="BS90" i="46"/>
  <c r="AA90" i="62"/>
  <c r="BS91" i="46"/>
  <c r="AA91" i="62"/>
  <c r="BS92" i="46"/>
  <c r="AA92" i="62"/>
  <c r="BS93" i="46"/>
  <c r="AA93" i="62"/>
  <c r="BS94" i="46"/>
  <c r="AA94" i="62"/>
  <c r="BS95" i="46"/>
  <c r="AA95" i="62"/>
  <c r="BS96" i="46"/>
  <c r="AA96" i="62"/>
  <c r="BS97" i="46"/>
  <c r="AA97" i="62"/>
  <c r="BS98" i="46"/>
  <c r="AA98" i="62"/>
  <c r="BS99" i="46"/>
  <c r="AA99" i="62"/>
  <c r="BS100" i="46"/>
  <c r="AA100" i="62"/>
  <c r="BS101" i="46"/>
  <c r="AA101" i="62"/>
  <c r="BS102" i="46"/>
  <c r="AA102" i="62"/>
  <c r="BS103" i="46"/>
  <c r="AA103" i="62"/>
  <c r="BS104" i="46"/>
  <c r="AA104" i="62"/>
  <c r="BS105" i="46"/>
  <c r="AA105" i="62"/>
  <c r="BS106" i="46"/>
  <c r="AA106" i="62"/>
  <c r="BS107" i="46"/>
  <c r="AA107" i="62"/>
  <c r="BS108" i="46"/>
  <c r="AA108" i="62"/>
  <c r="BS109" i="46"/>
  <c r="AA109" i="62"/>
  <c r="BS110" i="46"/>
  <c r="AA110" i="62"/>
  <c r="BO4" i="46"/>
  <c r="Z4" i="62"/>
  <c r="BO5" i="46"/>
  <c r="Z5" i="62"/>
  <c r="BO6" i="46"/>
  <c r="Z6" i="62"/>
  <c r="BO7" i="46"/>
  <c r="Z7" i="62"/>
  <c r="BO8" i="46"/>
  <c r="Z8" i="62"/>
  <c r="BO9" i="46"/>
  <c r="Z9" i="62"/>
  <c r="BO10" i="46"/>
  <c r="Z10" i="62"/>
  <c r="BO11" i="46"/>
  <c r="Z11" i="62"/>
  <c r="BO12" i="46"/>
  <c r="Z12" i="62"/>
  <c r="BO13" i="46"/>
  <c r="Z13" i="62"/>
  <c r="BO14" i="46"/>
  <c r="Z14" i="62"/>
  <c r="BO15" i="46"/>
  <c r="Z15" i="62"/>
  <c r="BO16" i="46"/>
  <c r="Z16" i="62"/>
  <c r="BO17" i="46"/>
  <c r="Z17" i="62"/>
  <c r="BO18" i="46"/>
  <c r="Z18" i="62"/>
  <c r="BO19" i="46"/>
  <c r="Z19" i="62"/>
  <c r="BO20" i="46"/>
  <c r="Z20" i="62"/>
  <c r="BO21" i="46"/>
  <c r="Z21" i="62"/>
  <c r="BO22" i="46"/>
  <c r="Z22" i="62"/>
  <c r="BO23" i="46"/>
  <c r="Z23" i="62"/>
  <c r="BO24" i="46"/>
  <c r="Z24" i="62"/>
  <c r="BO25" i="46"/>
  <c r="Z25" i="62"/>
  <c r="BO26" i="46"/>
  <c r="Z26" i="62"/>
  <c r="BO27" i="46"/>
  <c r="Z27" i="62"/>
  <c r="BO28" i="46"/>
  <c r="Z28" i="62"/>
  <c r="BO29" i="46"/>
  <c r="Z29" i="62"/>
  <c r="BO30" i="46"/>
  <c r="Z30" i="62"/>
  <c r="BO31" i="46"/>
  <c r="Z31" i="62"/>
  <c r="BO32" i="46"/>
  <c r="Z32" i="62"/>
  <c r="BO33" i="46"/>
  <c r="Z33" i="62"/>
  <c r="BO34" i="46"/>
  <c r="Z34" i="62"/>
  <c r="BO35" i="46"/>
  <c r="Z35" i="62"/>
  <c r="BO36" i="46"/>
  <c r="Z36" i="62"/>
  <c r="BO37" i="46"/>
  <c r="Z37" i="62"/>
  <c r="BO38" i="46"/>
  <c r="Z38" i="62"/>
  <c r="BO39" i="46"/>
  <c r="Z39" i="62"/>
  <c r="BO40" i="46"/>
  <c r="Z40" i="62"/>
  <c r="BO41" i="46"/>
  <c r="Z41" i="62"/>
  <c r="BO42" i="46"/>
  <c r="Z42" i="62"/>
  <c r="BO43" i="46"/>
  <c r="Z43" i="62"/>
  <c r="BO44" i="46"/>
  <c r="Z44" i="62"/>
  <c r="BO45" i="46"/>
  <c r="Z45" i="62"/>
  <c r="BO46" i="46"/>
  <c r="Z46" i="62"/>
  <c r="BO47" i="46"/>
  <c r="Z47" i="62"/>
  <c r="BO48" i="46"/>
  <c r="Z48" i="62"/>
  <c r="BO49" i="46"/>
  <c r="Z49" i="62"/>
  <c r="BO50" i="46"/>
  <c r="Z50" i="62"/>
  <c r="BO51" i="46"/>
  <c r="Z51" i="62"/>
  <c r="BO52" i="46"/>
  <c r="Z52" i="62"/>
  <c r="BO53" i="46"/>
  <c r="Z53" i="62"/>
  <c r="BO54" i="46"/>
  <c r="Z54" i="62"/>
  <c r="BO55" i="46"/>
  <c r="Z55" i="62"/>
  <c r="BO56" i="46"/>
  <c r="Z56" i="62"/>
  <c r="BO57" i="46"/>
  <c r="Z57" i="62"/>
  <c r="BO58" i="46"/>
  <c r="Z58" i="62"/>
  <c r="BO59" i="46"/>
  <c r="Z59" i="62"/>
  <c r="BO60" i="46"/>
  <c r="Z60" i="62"/>
  <c r="BO61" i="46"/>
  <c r="Z61" i="62"/>
  <c r="BO62" i="46"/>
  <c r="Z62" i="62"/>
  <c r="BO63" i="46"/>
  <c r="Z63" i="62"/>
  <c r="BO64" i="46"/>
  <c r="Z64" i="62"/>
  <c r="BO65" i="46"/>
  <c r="Z65" i="62"/>
  <c r="BO66" i="46"/>
  <c r="Z66" i="62"/>
  <c r="BO67" i="46"/>
  <c r="Z67" i="62"/>
  <c r="BO68" i="46"/>
  <c r="Z68" i="62"/>
  <c r="BO69" i="46"/>
  <c r="Z69" i="62"/>
  <c r="BO70" i="46"/>
  <c r="Z70" i="62"/>
  <c r="BO71" i="46"/>
  <c r="Z71" i="62"/>
  <c r="BO72" i="46"/>
  <c r="Z72" i="62"/>
  <c r="BO73" i="46"/>
  <c r="Z73" i="62"/>
  <c r="BO74" i="46"/>
  <c r="Z74" i="62"/>
  <c r="BO75" i="46"/>
  <c r="Z75" i="62"/>
  <c r="BO76" i="46"/>
  <c r="Z76" i="62"/>
  <c r="BO77" i="46"/>
  <c r="Z77" i="62"/>
  <c r="BO78" i="46"/>
  <c r="Z78" i="62"/>
  <c r="BO79" i="46"/>
  <c r="Z79" i="62"/>
  <c r="BO80" i="46"/>
  <c r="Z80" i="62"/>
  <c r="BO81" i="46"/>
  <c r="Z81" i="62"/>
  <c r="BO82" i="46"/>
  <c r="Z82" i="62"/>
  <c r="BO83" i="46"/>
  <c r="Z83" i="62"/>
  <c r="BO84" i="46"/>
  <c r="Z84" i="62"/>
  <c r="BO85" i="46"/>
  <c r="Z85" i="62"/>
  <c r="BO86" i="46"/>
  <c r="Z86" i="62"/>
  <c r="BO87" i="46"/>
  <c r="Z87" i="62"/>
  <c r="BO88" i="46"/>
  <c r="Z88" i="62"/>
  <c r="BO89" i="46"/>
  <c r="Z89" i="62"/>
  <c r="BO90" i="46"/>
  <c r="Z90" i="62"/>
  <c r="BO91" i="46"/>
  <c r="Z91" i="62"/>
  <c r="BO92" i="46"/>
  <c r="Z92" i="62"/>
  <c r="BO93" i="46"/>
  <c r="Z93" i="62"/>
  <c r="BO94" i="46"/>
  <c r="Z94" i="62"/>
  <c r="BO95" i="46"/>
  <c r="Z95" i="62"/>
  <c r="BO96" i="46"/>
  <c r="Z96" i="62"/>
  <c r="BO97" i="46"/>
  <c r="Z97" i="62"/>
  <c r="BO98" i="46"/>
  <c r="Z98" i="62"/>
  <c r="BO99" i="46"/>
  <c r="Z99" i="62"/>
  <c r="BO100" i="46"/>
  <c r="Z100" i="62"/>
  <c r="BO101" i="46"/>
  <c r="Z101" i="62"/>
  <c r="BO102" i="46"/>
  <c r="Z102" i="62"/>
  <c r="BO103" i="46"/>
  <c r="Z103" i="62"/>
  <c r="BO104" i="46"/>
  <c r="Z104" i="62"/>
  <c r="BO105" i="46"/>
  <c r="Z105" i="62"/>
  <c r="BO106" i="46"/>
  <c r="Z106" i="62"/>
  <c r="BO107" i="46"/>
  <c r="Z107" i="62"/>
  <c r="BO108" i="46"/>
  <c r="Z108" i="62"/>
  <c r="BO109" i="46"/>
  <c r="Z109" i="62"/>
  <c r="BO110" i="46"/>
  <c r="Z110" i="62"/>
  <c r="BS3" i="46"/>
  <c r="AA3" i="62"/>
  <c r="BO3" i="46"/>
  <c r="Z3" i="62"/>
  <c r="BB4" i="46"/>
  <c r="BB5" i="46"/>
  <c r="BB6" i="46"/>
  <c r="BB7" i="46"/>
  <c r="BB8" i="46"/>
  <c r="BB9" i="46"/>
  <c r="BB10" i="46"/>
  <c r="BB11" i="46"/>
  <c r="BB12" i="46"/>
  <c r="BB13" i="46"/>
  <c r="BB14" i="46"/>
  <c r="BB15" i="46"/>
  <c r="BB16" i="46"/>
  <c r="BB17" i="46"/>
  <c r="BB18" i="46"/>
  <c r="BB19" i="46"/>
  <c r="BB20" i="46"/>
  <c r="BB21" i="46"/>
  <c r="BB22" i="46"/>
  <c r="BB23" i="46"/>
  <c r="BB24" i="46"/>
  <c r="BB25" i="46"/>
  <c r="BB26" i="46"/>
  <c r="BB27" i="46"/>
  <c r="BB28" i="46"/>
  <c r="BB29" i="46"/>
  <c r="BB30" i="46"/>
  <c r="BB31" i="46"/>
  <c r="BB32" i="46"/>
  <c r="BB33" i="46"/>
  <c r="BB34" i="46"/>
  <c r="BB35" i="46"/>
  <c r="BB36" i="46"/>
  <c r="BB37" i="46"/>
  <c r="BB38" i="46"/>
  <c r="BB39" i="46"/>
  <c r="BB40" i="46"/>
  <c r="BB41" i="46"/>
  <c r="BB42" i="46"/>
  <c r="BB43" i="46"/>
  <c r="BB44" i="46"/>
  <c r="BB45" i="46"/>
  <c r="BB46" i="46"/>
  <c r="BB47" i="46"/>
  <c r="BB48" i="46"/>
  <c r="BB49" i="46"/>
  <c r="BB50" i="46"/>
  <c r="BB51" i="46"/>
  <c r="BB52" i="46"/>
  <c r="BB53" i="46"/>
  <c r="BB54" i="46"/>
  <c r="BB55" i="46"/>
  <c r="BB56" i="46"/>
  <c r="BB57" i="46"/>
  <c r="BB58" i="46"/>
  <c r="BB59" i="46"/>
  <c r="BB60" i="46"/>
  <c r="BB61" i="46"/>
  <c r="BB62" i="46"/>
  <c r="BB63" i="46"/>
  <c r="BB64" i="46"/>
  <c r="BB65" i="46"/>
  <c r="BB66" i="46"/>
  <c r="BB67" i="46"/>
  <c r="BB68" i="46"/>
  <c r="BB69" i="46"/>
  <c r="BB70" i="46"/>
  <c r="BB71" i="46"/>
  <c r="BB72" i="46"/>
  <c r="BB73" i="46"/>
  <c r="BB74" i="46"/>
  <c r="BB75" i="46"/>
  <c r="BB76" i="46"/>
  <c r="BB77" i="46"/>
  <c r="BB78" i="46"/>
  <c r="BB79" i="46"/>
  <c r="BB80" i="46"/>
  <c r="BB81" i="46"/>
  <c r="BB82" i="46"/>
  <c r="BB83" i="46"/>
  <c r="BB84" i="46"/>
  <c r="BB85" i="46"/>
  <c r="BB86" i="46"/>
  <c r="BB87" i="46"/>
  <c r="BB88" i="46"/>
  <c r="BB89" i="46"/>
  <c r="BB90" i="46"/>
  <c r="BB91" i="46"/>
  <c r="BB92" i="46"/>
  <c r="BB93" i="46"/>
  <c r="BB94" i="46"/>
  <c r="BB95" i="46"/>
  <c r="BB96" i="46"/>
  <c r="BB97" i="46"/>
  <c r="BB98" i="46"/>
  <c r="BB99" i="46"/>
  <c r="BB100" i="46"/>
  <c r="BB101" i="46"/>
  <c r="BB102" i="46"/>
  <c r="BB103" i="46"/>
  <c r="BB104" i="46"/>
  <c r="BB105" i="46"/>
  <c r="BB106" i="46"/>
  <c r="BB107" i="46"/>
  <c r="BB108" i="46"/>
  <c r="BB109" i="46"/>
  <c r="BB110" i="46"/>
  <c r="AT4" i="46"/>
  <c r="AT5" i="46"/>
  <c r="AT6" i="46"/>
  <c r="AT7" i="46"/>
  <c r="AT8" i="46"/>
  <c r="AT9" i="46"/>
  <c r="AT10" i="46"/>
  <c r="AT11" i="46"/>
  <c r="AT12" i="46"/>
  <c r="AT13" i="46"/>
  <c r="AT14" i="46"/>
  <c r="AT15" i="46"/>
  <c r="AT16" i="46"/>
  <c r="AT17" i="46"/>
  <c r="AT18" i="46"/>
  <c r="AT19" i="46"/>
  <c r="AT20" i="46"/>
  <c r="AT21" i="46"/>
  <c r="AT22" i="46"/>
  <c r="AT23" i="46"/>
  <c r="AT24" i="46"/>
  <c r="AT25" i="46"/>
  <c r="AT26" i="46"/>
  <c r="AT27" i="46"/>
  <c r="AT28" i="46"/>
  <c r="AT29" i="46"/>
  <c r="AT30" i="46"/>
  <c r="AT31" i="46"/>
  <c r="AT32" i="46"/>
  <c r="AT33" i="46"/>
  <c r="AT34" i="46"/>
  <c r="AT35" i="46"/>
  <c r="AT36" i="46"/>
  <c r="AT37" i="46"/>
  <c r="AT38" i="46"/>
  <c r="AT39" i="46"/>
  <c r="AT40" i="46"/>
  <c r="AT41" i="46"/>
  <c r="AT42" i="46"/>
  <c r="AT43" i="46"/>
  <c r="AT44" i="46"/>
  <c r="AT45" i="46"/>
  <c r="AT46" i="46"/>
  <c r="AT47" i="46"/>
  <c r="AT48" i="46"/>
  <c r="AT49" i="46"/>
  <c r="AT50" i="46"/>
  <c r="AT51" i="46"/>
  <c r="AT52" i="46"/>
  <c r="AT53" i="46"/>
  <c r="AT54" i="46"/>
  <c r="AT55" i="46"/>
  <c r="AT56" i="46"/>
  <c r="AT57" i="46"/>
  <c r="AT58" i="46"/>
  <c r="AT59" i="46"/>
  <c r="AT60" i="46"/>
  <c r="AT61" i="46"/>
  <c r="AT62" i="46"/>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BB3" i="46"/>
  <c r="AT3" i="46"/>
  <c r="BC4" i="46"/>
  <c r="BC5" i="46"/>
  <c r="BC6" i="46"/>
  <c r="BC7" i="46"/>
  <c r="BC8" i="46"/>
  <c r="BC9" i="46"/>
  <c r="BC10" i="46"/>
  <c r="BC11" i="46"/>
  <c r="BC12" i="46"/>
  <c r="BC13" i="46"/>
  <c r="BC14" i="46"/>
  <c r="BC15" i="46"/>
  <c r="BC16" i="46"/>
  <c r="BC17" i="46"/>
  <c r="BC18" i="46"/>
  <c r="BC19" i="46"/>
  <c r="BC20" i="46"/>
  <c r="BC21" i="46"/>
  <c r="BC22" i="46"/>
  <c r="BC23" i="46"/>
  <c r="BC24" i="46"/>
  <c r="BC25" i="46"/>
  <c r="BC26" i="46"/>
  <c r="BC27" i="46"/>
  <c r="BC28" i="46"/>
  <c r="BC29" i="46"/>
  <c r="BC30" i="46"/>
  <c r="BC31" i="46"/>
  <c r="BC32" i="46"/>
  <c r="BC33" i="46"/>
  <c r="BC34" i="46"/>
  <c r="BC35" i="46"/>
  <c r="BC36" i="46"/>
  <c r="BC37" i="46"/>
  <c r="BC38" i="46"/>
  <c r="BC39" i="46"/>
  <c r="BC40" i="46"/>
  <c r="BC41" i="46"/>
  <c r="BC42" i="46"/>
  <c r="BC43" i="46"/>
  <c r="BC44" i="46"/>
  <c r="BC45" i="46"/>
  <c r="BC46" i="46"/>
  <c r="BC47" i="46"/>
  <c r="BC48" i="46"/>
  <c r="BC49" i="46"/>
  <c r="BC50" i="46"/>
  <c r="BC51" i="46"/>
  <c r="BC52" i="46"/>
  <c r="BC53" i="46"/>
  <c r="BC54" i="46"/>
  <c r="BC55" i="46"/>
  <c r="BC56" i="46"/>
  <c r="BC57" i="46"/>
  <c r="BC58" i="46"/>
  <c r="BC59" i="46"/>
  <c r="BC60" i="46"/>
  <c r="BC61" i="46"/>
  <c r="BC62" i="46"/>
  <c r="BC63" i="46"/>
  <c r="BC64" i="46"/>
  <c r="BC65" i="46"/>
  <c r="BC66" i="46"/>
  <c r="BC67" i="46"/>
  <c r="BC68" i="46"/>
  <c r="BC69" i="46"/>
  <c r="BC70" i="46"/>
  <c r="BC71" i="46"/>
  <c r="BC72" i="46"/>
  <c r="BC73" i="46"/>
  <c r="BC74" i="46"/>
  <c r="BC75" i="46"/>
  <c r="BC76" i="46"/>
  <c r="BC77" i="46"/>
  <c r="BC78" i="46"/>
  <c r="BC79" i="46"/>
  <c r="BC80" i="46"/>
  <c r="BC81" i="46"/>
  <c r="BC82" i="46"/>
  <c r="BC83" i="46"/>
  <c r="BC84" i="46"/>
  <c r="BC85" i="46"/>
  <c r="BC86" i="46"/>
  <c r="BC87" i="46"/>
  <c r="BC88" i="46"/>
  <c r="BC89" i="46"/>
  <c r="BC90" i="46"/>
  <c r="BC91" i="46"/>
  <c r="BC92" i="46"/>
  <c r="BC93" i="46"/>
  <c r="BC94" i="46"/>
  <c r="BC95" i="46"/>
  <c r="BC96" i="46"/>
  <c r="BC97" i="46"/>
  <c r="BC98" i="46"/>
  <c r="BC99" i="46"/>
  <c r="BC100" i="46"/>
  <c r="BC101" i="46"/>
  <c r="BC102" i="46"/>
  <c r="BC103" i="46"/>
  <c r="BC104" i="46"/>
  <c r="BC105" i="46"/>
  <c r="BC106" i="46"/>
  <c r="BC107" i="46"/>
  <c r="BC108" i="46"/>
  <c r="BC109" i="46"/>
  <c r="BC110" i="46"/>
  <c r="BC3" i="46"/>
  <c r="AU4" i="46"/>
  <c r="AU5" i="46"/>
  <c r="AU6" i="46"/>
  <c r="AU7" i="46"/>
  <c r="AU8" i="46"/>
  <c r="AU9" i="46"/>
  <c r="AU10" i="46"/>
  <c r="AU11" i="46"/>
  <c r="AU12" i="46"/>
  <c r="AU13" i="46"/>
  <c r="AU14" i="46"/>
  <c r="AU15" i="46"/>
  <c r="AU16" i="46"/>
  <c r="AU17" i="46"/>
  <c r="AU18" i="46"/>
  <c r="AU19" i="46"/>
  <c r="AU20" i="46"/>
  <c r="AU21" i="46"/>
  <c r="AU22" i="46"/>
  <c r="AU23" i="46"/>
  <c r="AU24" i="46"/>
  <c r="AU25" i="46"/>
  <c r="AU26" i="46"/>
  <c r="AU27" i="46"/>
  <c r="AU28" i="46"/>
  <c r="AU29" i="46"/>
  <c r="AU30" i="46"/>
  <c r="AU31" i="46"/>
  <c r="AU32" i="46"/>
  <c r="AU33" i="46"/>
  <c r="AU34" i="46"/>
  <c r="AU35" i="46"/>
  <c r="AU36" i="46"/>
  <c r="AU37" i="46"/>
  <c r="AU38" i="46"/>
  <c r="AU39" i="46"/>
  <c r="AU40" i="46"/>
  <c r="AU41" i="46"/>
  <c r="AU42" i="46"/>
  <c r="AU43" i="46"/>
  <c r="AU44" i="46"/>
  <c r="AU45" i="46"/>
  <c r="AU46" i="46"/>
  <c r="AU47" i="46"/>
  <c r="AU48" i="46"/>
  <c r="AU49" i="46"/>
  <c r="AU50" i="46"/>
  <c r="AU51" i="46"/>
  <c r="AU52" i="46"/>
  <c r="AU53" i="46"/>
  <c r="AU54" i="46"/>
  <c r="AU55" i="46"/>
  <c r="AU56" i="46"/>
  <c r="AU57" i="46"/>
  <c r="AU58" i="46"/>
  <c r="AU59" i="46"/>
  <c r="AU60" i="46"/>
  <c r="AU61" i="46"/>
  <c r="AU62" i="46"/>
  <c r="AU63" i="46"/>
  <c r="AU64"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1" i="46"/>
  <c r="AU102" i="46"/>
  <c r="AU103" i="46"/>
  <c r="AU104" i="46"/>
  <c r="AU105" i="46"/>
  <c r="AU106" i="46"/>
  <c r="AU107" i="46"/>
  <c r="AU108" i="46"/>
  <c r="AU109" i="46"/>
  <c r="AU110" i="46"/>
  <c r="AU3" i="46"/>
  <c r="EN4" i="46"/>
  <c r="EO4" i="46"/>
  <c r="EP4" i="46"/>
  <c r="M4" i="52"/>
  <c r="EN5" i="46"/>
  <c r="EO5" i="46"/>
  <c r="EP5" i="46"/>
  <c r="M5" i="52"/>
  <c r="EN6" i="46"/>
  <c r="EO6" i="46"/>
  <c r="EP6" i="46"/>
  <c r="M6" i="52"/>
  <c r="EN7" i="46"/>
  <c r="EO7" i="46"/>
  <c r="EP7" i="46"/>
  <c r="M7" i="52"/>
  <c r="EN8" i="46"/>
  <c r="EO8" i="46"/>
  <c r="EP8" i="46"/>
  <c r="M8" i="52"/>
  <c r="EN9" i="46"/>
  <c r="EO9" i="46"/>
  <c r="EP9" i="46"/>
  <c r="M9" i="52"/>
  <c r="EN10" i="46"/>
  <c r="EO10" i="46"/>
  <c r="EP10" i="46"/>
  <c r="M10" i="52"/>
  <c r="EN11" i="46"/>
  <c r="EO11" i="46"/>
  <c r="EP11" i="46"/>
  <c r="M11" i="52"/>
  <c r="EN12" i="46"/>
  <c r="EO12" i="46"/>
  <c r="EP12" i="46"/>
  <c r="M12" i="52"/>
  <c r="EN13" i="46"/>
  <c r="EO13" i="46"/>
  <c r="EP13" i="46"/>
  <c r="M13" i="52"/>
  <c r="EN14" i="46"/>
  <c r="EO14" i="46"/>
  <c r="EP14" i="46"/>
  <c r="M14" i="52"/>
  <c r="EN15" i="46"/>
  <c r="EO15" i="46"/>
  <c r="EP15" i="46"/>
  <c r="M15" i="52"/>
  <c r="EN16" i="46"/>
  <c r="EO16" i="46"/>
  <c r="EP16" i="46"/>
  <c r="M16" i="52"/>
  <c r="EN17" i="46"/>
  <c r="EO17" i="46"/>
  <c r="EP17" i="46"/>
  <c r="M17" i="52"/>
  <c r="EN18" i="46"/>
  <c r="EO18" i="46"/>
  <c r="EP18" i="46"/>
  <c r="M18" i="52"/>
  <c r="EN19" i="46"/>
  <c r="EO19" i="46"/>
  <c r="EP19" i="46"/>
  <c r="M19" i="52"/>
  <c r="EN20" i="46"/>
  <c r="EO20" i="46"/>
  <c r="EP20" i="46"/>
  <c r="M20" i="52"/>
  <c r="EN21" i="46"/>
  <c r="EO21" i="46"/>
  <c r="EP21" i="46"/>
  <c r="M21" i="52"/>
  <c r="EN22" i="46"/>
  <c r="EO22" i="46"/>
  <c r="EP22" i="46"/>
  <c r="M22" i="52"/>
  <c r="EN23" i="46"/>
  <c r="EO23" i="46"/>
  <c r="EP23" i="46"/>
  <c r="M23" i="52"/>
  <c r="EN24" i="46"/>
  <c r="EO24" i="46"/>
  <c r="EP24" i="46"/>
  <c r="M24" i="52"/>
  <c r="EN25" i="46"/>
  <c r="EO25" i="46"/>
  <c r="EP25" i="46"/>
  <c r="M25" i="52"/>
  <c r="EN26" i="46"/>
  <c r="EO26" i="46"/>
  <c r="EP26" i="46"/>
  <c r="M26" i="52"/>
  <c r="EN27" i="46"/>
  <c r="EO27" i="46"/>
  <c r="EP27" i="46"/>
  <c r="M27" i="52"/>
  <c r="EN28" i="46"/>
  <c r="EO28" i="46"/>
  <c r="EP28" i="46"/>
  <c r="M28" i="52"/>
  <c r="EN29" i="46"/>
  <c r="EO29" i="46"/>
  <c r="EP29" i="46"/>
  <c r="M29" i="52"/>
  <c r="EN30" i="46"/>
  <c r="EO30" i="46"/>
  <c r="EP30" i="46"/>
  <c r="M30" i="52"/>
  <c r="EN31" i="46"/>
  <c r="EO31" i="46"/>
  <c r="EP31" i="46"/>
  <c r="M31" i="52"/>
  <c r="EN32" i="46"/>
  <c r="EO32" i="46"/>
  <c r="EP32" i="46"/>
  <c r="M32" i="52"/>
  <c r="EN33" i="46"/>
  <c r="EO33" i="46"/>
  <c r="EP33" i="46"/>
  <c r="M33" i="52"/>
  <c r="EN34" i="46"/>
  <c r="EO34" i="46"/>
  <c r="EP34" i="46"/>
  <c r="M34" i="52"/>
  <c r="EN35" i="46"/>
  <c r="EO35" i="46"/>
  <c r="EP35" i="46"/>
  <c r="M35" i="52"/>
  <c r="EN36" i="46"/>
  <c r="EO36" i="46"/>
  <c r="EP36" i="46"/>
  <c r="M36" i="52"/>
  <c r="EN37" i="46"/>
  <c r="EO37" i="46"/>
  <c r="EP37" i="46"/>
  <c r="M37" i="52"/>
  <c r="EN38" i="46"/>
  <c r="EO38" i="46"/>
  <c r="EP38" i="46"/>
  <c r="M38" i="52"/>
  <c r="EN39" i="46"/>
  <c r="EO39" i="46"/>
  <c r="EP39" i="46"/>
  <c r="M39" i="52"/>
  <c r="EN40" i="46"/>
  <c r="EO40" i="46"/>
  <c r="EP40" i="46"/>
  <c r="M40" i="52"/>
  <c r="EN41" i="46"/>
  <c r="EO41" i="46"/>
  <c r="EP41" i="46"/>
  <c r="M41" i="52"/>
  <c r="EN42" i="46"/>
  <c r="EO42" i="46"/>
  <c r="EP42" i="46"/>
  <c r="M42" i="52"/>
  <c r="EN43" i="46"/>
  <c r="EO43" i="46"/>
  <c r="EP43" i="46"/>
  <c r="M43" i="52"/>
  <c r="EN44" i="46"/>
  <c r="EO44" i="46"/>
  <c r="EP44" i="46"/>
  <c r="M44" i="52"/>
  <c r="EN45" i="46"/>
  <c r="EO45" i="46"/>
  <c r="EP45" i="46"/>
  <c r="M45" i="52"/>
  <c r="EN46" i="46"/>
  <c r="EO46" i="46"/>
  <c r="EP46" i="46"/>
  <c r="M46" i="52"/>
  <c r="EN47" i="46"/>
  <c r="EO47" i="46"/>
  <c r="EP47" i="46"/>
  <c r="M47" i="52"/>
  <c r="EN48" i="46"/>
  <c r="EO48" i="46"/>
  <c r="EP48" i="46"/>
  <c r="M48" i="52"/>
  <c r="EN49" i="46"/>
  <c r="EO49" i="46"/>
  <c r="EP49" i="46"/>
  <c r="M49" i="52"/>
  <c r="EN50" i="46"/>
  <c r="EO50" i="46"/>
  <c r="EP50" i="46"/>
  <c r="M50" i="52"/>
  <c r="EN51" i="46"/>
  <c r="EO51" i="46"/>
  <c r="EP51" i="46"/>
  <c r="M51" i="52"/>
  <c r="EN52" i="46"/>
  <c r="EO52" i="46"/>
  <c r="EP52" i="46"/>
  <c r="M52" i="52"/>
  <c r="EN53" i="46"/>
  <c r="EO53" i="46"/>
  <c r="EP53" i="46"/>
  <c r="M53" i="52"/>
  <c r="EN54" i="46"/>
  <c r="EO54" i="46"/>
  <c r="EP54" i="46"/>
  <c r="M54" i="52"/>
  <c r="EN55" i="46"/>
  <c r="EO55" i="46"/>
  <c r="EP55" i="46"/>
  <c r="M55" i="52"/>
  <c r="EN56" i="46"/>
  <c r="EO56" i="46"/>
  <c r="EP56" i="46"/>
  <c r="M56" i="52"/>
  <c r="EN57" i="46"/>
  <c r="EO57" i="46"/>
  <c r="EP57" i="46"/>
  <c r="M57" i="52"/>
  <c r="EN58" i="46"/>
  <c r="EO58" i="46"/>
  <c r="EP58" i="46"/>
  <c r="M58" i="52"/>
  <c r="EN59" i="46"/>
  <c r="EO59" i="46"/>
  <c r="EP59" i="46"/>
  <c r="M59" i="52"/>
  <c r="EN60" i="46"/>
  <c r="EO60" i="46"/>
  <c r="EP60" i="46"/>
  <c r="M60" i="52"/>
  <c r="EN61" i="46"/>
  <c r="EO61" i="46"/>
  <c r="EP61" i="46"/>
  <c r="M61" i="52"/>
  <c r="EN62" i="46"/>
  <c r="EO62" i="46"/>
  <c r="EP62" i="46"/>
  <c r="M62" i="52"/>
  <c r="EN63" i="46"/>
  <c r="EO63" i="46"/>
  <c r="EP63" i="46"/>
  <c r="M63" i="52"/>
  <c r="EN64" i="46"/>
  <c r="EO64" i="46"/>
  <c r="EP64" i="46"/>
  <c r="M64" i="52"/>
  <c r="EN65" i="46"/>
  <c r="EO65" i="46"/>
  <c r="EP65" i="46"/>
  <c r="M65" i="52"/>
  <c r="EN66" i="46"/>
  <c r="EO66" i="46"/>
  <c r="EP66" i="46"/>
  <c r="M66" i="52"/>
  <c r="EN67" i="46"/>
  <c r="EO67" i="46"/>
  <c r="EP67" i="46"/>
  <c r="M67" i="52"/>
  <c r="EN68" i="46"/>
  <c r="EO68" i="46"/>
  <c r="EP68" i="46"/>
  <c r="M68" i="52"/>
  <c r="EN69" i="46"/>
  <c r="EO69" i="46"/>
  <c r="EP69" i="46"/>
  <c r="M69" i="52"/>
  <c r="EN70" i="46"/>
  <c r="EO70" i="46"/>
  <c r="EP70" i="46"/>
  <c r="M70" i="52"/>
  <c r="EN71" i="46"/>
  <c r="EO71" i="46"/>
  <c r="EP71" i="46"/>
  <c r="M71" i="52"/>
  <c r="EN72" i="46"/>
  <c r="EO72" i="46"/>
  <c r="EP72" i="46"/>
  <c r="M72" i="52"/>
  <c r="EN73" i="46"/>
  <c r="EO73" i="46"/>
  <c r="EP73" i="46"/>
  <c r="M73" i="52"/>
  <c r="EN74" i="46"/>
  <c r="EO74" i="46"/>
  <c r="EP74" i="46"/>
  <c r="M74" i="52"/>
  <c r="EN75" i="46"/>
  <c r="EO75" i="46"/>
  <c r="EP75" i="46"/>
  <c r="M75" i="52"/>
  <c r="EN76" i="46"/>
  <c r="EO76" i="46"/>
  <c r="EP76" i="46"/>
  <c r="M76" i="52"/>
  <c r="EN77" i="46"/>
  <c r="EO77" i="46"/>
  <c r="EP77" i="46"/>
  <c r="M77" i="52"/>
  <c r="EN78" i="46"/>
  <c r="EO78" i="46"/>
  <c r="EP78" i="46"/>
  <c r="M78" i="52"/>
  <c r="EN79" i="46"/>
  <c r="EO79" i="46"/>
  <c r="EP79" i="46"/>
  <c r="M79" i="52"/>
  <c r="EN80" i="46"/>
  <c r="EO80" i="46"/>
  <c r="EP80" i="46"/>
  <c r="M80" i="52"/>
  <c r="EN81" i="46"/>
  <c r="EO81" i="46"/>
  <c r="EP81" i="46"/>
  <c r="M81" i="52"/>
  <c r="EN82" i="46"/>
  <c r="EO82" i="46"/>
  <c r="EP82" i="46"/>
  <c r="M82" i="52"/>
  <c r="EN83" i="46"/>
  <c r="EO83" i="46"/>
  <c r="EP83" i="46"/>
  <c r="M83" i="52"/>
  <c r="EN84" i="46"/>
  <c r="EO84" i="46"/>
  <c r="EP84" i="46"/>
  <c r="M84" i="52"/>
  <c r="EN85" i="46"/>
  <c r="EO85" i="46"/>
  <c r="EP85" i="46"/>
  <c r="M85" i="52"/>
  <c r="EN86" i="46"/>
  <c r="EO86" i="46"/>
  <c r="EP86" i="46"/>
  <c r="M86" i="52"/>
  <c r="EN87" i="46"/>
  <c r="EO87" i="46"/>
  <c r="EP87" i="46"/>
  <c r="M87" i="52"/>
  <c r="EN88" i="46"/>
  <c r="EO88" i="46"/>
  <c r="EP88" i="46"/>
  <c r="M88" i="52"/>
  <c r="EN89" i="46"/>
  <c r="EO89" i="46"/>
  <c r="EP89" i="46"/>
  <c r="M89" i="52"/>
  <c r="EN90" i="46"/>
  <c r="EO90" i="46"/>
  <c r="EP90" i="46"/>
  <c r="M90" i="52"/>
  <c r="EN91" i="46"/>
  <c r="EO91" i="46"/>
  <c r="EP91" i="46"/>
  <c r="M91" i="52"/>
  <c r="EN92" i="46"/>
  <c r="EO92" i="46"/>
  <c r="EP92" i="46"/>
  <c r="M92" i="52"/>
  <c r="EN93" i="46"/>
  <c r="EO93" i="46"/>
  <c r="EP93" i="46"/>
  <c r="M93" i="52"/>
  <c r="EN94" i="46"/>
  <c r="EO94" i="46"/>
  <c r="EP94" i="46"/>
  <c r="M94" i="52"/>
  <c r="EN95" i="46"/>
  <c r="EO95" i="46"/>
  <c r="EP95" i="46"/>
  <c r="M95" i="52"/>
  <c r="EN96" i="46"/>
  <c r="EO96" i="46"/>
  <c r="EP96" i="46"/>
  <c r="M96" i="52"/>
  <c r="EN97" i="46"/>
  <c r="EO97" i="46"/>
  <c r="EP97" i="46"/>
  <c r="M97" i="52"/>
  <c r="EN98" i="46"/>
  <c r="EO98" i="46"/>
  <c r="EP98" i="46"/>
  <c r="M98" i="52"/>
  <c r="EN99" i="46"/>
  <c r="EO99" i="46"/>
  <c r="EP99" i="46"/>
  <c r="M99" i="52"/>
  <c r="EN100" i="46"/>
  <c r="EO100" i="46"/>
  <c r="EP100" i="46"/>
  <c r="M100" i="52"/>
  <c r="EN101" i="46"/>
  <c r="EO101" i="46"/>
  <c r="EP101" i="46"/>
  <c r="M101" i="52"/>
  <c r="EN102" i="46"/>
  <c r="EO102" i="46"/>
  <c r="EP102" i="46"/>
  <c r="M102" i="52"/>
  <c r="EN103" i="46"/>
  <c r="EO103" i="46"/>
  <c r="EP103" i="46"/>
  <c r="M103" i="52"/>
  <c r="EN104" i="46"/>
  <c r="EO104" i="46"/>
  <c r="EP104" i="46"/>
  <c r="M104" i="52"/>
  <c r="EN105" i="46"/>
  <c r="EO105" i="46"/>
  <c r="EP105" i="46"/>
  <c r="M105" i="52"/>
  <c r="EN106" i="46"/>
  <c r="EO106" i="46"/>
  <c r="EP106" i="46"/>
  <c r="M106" i="52"/>
  <c r="EN107" i="46"/>
  <c r="EO107" i="46"/>
  <c r="EP107" i="46"/>
  <c r="M107" i="52"/>
  <c r="EN108" i="46"/>
  <c r="EO108" i="46"/>
  <c r="EP108" i="46"/>
  <c r="M108" i="52"/>
  <c r="EN109" i="46"/>
  <c r="EO109" i="46"/>
  <c r="EP109" i="46"/>
  <c r="M109" i="52"/>
  <c r="EN110" i="46"/>
  <c r="EO110" i="46"/>
  <c r="EP110" i="46"/>
  <c r="M110" i="52"/>
  <c r="EO3" i="46"/>
  <c r="EK4" i="46"/>
  <c r="EL4" i="46"/>
  <c r="EM4" i="46"/>
  <c r="L4" i="52"/>
  <c r="EK5" i="46"/>
  <c r="EL5" i="46"/>
  <c r="EM5" i="46"/>
  <c r="L5" i="52"/>
  <c r="EK6" i="46"/>
  <c r="EL6" i="46"/>
  <c r="EM6" i="46"/>
  <c r="L6" i="52"/>
  <c r="EK7" i="46"/>
  <c r="EL7" i="46"/>
  <c r="EM7" i="46"/>
  <c r="L7" i="52"/>
  <c r="EK8" i="46"/>
  <c r="EL8" i="46"/>
  <c r="EM8" i="46"/>
  <c r="L8" i="52"/>
  <c r="EK9" i="46"/>
  <c r="EL9" i="46"/>
  <c r="EM9" i="46"/>
  <c r="L9" i="52"/>
  <c r="EK10" i="46"/>
  <c r="EL10" i="46"/>
  <c r="EM10" i="46"/>
  <c r="L10" i="52"/>
  <c r="EK11" i="46"/>
  <c r="EL11" i="46"/>
  <c r="EM11" i="46"/>
  <c r="L11" i="52"/>
  <c r="EK12" i="46"/>
  <c r="EL12" i="46"/>
  <c r="EM12" i="46"/>
  <c r="L12" i="52"/>
  <c r="EK13" i="46"/>
  <c r="EL13" i="46"/>
  <c r="EM13" i="46"/>
  <c r="L13" i="52"/>
  <c r="EK14" i="46"/>
  <c r="EL14" i="46"/>
  <c r="EM14" i="46"/>
  <c r="L14" i="52"/>
  <c r="EK15" i="46"/>
  <c r="EL15" i="46"/>
  <c r="EM15" i="46"/>
  <c r="L15" i="52"/>
  <c r="EK16" i="46"/>
  <c r="EL16" i="46"/>
  <c r="EM16" i="46"/>
  <c r="L16" i="52"/>
  <c r="EK17" i="46"/>
  <c r="EL17" i="46"/>
  <c r="EM17" i="46"/>
  <c r="L17" i="52"/>
  <c r="EK18" i="46"/>
  <c r="EL18" i="46"/>
  <c r="EM18" i="46"/>
  <c r="L18" i="52"/>
  <c r="EK19" i="46"/>
  <c r="EL19" i="46"/>
  <c r="EM19" i="46"/>
  <c r="L19" i="52"/>
  <c r="EK20" i="46"/>
  <c r="EL20" i="46"/>
  <c r="EM20" i="46"/>
  <c r="L20" i="52"/>
  <c r="EK21" i="46"/>
  <c r="EL21" i="46"/>
  <c r="EM21" i="46"/>
  <c r="L21" i="52"/>
  <c r="EK22" i="46"/>
  <c r="EL22" i="46"/>
  <c r="EM22" i="46"/>
  <c r="L22" i="52"/>
  <c r="EK23" i="46"/>
  <c r="EL23" i="46"/>
  <c r="EM23" i="46"/>
  <c r="L23" i="52"/>
  <c r="EK24" i="46"/>
  <c r="EL24" i="46"/>
  <c r="EM24" i="46"/>
  <c r="L24" i="52"/>
  <c r="EK25" i="46"/>
  <c r="EL25" i="46"/>
  <c r="EM25" i="46"/>
  <c r="L25" i="52"/>
  <c r="EK26" i="46"/>
  <c r="EL26" i="46"/>
  <c r="EM26" i="46"/>
  <c r="L26" i="52"/>
  <c r="EK27" i="46"/>
  <c r="EL27" i="46"/>
  <c r="EM27" i="46"/>
  <c r="L27" i="52"/>
  <c r="EK28" i="46"/>
  <c r="EL28" i="46"/>
  <c r="EM28" i="46"/>
  <c r="L28" i="52"/>
  <c r="EK29" i="46"/>
  <c r="EL29" i="46"/>
  <c r="EM29" i="46"/>
  <c r="L29" i="52"/>
  <c r="EK30" i="46"/>
  <c r="EL30" i="46"/>
  <c r="EM30" i="46"/>
  <c r="L30" i="52"/>
  <c r="EK31" i="46"/>
  <c r="EL31" i="46"/>
  <c r="EM31" i="46"/>
  <c r="L31" i="52"/>
  <c r="EK32" i="46"/>
  <c r="EL32" i="46"/>
  <c r="EM32" i="46"/>
  <c r="L32" i="52"/>
  <c r="EK33" i="46"/>
  <c r="EL33" i="46"/>
  <c r="EM33" i="46"/>
  <c r="L33" i="52"/>
  <c r="EK34" i="46"/>
  <c r="EL34" i="46"/>
  <c r="EM34" i="46"/>
  <c r="L34" i="52"/>
  <c r="EK35" i="46"/>
  <c r="EL35" i="46"/>
  <c r="EM35" i="46"/>
  <c r="L35" i="52"/>
  <c r="EK36" i="46"/>
  <c r="EL36" i="46"/>
  <c r="EM36" i="46"/>
  <c r="L36" i="52"/>
  <c r="EK37" i="46"/>
  <c r="EL37" i="46"/>
  <c r="EM37" i="46"/>
  <c r="L37" i="52"/>
  <c r="EK38" i="46"/>
  <c r="EL38" i="46"/>
  <c r="EM38" i="46"/>
  <c r="L38" i="52"/>
  <c r="EK39" i="46"/>
  <c r="EL39" i="46"/>
  <c r="EM39" i="46"/>
  <c r="L39" i="52"/>
  <c r="EK40" i="46"/>
  <c r="EL40" i="46"/>
  <c r="EM40" i="46"/>
  <c r="L40" i="52"/>
  <c r="EK41" i="46"/>
  <c r="EL41" i="46"/>
  <c r="EM41" i="46"/>
  <c r="L41" i="52"/>
  <c r="EK42" i="46"/>
  <c r="EL42" i="46"/>
  <c r="EM42" i="46"/>
  <c r="L42" i="52"/>
  <c r="EK43" i="46"/>
  <c r="EL43" i="46"/>
  <c r="EM43" i="46"/>
  <c r="L43" i="52"/>
  <c r="EK44" i="46"/>
  <c r="EL44" i="46"/>
  <c r="EM44" i="46"/>
  <c r="L44" i="52"/>
  <c r="EK45" i="46"/>
  <c r="EL45" i="46"/>
  <c r="EM45" i="46"/>
  <c r="L45" i="52"/>
  <c r="EK46" i="46"/>
  <c r="EL46" i="46"/>
  <c r="EM46" i="46"/>
  <c r="L46" i="52"/>
  <c r="EK47" i="46"/>
  <c r="EL47" i="46"/>
  <c r="EM47" i="46"/>
  <c r="L47" i="52"/>
  <c r="EK48" i="46"/>
  <c r="EL48" i="46"/>
  <c r="EM48" i="46"/>
  <c r="L48" i="52"/>
  <c r="EK49" i="46"/>
  <c r="EL49" i="46"/>
  <c r="EM49" i="46"/>
  <c r="L49" i="52"/>
  <c r="EK50" i="46"/>
  <c r="EL50" i="46"/>
  <c r="EM50" i="46"/>
  <c r="L50" i="52"/>
  <c r="EK51" i="46"/>
  <c r="EL51" i="46"/>
  <c r="EM51" i="46"/>
  <c r="L51" i="52"/>
  <c r="EK52" i="46"/>
  <c r="EL52" i="46"/>
  <c r="EM52" i="46"/>
  <c r="L52" i="52"/>
  <c r="EK53" i="46"/>
  <c r="EL53" i="46"/>
  <c r="EM53" i="46"/>
  <c r="L53" i="52"/>
  <c r="EK54" i="46"/>
  <c r="EL54" i="46"/>
  <c r="EM54" i="46"/>
  <c r="L54" i="52"/>
  <c r="EK55" i="46"/>
  <c r="EL55" i="46"/>
  <c r="EM55" i="46"/>
  <c r="L55" i="52"/>
  <c r="EK56" i="46"/>
  <c r="EL56" i="46"/>
  <c r="EM56" i="46"/>
  <c r="L56" i="52"/>
  <c r="EK57" i="46"/>
  <c r="EL57" i="46"/>
  <c r="EM57" i="46"/>
  <c r="L57" i="52"/>
  <c r="EK58" i="46"/>
  <c r="EL58" i="46"/>
  <c r="EM58" i="46"/>
  <c r="L58" i="52"/>
  <c r="EK59" i="46"/>
  <c r="EL59" i="46"/>
  <c r="EM59" i="46"/>
  <c r="L59" i="52"/>
  <c r="EK60" i="46"/>
  <c r="EL60" i="46"/>
  <c r="EM60" i="46"/>
  <c r="L60" i="52"/>
  <c r="EK61" i="46"/>
  <c r="EL61" i="46"/>
  <c r="EM61" i="46"/>
  <c r="L61" i="52"/>
  <c r="EK62" i="46"/>
  <c r="EL62" i="46"/>
  <c r="EM62" i="46"/>
  <c r="L62" i="52"/>
  <c r="EK63" i="46"/>
  <c r="EL63" i="46"/>
  <c r="EM63" i="46"/>
  <c r="L63" i="52"/>
  <c r="EK64" i="46"/>
  <c r="EL64" i="46"/>
  <c r="EM64" i="46"/>
  <c r="L64" i="52"/>
  <c r="EK65" i="46"/>
  <c r="EL65" i="46"/>
  <c r="EM65" i="46"/>
  <c r="L65" i="52"/>
  <c r="EK66" i="46"/>
  <c r="EL66" i="46"/>
  <c r="EM66" i="46"/>
  <c r="L66" i="52"/>
  <c r="EK67" i="46"/>
  <c r="EL67" i="46"/>
  <c r="EM67" i="46"/>
  <c r="L67" i="52"/>
  <c r="EK68" i="46"/>
  <c r="EL68" i="46"/>
  <c r="EM68" i="46"/>
  <c r="L68" i="52"/>
  <c r="EK69" i="46"/>
  <c r="EL69" i="46"/>
  <c r="EM69" i="46"/>
  <c r="L69" i="52"/>
  <c r="EK70" i="46"/>
  <c r="EL70" i="46"/>
  <c r="EM70" i="46"/>
  <c r="L70" i="52"/>
  <c r="EK71" i="46"/>
  <c r="EL71" i="46"/>
  <c r="EM71" i="46"/>
  <c r="L71" i="52"/>
  <c r="EK72" i="46"/>
  <c r="EL72" i="46"/>
  <c r="EM72" i="46"/>
  <c r="L72" i="52"/>
  <c r="EK73" i="46"/>
  <c r="EL73" i="46"/>
  <c r="EM73" i="46"/>
  <c r="L73" i="52"/>
  <c r="EK74" i="46"/>
  <c r="EL74" i="46"/>
  <c r="EM74" i="46"/>
  <c r="L74" i="52"/>
  <c r="EK75" i="46"/>
  <c r="EL75" i="46"/>
  <c r="EM75" i="46"/>
  <c r="L75" i="52"/>
  <c r="EK76" i="46"/>
  <c r="EL76" i="46"/>
  <c r="EM76" i="46"/>
  <c r="L76" i="52"/>
  <c r="EK77" i="46"/>
  <c r="EL77" i="46"/>
  <c r="EM77" i="46"/>
  <c r="L77" i="52"/>
  <c r="EK78" i="46"/>
  <c r="EL78" i="46"/>
  <c r="EM78" i="46"/>
  <c r="L78" i="52"/>
  <c r="EK79" i="46"/>
  <c r="EL79" i="46"/>
  <c r="EM79" i="46"/>
  <c r="L79" i="52"/>
  <c r="EK80" i="46"/>
  <c r="EL80" i="46"/>
  <c r="EM80" i="46"/>
  <c r="L80" i="52"/>
  <c r="EK81" i="46"/>
  <c r="EL81" i="46"/>
  <c r="EM81" i="46"/>
  <c r="L81" i="52"/>
  <c r="EK82" i="46"/>
  <c r="EL82" i="46"/>
  <c r="EM82" i="46"/>
  <c r="L82" i="52"/>
  <c r="EK83" i="46"/>
  <c r="EL83" i="46"/>
  <c r="EM83" i="46"/>
  <c r="L83" i="52"/>
  <c r="EK84" i="46"/>
  <c r="EL84" i="46"/>
  <c r="EM84" i="46"/>
  <c r="L84" i="52"/>
  <c r="EK85" i="46"/>
  <c r="EL85" i="46"/>
  <c r="EM85" i="46"/>
  <c r="L85" i="52"/>
  <c r="EK86" i="46"/>
  <c r="EL86" i="46"/>
  <c r="EM86" i="46"/>
  <c r="L86" i="52"/>
  <c r="EK87" i="46"/>
  <c r="EL87" i="46"/>
  <c r="EM87" i="46"/>
  <c r="L87" i="52"/>
  <c r="EK88" i="46"/>
  <c r="EL88" i="46"/>
  <c r="EM88" i="46"/>
  <c r="L88" i="52"/>
  <c r="EK89" i="46"/>
  <c r="EL89" i="46"/>
  <c r="EM89" i="46"/>
  <c r="L89" i="52"/>
  <c r="EK90" i="46"/>
  <c r="EL90" i="46"/>
  <c r="EM90" i="46"/>
  <c r="L90" i="52"/>
  <c r="EK91" i="46"/>
  <c r="EL91" i="46"/>
  <c r="EM91" i="46"/>
  <c r="L91" i="52"/>
  <c r="EK92" i="46"/>
  <c r="EL92" i="46"/>
  <c r="EM92" i="46"/>
  <c r="L92" i="52"/>
  <c r="EK93" i="46"/>
  <c r="EL93" i="46"/>
  <c r="EM93" i="46"/>
  <c r="L93" i="52"/>
  <c r="EK94" i="46"/>
  <c r="EL94" i="46"/>
  <c r="EM94" i="46"/>
  <c r="L94" i="52"/>
  <c r="EK95" i="46"/>
  <c r="EL95" i="46"/>
  <c r="EM95" i="46"/>
  <c r="L95" i="52"/>
  <c r="EK96" i="46"/>
  <c r="EL96" i="46"/>
  <c r="EM96" i="46"/>
  <c r="L96" i="52"/>
  <c r="EK97" i="46"/>
  <c r="EL97" i="46"/>
  <c r="EM97" i="46"/>
  <c r="L97" i="52"/>
  <c r="EK98" i="46"/>
  <c r="EL98" i="46"/>
  <c r="EM98" i="46"/>
  <c r="L98" i="52"/>
  <c r="EK99" i="46"/>
  <c r="EL99" i="46"/>
  <c r="EM99" i="46"/>
  <c r="L99" i="52"/>
  <c r="EK100" i="46"/>
  <c r="EL100" i="46"/>
  <c r="EM100" i="46"/>
  <c r="L100" i="52"/>
  <c r="EK101" i="46"/>
  <c r="EL101" i="46"/>
  <c r="EM101" i="46"/>
  <c r="L101" i="52"/>
  <c r="EK102" i="46"/>
  <c r="EL102" i="46"/>
  <c r="EM102" i="46"/>
  <c r="L102" i="52"/>
  <c r="EK103" i="46"/>
  <c r="EL103" i="46"/>
  <c r="EM103" i="46"/>
  <c r="L103" i="52"/>
  <c r="EK104" i="46"/>
  <c r="EL104" i="46"/>
  <c r="EM104" i="46"/>
  <c r="L104" i="52"/>
  <c r="EK105" i="46"/>
  <c r="EL105" i="46"/>
  <c r="EM105" i="46"/>
  <c r="L105" i="52"/>
  <c r="EK106" i="46"/>
  <c r="EL106" i="46"/>
  <c r="EM106" i="46"/>
  <c r="L106" i="52"/>
  <c r="EK107" i="46"/>
  <c r="EL107" i="46"/>
  <c r="EM107" i="46"/>
  <c r="L107" i="52"/>
  <c r="EK108" i="46"/>
  <c r="EL108" i="46"/>
  <c r="EM108" i="46"/>
  <c r="L108" i="52"/>
  <c r="EK109" i="46"/>
  <c r="EL109" i="46"/>
  <c r="EM109" i="46"/>
  <c r="L109" i="52"/>
  <c r="EK110" i="46"/>
  <c r="EL110" i="46"/>
  <c r="EM110" i="46"/>
  <c r="L110" i="52"/>
  <c r="EH4" i="46"/>
  <c r="EI4" i="46"/>
  <c r="EJ4" i="46"/>
  <c r="K4" i="52"/>
  <c r="EH5" i="46"/>
  <c r="EI5" i="46"/>
  <c r="EJ5" i="46"/>
  <c r="K5" i="52"/>
  <c r="EH6" i="46"/>
  <c r="EI6" i="46"/>
  <c r="EJ6" i="46"/>
  <c r="K6" i="52"/>
  <c r="EH7" i="46"/>
  <c r="EI7" i="46"/>
  <c r="EJ7" i="46"/>
  <c r="K7" i="52"/>
  <c r="EH8" i="46"/>
  <c r="EI8" i="46"/>
  <c r="EJ8" i="46"/>
  <c r="K8" i="52"/>
  <c r="EH9" i="46"/>
  <c r="EI9" i="46"/>
  <c r="EJ9" i="46"/>
  <c r="K9" i="52"/>
  <c r="EH10" i="46"/>
  <c r="EI10" i="46"/>
  <c r="EJ10" i="46"/>
  <c r="K10" i="52"/>
  <c r="EH11" i="46"/>
  <c r="EI11" i="46"/>
  <c r="EJ11" i="46"/>
  <c r="K11" i="52"/>
  <c r="EH12" i="46"/>
  <c r="EI12" i="46"/>
  <c r="EJ12" i="46"/>
  <c r="K12" i="52"/>
  <c r="EH13" i="46"/>
  <c r="EI13" i="46"/>
  <c r="EJ13" i="46"/>
  <c r="K13" i="52"/>
  <c r="EH14" i="46"/>
  <c r="EI14" i="46"/>
  <c r="EJ14" i="46"/>
  <c r="K14" i="52"/>
  <c r="EH15" i="46"/>
  <c r="EI15" i="46"/>
  <c r="EJ15" i="46"/>
  <c r="K15" i="52"/>
  <c r="EH16" i="46"/>
  <c r="EI16" i="46"/>
  <c r="EJ16" i="46"/>
  <c r="K16" i="52"/>
  <c r="EH17" i="46"/>
  <c r="EI17" i="46"/>
  <c r="EJ17" i="46"/>
  <c r="K17" i="52"/>
  <c r="EH18" i="46"/>
  <c r="EI18" i="46"/>
  <c r="EJ18" i="46"/>
  <c r="K18" i="52"/>
  <c r="EH19" i="46"/>
  <c r="EI19" i="46"/>
  <c r="EJ19" i="46"/>
  <c r="K19" i="52"/>
  <c r="EH20" i="46"/>
  <c r="EI20" i="46"/>
  <c r="EJ20" i="46"/>
  <c r="K20" i="52"/>
  <c r="EH21" i="46"/>
  <c r="EI21" i="46"/>
  <c r="EJ21" i="46"/>
  <c r="K21" i="52"/>
  <c r="EH22" i="46"/>
  <c r="EI22" i="46"/>
  <c r="EJ22" i="46"/>
  <c r="K22" i="52"/>
  <c r="EH23" i="46"/>
  <c r="EI23" i="46"/>
  <c r="EJ23" i="46"/>
  <c r="K23" i="52"/>
  <c r="EH24" i="46"/>
  <c r="EI24" i="46"/>
  <c r="EJ24" i="46"/>
  <c r="K24" i="52"/>
  <c r="EH25" i="46"/>
  <c r="EI25" i="46"/>
  <c r="EJ25" i="46"/>
  <c r="K25" i="52"/>
  <c r="EH26" i="46"/>
  <c r="EI26" i="46"/>
  <c r="EJ26" i="46"/>
  <c r="K26" i="52"/>
  <c r="EH27" i="46"/>
  <c r="EI27" i="46"/>
  <c r="EJ27" i="46"/>
  <c r="K27" i="52"/>
  <c r="EH28" i="46"/>
  <c r="EI28" i="46"/>
  <c r="EJ28" i="46"/>
  <c r="K28" i="52"/>
  <c r="EH29" i="46"/>
  <c r="EI29" i="46"/>
  <c r="EJ29" i="46"/>
  <c r="K29" i="52"/>
  <c r="EH30" i="46"/>
  <c r="EI30" i="46"/>
  <c r="EJ30" i="46"/>
  <c r="K30" i="52"/>
  <c r="EH31" i="46"/>
  <c r="EI31" i="46"/>
  <c r="EJ31" i="46"/>
  <c r="K31" i="52"/>
  <c r="EH32" i="46"/>
  <c r="EI32" i="46"/>
  <c r="EJ32" i="46"/>
  <c r="K32" i="52"/>
  <c r="EH33" i="46"/>
  <c r="EI33" i="46"/>
  <c r="EJ33" i="46"/>
  <c r="K33" i="52"/>
  <c r="EH34" i="46"/>
  <c r="EI34" i="46"/>
  <c r="EJ34" i="46"/>
  <c r="K34" i="52"/>
  <c r="EH35" i="46"/>
  <c r="EI35" i="46"/>
  <c r="EJ35" i="46"/>
  <c r="K35" i="52"/>
  <c r="EH36" i="46"/>
  <c r="EI36" i="46"/>
  <c r="EJ36" i="46"/>
  <c r="K36" i="52"/>
  <c r="EH37" i="46"/>
  <c r="EI37" i="46"/>
  <c r="EJ37" i="46"/>
  <c r="K37" i="52"/>
  <c r="EH38" i="46"/>
  <c r="EI38" i="46"/>
  <c r="EJ38" i="46"/>
  <c r="K38" i="52"/>
  <c r="EH39" i="46"/>
  <c r="EI39" i="46"/>
  <c r="EJ39" i="46"/>
  <c r="K39" i="52"/>
  <c r="EH40" i="46"/>
  <c r="EI40" i="46"/>
  <c r="EJ40" i="46"/>
  <c r="K40" i="52"/>
  <c r="EH41" i="46"/>
  <c r="EI41" i="46"/>
  <c r="EJ41" i="46"/>
  <c r="K41" i="52"/>
  <c r="EH42" i="46"/>
  <c r="EI42" i="46"/>
  <c r="EJ42" i="46"/>
  <c r="K42" i="52"/>
  <c r="EH43" i="46"/>
  <c r="EI43" i="46"/>
  <c r="EJ43" i="46"/>
  <c r="K43" i="52"/>
  <c r="EH44" i="46"/>
  <c r="EI44" i="46"/>
  <c r="EJ44" i="46"/>
  <c r="K44" i="52"/>
  <c r="EH45" i="46"/>
  <c r="EI45" i="46"/>
  <c r="EJ45" i="46"/>
  <c r="K45" i="52"/>
  <c r="EH46" i="46"/>
  <c r="EI46" i="46"/>
  <c r="EJ46" i="46"/>
  <c r="K46" i="52"/>
  <c r="EH47" i="46"/>
  <c r="EI47" i="46"/>
  <c r="EJ47" i="46"/>
  <c r="K47" i="52"/>
  <c r="EH48" i="46"/>
  <c r="EI48" i="46"/>
  <c r="EJ48" i="46"/>
  <c r="K48" i="52"/>
  <c r="EH49" i="46"/>
  <c r="EI49" i="46"/>
  <c r="EJ49" i="46"/>
  <c r="K49" i="52"/>
  <c r="EH50" i="46"/>
  <c r="EI50" i="46"/>
  <c r="EJ50" i="46"/>
  <c r="K50" i="52"/>
  <c r="EH51" i="46"/>
  <c r="EI51" i="46"/>
  <c r="EJ51" i="46"/>
  <c r="K51" i="52"/>
  <c r="EH52" i="46"/>
  <c r="EI52" i="46"/>
  <c r="EJ52" i="46"/>
  <c r="K52" i="52"/>
  <c r="EH53" i="46"/>
  <c r="EI53" i="46"/>
  <c r="EJ53" i="46"/>
  <c r="K53" i="52"/>
  <c r="EH54" i="46"/>
  <c r="EI54" i="46"/>
  <c r="EJ54" i="46"/>
  <c r="K54" i="52"/>
  <c r="EH55" i="46"/>
  <c r="EI55" i="46"/>
  <c r="EJ55" i="46"/>
  <c r="K55" i="52"/>
  <c r="EH56" i="46"/>
  <c r="EI56" i="46"/>
  <c r="EJ56" i="46"/>
  <c r="K56" i="52"/>
  <c r="EH57" i="46"/>
  <c r="EI57" i="46"/>
  <c r="EJ57" i="46"/>
  <c r="K57" i="52"/>
  <c r="EH58" i="46"/>
  <c r="EI58" i="46"/>
  <c r="EJ58" i="46"/>
  <c r="K58" i="52"/>
  <c r="EH59" i="46"/>
  <c r="EI59" i="46"/>
  <c r="EJ59" i="46"/>
  <c r="K59" i="52"/>
  <c r="EH60" i="46"/>
  <c r="EI60" i="46"/>
  <c r="EJ60" i="46"/>
  <c r="K60" i="52"/>
  <c r="EH61" i="46"/>
  <c r="EI61" i="46"/>
  <c r="EJ61" i="46"/>
  <c r="K61" i="52"/>
  <c r="EH62" i="46"/>
  <c r="EI62" i="46"/>
  <c r="EJ62" i="46"/>
  <c r="K62" i="52"/>
  <c r="EH63" i="46"/>
  <c r="EI63" i="46"/>
  <c r="EJ63" i="46"/>
  <c r="K63" i="52"/>
  <c r="EH64" i="46"/>
  <c r="EI64" i="46"/>
  <c r="EJ64" i="46"/>
  <c r="K64" i="52"/>
  <c r="EH65" i="46"/>
  <c r="EI65" i="46"/>
  <c r="EJ65" i="46"/>
  <c r="K65" i="52"/>
  <c r="EH66" i="46"/>
  <c r="EI66" i="46"/>
  <c r="EJ66" i="46"/>
  <c r="K66" i="52"/>
  <c r="EH67" i="46"/>
  <c r="EI67" i="46"/>
  <c r="EJ67" i="46"/>
  <c r="K67" i="52"/>
  <c r="EH68" i="46"/>
  <c r="EI68" i="46"/>
  <c r="EJ68" i="46"/>
  <c r="K68" i="52"/>
  <c r="EH69" i="46"/>
  <c r="EI69" i="46"/>
  <c r="EJ69" i="46"/>
  <c r="K69" i="52"/>
  <c r="EH70" i="46"/>
  <c r="EI70" i="46"/>
  <c r="EJ70" i="46"/>
  <c r="K70" i="52"/>
  <c r="EH71" i="46"/>
  <c r="EI71" i="46"/>
  <c r="EJ71" i="46"/>
  <c r="K71" i="52"/>
  <c r="EH72" i="46"/>
  <c r="EI72" i="46"/>
  <c r="EJ72" i="46"/>
  <c r="K72" i="52"/>
  <c r="EH73" i="46"/>
  <c r="EI73" i="46"/>
  <c r="EJ73" i="46"/>
  <c r="K73" i="52"/>
  <c r="EH74" i="46"/>
  <c r="EI74" i="46"/>
  <c r="EJ74" i="46"/>
  <c r="K74" i="52"/>
  <c r="EH75" i="46"/>
  <c r="EI75" i="46"/>
  <c r="EJ75" i="46"/>
  <c r="K75" i="52"/>
  <c r="EH76" i="46"/>
  <c r="EI76" i="46"/>
  <c r="EJ76" i="46"/>
  <c r="K76" i="52"/>
  <c r="EH77" i="46"/>
  <c r="EI77" i="46"/>
  <c r="EJ77" i="46"/>
  <c r="K77" i="52"/>
  <c r="EH78" i="46"/>
  <c r="EI78" i="46"/>
  <c r="EJ78" i="46"/>
  <c r="K78" i="52"/>
  <c r="EH79" i="46"/>
  <c r="EI79" i="46"/>
  <c r="EJ79" i="46"/>
  <c r="K79" i="52"/>
  <c r="EH80" i="46"/>
  <c r="EI80" i="46"/>
  <c r="EJ80" i="46"/>
  <c r="K80" i="52"/>
  <c r="EH81" i="46"/>
  <c r="EI81" i="46"/>
  <c r="EJ81" i="46"/>
  <c r="K81" i="52"/>
  <c r="EH82" i="46"/>
  <c r="EI82" i="46"/>
  <c r="EJ82" i="46"/>
  <c r="K82" i="52"/>
  <c r="EH83" i="46"/>
  <c r="EI83" i="46"/>
  <c r="EJ83" i="46"/>
  <c r="K83" i="52"/>
  <c r="EH84" i="46"/>
  <c r="EI84" i="46"/>
  <c r="EJ84" i="46"/>
  <c r="K84" i="52"/>
  <c r="EH85" i="46"/>
  <c r="EI85" i="46"/>
  <c r="EJ85" i="46"/>
  <c r="K85" i="52"/>
  <c r="EH86" i="46"/>
  <c r="EI86" i="46"/>
  <c r="EJ86" i="46"/>
  <c r="K86" i="52"/>
  <c r="EH87" i="46"/>
  <c r="EI87" i="46"/>
  <c r="EJ87" i="46"/>
  <c r="K87" i="52"/>
  <c r="EH88" i="46"/>
  <c r="EI88" i="46"/>
  <c r="EJ88" i="46"/>
  <c r="K88" i="52"/>
  <c r="EH89" i="46"/>
  <c r="EI89" i="46"/>
  <c r="EJ89" i="46"/>
  <c r="K89" i="52"/>
  <c r="EH90" i="46"/>
  <c r="EI90" i="46"/>
  <c r="EJ90" i="46"/>
  <c r="K90" i="52"/>
  <c r="EH91" i="46"/>
  <c r="EI91" i="46"/>
  <c r="EJ91" i="46"/>
  <c r="K91" i="52"/>
  <c r="EH92" i="46"/>
  <c r="EI92" i="46"/>
  <c r="EJ92" i="46"/>
  <c r="K92" i="52"/>
  <c r="EH93" i="46"/>
  <c r="EI93" i="46"/>
  <c r="EJ93" i="46"/>
  <c r="K93" i="52"/>
  <c r="EH94" i="46"/>
  <c r="EI94" i="46"/>
  <c r="EJ94" i="46"/>
  <c r="K94" i="52"/>
  <c r="EH95" i="46"/>
  <c r="EI95" i="46"/>
  <c r="EJ95" i="46"/>
  <c r="K95" i="52"/>
  <c r="EH96" i="46"/>
  <c r="EI96" i="46"/>
  <c r="EJ96" i="46"/>
  <c r="K96" i="52"/>
  <c r="EH97" i="46"/>
  <c r="EI97" i="46"/>
  <c r="EJ97" i="46"/>
  <c r="K97" i="52"/>
  <c r="EH98" i="46"/>
  <c r="EI98" i="46"/>
  <c r="EJ98" i="46"/>
  <c r="K98" i="52"/>
  <c r="EH99" i="46"/>
  <c r="EI99" i="46"/>
  <c r="EJ99" i="46"/>
  <c r="K99" i="52"/>
  <c r="EH100" i="46"/>
  <c r="EI100" i="46"/>
  <c r="EJ100" i="46"/>
  <c r="K100" i="52"/>
  <c r="EH101" i="46"/>
  <c r="EI101" i="46"/>
  <c r="EJ101" i="46"/>
  <c r="K101" i="52"/>
  <c r="EH102" i="46"/>
  <c r="EI102" i="46"/>
  <c r="EJ102" i="46"/>
  <c r="K102" i="52"/>
  <c r="EH103" i="46"/>
  <c r="EI103" i="46"/>
  <c r="EJ103" i="46"/>
  <c r="K103" i="52"/>
  <c r="EH104" i="46"/>
  <c r="EI104" i="46"/>
  <c r="EJ104" i="46"/>
  <c r="K104" i="52"/>
  <c r="EH105" i="46"/>
  <c r="EI105" i="46"/>
  <c r="EJ105" i="46"/>
  <c r="K105" i="52"/>
  <c r="EH106" i="46"/>
  <c r="EI106" i="46"/>
  <c r="EJ106" i="46"/>
  <c r="K106" i="52"/>
  <c r="EH107" i="46"/>
  <c r="EI107" i="46"/>
  <c r="EJ107" i="46"/>
  <c r="K107" i="52"/>
  <c r="EH108" i="46"/>
  <c r="EI108" i="46"/>
  <c r="EJ108" i="46"/>
  <c r="K108" i="52"/>
  <c r="EH109" i="46"/>
  <c r="EI109" i="46"/>
  <c r="EJ109" i="46"/>
  <c r="K109" i="52"/>
  <c r="EH110" i="46"/>
  <c r="EI110" i="46"/>
  <c r="EJ110" i="46"/>
  <c r="K110" i="52"/>
  <c r="EL3" i="46"/>
  <c r="EI3" i="46"/>
  <c r="DP4" i="46"/>
  <c r="BY4" i="48"/>
  <c r="DP5" i="46"/>
  <c r="BY5" i="48"/>
  <c r="DP6" i="46"/>
  <c r="BY6" i="48"/>
  <c r="DP7" i="46"/>
  <c r="BY7" i="48"/>
  <c r="DP8" i="46"/>
  <c r="BY8" i="48"/>
  <c r="DP9" i="46"/>
  <c r="BY9" i="48"/>
  <c r="DP10" i="46"/>
  <c r="BY10" i="48"/>
  <c r="DP11" i="46"/>
  <c r="BY11" i="48"/>
  <c r="DP12" i="46"/>
  <c r="BY12" i="48"/>
  <c r="DP13" i="46"/>
  <c r="BY13" i="48"/>
  <c r="DP14" i="46"/>
  <c r="BY14" i="48"/>
  <c r="DP15" i="46"/>
  <c r="BY15" i="48"/>
  <c r="DP16" i="46"/>
  <c r="BY16" i="48"/>
  <c r="DP17" i="46"/>
  <c r="BY17" i="48"/>
  <c r="DP18" i="46"/>
  <c r="BY18" i="48"/>
  <c r="DP19" i="46"/>
  <c r="BY19" i="48"/>
  <c r="DP20" i="46"/>
  <c r="BY20" i="48"/>
  <c r="DP21" i="46"/>
  <c r="BY21" i="48"/>
  <c r="DP22" i="46"/>
  <c r="BY22" i="48"/>
  <c r="DP23" i="46"/>
  <c r="BY23" i="48"/>
  <c r="DP24" i="46"/>
  <c r="BY24" i="48"/>
  <c r="DP25" i="46"/>
  <c r="BY25" i="48"/>
  <c r="DP26" i="46"/>
  <c r="BY26" i="48"/>
  <c r="DP27" i="46"/>
  <c r="BY27" i="48"/>
  <c r="DP28" i="46"/>
  <c r="BY28" i="48"/>
  <c r="DP29" i="46"/>
  <c r="BY29" i="48"/>
  <c r="DP30" i="46"/>
  <c r="BY30" i="48"/>
  <c r="DP31" i="46"/>
  <c r="BY31" i="48"/>
  <c r="DP32" i="46"/>
  <c r="BY32" i="48"/>
  <c r="DP33" i="46"/>
  <c r="BY33" i="48"/>
  <c r="DP34" i="46"/>
  <c r="BY34" i="48"/>
  <c r="DP35" i="46"/>
  <c r="BY35" i="48"/>
  <c r="DP36" i="46"/>
  <c r="BY36" i="48"/>
  <c r="DP37" i="46"/>
  <c r="BY37" i="48"/>
  <c r="DP38" i="46"/>
  <c r="BY38" i="48"/>
  <c r="DP39" i="46"/>
  <c r="BY39" i="48"/>
  <c r="DP40" i="46"/>
  <c r="BY40" i="48"/>
  <c r="DP41" i="46"/>
  <c r="BY41" i="48"/>
  <c r="DP42" i="46"/>
  <c r="BY42" i="48"/>
  <c r="DP43" i="46"/>
  <c r="BY43" i="48"/>
  <c r="DP44" i="46"/>
  <c r="BY44" i="48"/>
  <c r="DP45" i="46"/>
  <c r="BY45" i="48"/>
  <c r="DP46" i="46"/>
  <c r="BY46" i="48"/>
  <c r="DP47" i="46"/>
  <c r="BY47" i="48"/>
  <c r="DP48" i="46"/>
  <c r="BY48" i="48"/>
  <c r="DP49" i="46"/>
  <c r="BY49" i="48"/>
  <c r="DP50" i="46"/>
  <c r="BY50" i="48"/>
  <c r="DP51" i="46"/>
  <c r="BY51" i="48"/>
  <c r="DP52" i="46"/>
  <c r="BY52" i="48"/>
  <c r="DP53" i="46"/>
  <c r="BY53" i="48"/>
  <c r="DP54" i="46"/>
  <c r="BY54" i="48"/>
  <c r="DP55" i="46"/>
  <c r="BY55" i="48"/>
  <c r="DP56" i="46"/>
  <c r="BY56" i="48"/>
  <c r="DP57" i="46"/>
  <c r="BY57" i="48"/>
  <c r="DP58" i="46"/>
  <c r="BY58" i="48"/>
  <c r="DP59" i="46"/>
  <c r="BY59" i="48"/>
  <c r="DP60" i="46"/>
  <c r="BY60" i="48"/>
  <c r="DP61" i="46"/>
  <c r="BY61" i="48"/>
  <c r="DP62" i="46"/>
  <c r="BY62" i="48"/>
  <c r="DP63" i="46"/>
  <c r="BY63" i="48"/>
  <c r="DP64" i="46"/>
  <c r="BY64" i="48"/>
  <c r="DP65" i="46"/>
  <c r="BY65" i="48"/>
  <c r="DP66" i="46"/>
  <c r="BY66" i="48"/>
  <c r="DP67" i="46"/>
  <c r="BY67" i="48"/>
  <c r="DP68" i="46"/>
  <c r="BY68" i="48"/>
  <c r="DP69" i="46"/>
  <c r="BY69" i="48"/>
  <c r="DP70" i="46"/>
  <c r="BY70" i="48"/>
  <c r="DP71" i="46"/>
  <c r="BY71" i="48"/>
  <c r="DP72" i="46"/>
  <c r="BY72" i="48"/>
  <c r="DP73" i="46"/>
  <c r="BY73" i="48"/>
  <c r="DP74" i="46"/>
  <c r="BY74" i="48"/>
  <c r="DP75" i="46"/>
  <c r="BY75" i="48"/>
  <c r="DP76" i="46"/>
  <c r="BY76" i="48"/>
  <c r="DP77" i="46"/>
  <c r="BY77" i="48"/>
  <c r="DP78" i="46"/>
  <c r="BY78" i="48"/>
  <c r="DP79" i="46"/>
  <c r="BY79" i="48"/>
  <c r="DP80" i="46"/>
  <c r="BY80" i="48"/>
  <c r="DP81" i="46"/>
  <c r="BY81" i="48"/>
  <c r="DP82" i="46"/>
  <c r="BY82" i="48"/>
  <c r="DP83" i="46"/>
  <c r="BY83" i="48"/>
  <c r="DP84" i="46"/>
  <c r="BY84" i="48"/>
  <c r="DP85" i="46"/>
  <c r="BY85" i="48"/>
  <c r="DP86" i="46"/>
  <c r="BY86" i="48"/>
  <c r="DP87" i="46"/>
  <c r="BY87" i="48"/>
  <c r="DP88" i="46"/>
  <c r="BY88" i="48"/>
  <c r="DP89" i="46"/>
  <c r="BY89" i="48"/>
  <c r="DP90" i="46"/>
  <c r="BY90" i="48"/>
  <c r="DP91" i="46"/>
  <c r="BY91" i="48"/>
  <c r="DP92" i="46"/>
  <c r="BY92" i="48"/>
  <c r="DP93" i="46"/>
  <c r="BY93" i="48"/>
  <c r="DP94" i="46"/>
  <c r="BY94" i="48"/>
  <c r="DP95" i="46"/>
  <c r="BY95" i="48"/>
  <c r="DP96" i="46"/>
  <c r="BY96" i="48"/>
  <c r="DP97" i="46"/>
  <c r="BY97" i="48"/>
  <c r="DP98" i="46"/>
  <c r="BY98" i="48"/>
  <c r="DP99" i="46"/>
  <c r="BY99" i="48"/>
  <c r="DP100" i="46"/>
  <c r="BY100" i="48"/>
  <c r="DP101" i="46"/>
  <c r="BY101" i="48"/>
  <c r="DP102" i="46"/>
  <c r="BY102" i="48"/>
  <c r="DP103" i="46"/>
  <c r="BY103" i="48"/>
  <c r="DP104" i="46"/>
  <c r="BY104" i="48"/>
  <c r="DP105" i="46"/>
  <c r="BY105" i="48"/>
  <c r="DP106" i="46"/>
  <c r="BY106" i="48"/>
  <c r="DP107" i="46"/>
  <c r="BY107" i="48"/>
  <c r="DP108" i="46"/>
  <c r="BY108" i="48"/>
  <c r="DP109" i="46"/>
  <c r="BY109" i="48"/>
  <c r="DP110" i="46"/>
  <c r="BY110" i="48"/>
  <c r="DL4" i="46"/>
  <c r="DM4" i="46"/>
  <c r="BW4" i="48"/>
  <c r="DN4" i="46"/>
  <c r="BX4" i="48"/>
  <c r="DL5" i="46"/>
  <c r="BV5" i="48"/>
  <c r="DM5" i="46"/>
  <c r="BW5" i="48"/>
  <c r="DN5" i="46"/>
  <c r="BX5" i="48"/>
  <c r="DL6" i="46"/>
  <c r="BV6" i="48"/>
  <c r="DM6" i="46"/>
  <c r="BW6" i="48"/>
  <c r="DN6" i="46"/>
  <c r="BX6" i="48"/>
  <c r="DL7" i="46"/>
  <c r="BV7" i="48"/>
  <c r="DM7" i="46"/>
  <c r="BW7" i="48"/>
  <c r="DN7" i="46"/>
  <c r="BX7" i="48"/>
  <c r="DL8" i="46"/>
  <c r="BV8" i="48"/>
  <c r="DM8" i="46"/>
  <c r="DN8" i="46"/>
  <c r="BX8" i="48"/>
  <c r="DL9" i="46"/>
  <c r="BV9" i="48"/>
  <c r="DM9" i="46"/>
  <c r="BW9" i="48"/>
  <c r="DN9" i="46"/>
  <c r="BX9" i="48"/>
  <c r="DL10" i="46"/>
  <c r="DM10" i="46"/>
  <c r="BW10" i="48"/>
  <c r="DN10" i="46"/>
  <c r="BX10" i="48"/>
  <c r="DL11" i="46"/>
  <c r="BV11" i="48"/>
  <c r="DM11" i="46"/>
  <c r="BW11" i="48"/>
  <c r="DN11" i="46"/>
  <c r="BX11" i="48"/>
  <c r="DL12" i="46"/>
  <c r="DM12" i="46"/>
  <c r="BW12" i="48"/>
  <c r="DN12" i="46"/>
  <c r="BX12" i="48"/>
  <c r="DL13" i="46"/>
  <c r="BV13" i="48"/>
  <c r="DM13" i="46"/>
  <c r="BW13" i="48"/>
  <c r="DN13" i="46"/>
  <c r="BX13" i="48"/>
  <c r="DL14" i="46"/>
  <c r="BV14" i="48"/>
  <c r="DM14" i="46"/>
  <c r="BW14" i="48"/>
  <c r="DN14" i="46"/>
  <c r="BX14" i="48"/>
  <c r="DL15" i="46"/>
  <c r="DM15" i="46"/>
  <c r="BW15" i="48"/>
  <c r="DN15" i="46"/>
  <c r="BX15" i="48"/>
  <c r="DL16" i="46"/>
  <c r="BV16" i="48"/>
  <c r="DM16" i="46"/>
  <c r="BW16" i="48"/>
  <c r="DN16" i="46"/>
  <c r="BX16" i="48"/>
  <c r="DL17" i="46"/>
  <c r="DM17" i="46"/>
  <c r="BW17" i="48"/>
  <c r="DN17" i="46"/>
  <c r="BX17" i="48"/>
  <c r="DL18" i="46"/>
  <c r="DM18" i="46"/>
  <c r="BW18" i="48"/>
  <c r="DN18" i="46"/>
  <c r="BX18" i="48"/>
  <c r="DL19" i="46"/>
  <c r="BV19" i="48"/>
  <c r="DM19" i="46"/>
  <c r="BW19" i="48"/>
  <c r="DN19" i="46"/>
  <c r="BX19" i="48"/>
  <c r="DL20" i="46"/>
  <c r="DM20" i="46"/>
  <c r="BW20" i="48"/>
  <c r="DN20" i="46"/>
  <c r="BX20" i="48"/>
  <c r="DL21" i="46"/>
  <c r="BV21" i="48"/>
  <c r="DM21" i="46"/>
  <c r="BW21" i="48"/>
  <c r="DN21" i="46"/>
  <c r="BX21" i="48"/>
  <c r="DL22" i="46"/>
  <c r="BV22" i="48"/>
  <c r="DM22" i="46"/>
  <c r="BW22" i="48"/>
  <c r="DN22" i="46"/>
  <c r="BX22" i="48"/>
  <c r="DL23" i="46"/>
  <c r="DM23" i="46"/>
  <c r="BW23" i="48"/>
  <c r="DN23" i="46"/>
  <c r="BX23" i="48"/>
  <c r="DL24" i="46"/>
  <c r="BV24" i="48"/>
  <c r="DM24" i="46"/>
  <c r="DN24" i="46"/>
  <c r="BX24" i="48"/>
  <c r="DL25" i="46"/>
  <c r="BV25" i="48"/>
  <c r="DM25" i="46"/>
  <c r="BW25" i="48"/>
  <c r="DN25" i="46"/>
  <c r="BX25" i="48"/>
  <c r="DL26" i="46"/>
  <c r="DM26" i="46"/>
  <c r="BW26" i="48"/>
  <c r="DN26" i="46"/>
  <c r="BX26" i="48"/>
  <c r="DL27" i="46"/>
  <c r="BV27" i="48"/>
  <c r="DM27" i="46"/>
  <c r="BW27" i="48"/>
  <c r="DN27" i="46"/>
  <c r="BX27" i="48"/>
  <c r="DL28" i="46"/>
  <c r="DM28" i="46"/>
  <c r="BW28" i="48"/>
  <c r="DN28" i="46"/>
  <c r="BX28" i="48"/>
  <c r="DL29" i="46"/>
  <c r="BV29" i="48"/>
  <c r="DM29" i="46"/>
  <c r="BW29" i="48"/>
  <c r="DN29" i="46"/>
  <c r="BX29" i="48"/>
  <c r="DL30" i="46"/>
  <c r="BV30" i="48"/>
  <c r="DM30" i="46"/>
  <c r="BW30" i="48"/>
  <c r="DN30" i="46"/>
  <c r="BX30" i="48"/>
  <c r="DL31" i="46"/>
  <c r="BV31" i="48"/>
  <c r="DM31" i="46"/>
  <c r="BW31" i="48"/>
  <c r="DN31" i="46"/>
  <c r="AM31" i="62"/>
  <c r="DL32" i="46"/>
  <c r="BV32" i="48"/>
  <c r="DM32" i="46"/>
  <c r="BW32" i="48"/>
  <c r="DN32" i="46"/>
  <c r="BX32" i="48"/>
  <c r="DL33" i="46"/>
  <c r="BV33" i="48"/>
  <c r="DM33" i="46"/>
  <c r="BW33" i="48"/>
  <c r="DN33" i="46"/>
  <c r="BX33" i="48"/>
  <c r="DL34" i="46"/>
  <c r="DM34" i="46"/>
  <c r="BW34" i="48"/>
  <c r="DN34" i="46"/>
  <c r="BX34" i="48"/>
  <c r="DL35" i="46"/>
  <c r="BV35" i="48"/>
  <c r="DM35" i="46"/>
  <c r="BW35" i="48"/>
  <c r="DN35" i="46"/>
  <c r="BX35" i="48"/>
  <c r="DL36" i="46"/>
  <c r="DM36" i="46"/>
  <c r="BW36" i="48"/>
  <c r="DN36" i="46"/>
  <c r="BX36" i="48"/>
  <c r="DL37" i="46"/>
  <c r="BV37" i="48"/>
  <c r="DM37" i="46"/>
  <c r="BW37" i="48"/>
  <c r="DN37" i="46"/>
  <c r="BX37" i="48"/>
  <c r="DL38" i="46"/>
  <c r="BV38" i="48"/>
  <c r="DM38" i="46"/>
  <c r="BW38" i="48"/>
  <c r="DN38" i="46"/>
  <c r="BX38" i="48"/>
  <c r="DL39" i="46"/>
  <c r="BV39" i="48"/>
  <c r="DM39" i="46"/>
  <c r="BW39" i="48"/>
  <c r="DN39" i="46"/>
  <c r="BX39" i="48"/>
  <c r="DL40" i="46"/>
  <c r="BV40" i="48"/>
  <c r="DM40" i="46"/>
  <c r="BW40" i="48"/>
  <c r="DN40" i="46"/>
  <c r="BX40" i="48"/>
  <c r="DL41" i="46"/>
  <c r="BV41" i="48"/>
  <c r="DM41" i="46"/>
  <c r="BW41" i="48"/>
  <c r="DN41" i="46"/>
  <c r="BX41" i="48"/>
  <c r="DL42" i="46"/>
  <c r="DM42" i="46"/>
  <c r="BW42" i="48"/>
  <c r="DN42" i="46"/>
  <c r="BX42" i="48"/>
  <c r="DL43" i="46"/>
  <c r="BV43" i="48"/>
  <c r="DM43" i="46"/>
  <c r="BW43" i="48"/>
  <c r="DN43" i="46"/>
  <c r="BX43" i="48"/>
  <c r="DL44" i="46"/>
  <c r="DM44" i="46"/>
  <c r="BW44" i="48"/>
  <c r="DN44" i="46"/>
  <c r="BX44" i="48"/>
  <c r="DL45" i="46"/>
  <c r="BV45" i="48"/>
  <c r="DM45" i="46"/>
  <c r="BW45" i="48"/>
  <c r="DN45" i="46"/>
  <c r="BX45" i="48"/>
  <c r="DL46" i="46"/>
  <c r="BV46" i="48"/>
  <c r="DM46" i="46"/>
  <c r="BW46" i="48"/>
  <c r="DN46" i="46"/>
  <c r="BX46" i="48"/>
  <c r="DL47" i="46"/>
  <c r="BV47" i="48"/>
  <c r="DM47" i="46"/>
  <c r="DN47" i="46"/>
  <c r="BX47" i="48"/>
  <c r="DL48" i="46"/>
  <c r="BV48" i="48"/>
  <c r="DM48" i="46"/>
  <c r="DN48" i="46"/>
  <c r="BX48" i="48"/>
  <c r="DL49" i="46"/>
  <c r="DM49" i="46"/>
  <c r="BW49" i="48"/>
  <c r="DN49" i="46"/>
  <c r="BX49" i="48"/>
  <c r="DL50" i="46"/>
  <c r="DM50" i="46"/>
  <c r="BW50" i="48"/>
  <c r="DN50" i="46"/>
  <c r="BX50" i="48"/>
  <c r="DL51" i="46"/>
  <c r="BV51" i="48"/>
  <c r="DM51" i="46"/>
  <c r="BW51" i="48"/>
  <c r="DN51" i="46"/>
  <c r="BX51" i="48"/>
  <c r="DL52" i="46"/>
  <c r="DM52" i="46"/>
  <c r="BW52" i="48"/>
  <c r="DN52" i="46"/>
  <c r="BX52" i="48"/>
  <c r="DL53" i="46"/>
  <c r="BV53" i="48"/>
  <c r="DM53" i="46"/>
  <c r="BW53" i="48"/>
  <c r="DN53" i="46"/>
  <c r="BX53" i="48"/>
  <c r="DL54" i="46"/>
  <c r="DM54" i="46"/>
  <c r="BW54" i="48"/>
  <c r="DN54" i="46"/>
  <c r="BX54" i="48"/>
  <c r="DL55" i="46"/>
  <c r="BV55" i="48"/>
  <c r="DM55" i="46"/>
  <c r="BW55" i="48"/>
  <c r="DN55" i="46"/>
  <c r="BX55" i="48"/>
  <c r="DL56" i="46"/>
  <c r="BV56" i="48"/>
  <c r="DM56" i="46"/>
  <c r="DN56" i="46"/>
  <c r="BX56" i="48"/>
  <c r="DL57" i="46"/>
  <c r="BV57" i="48"/>
  <c r="DM57" i="46"/>
  <c r="BW57" i="48"/>
  <c r="DN57" i="46"/>
  <c r="BX57" i="48"/>
  <c r="DL58" i="46"/>
  <c r="DM58" i="46"/>
  <c r="BW58" i="48"/>
  <c r="DN58" i="46"/>
  <c r="BX58" i="48"/>
  <c r="DL59" i="46"/>
  <c r="BV59" i="48"/>
  <c r="DM59" i="46"/>
  <c r="BW59" i="48"/>
  <c r="DN59" i="46"/>
  <c r="BX59" i="48"/>
  <c r="DL60" i="46"/>
  <c r="DM60" i="46"/>
  <c r="BW60" i="48"/>
  <c r="DN60" i="46"/>
  <c r="BX60" i="48"/>
  <c r="DL61" i="46"/>
  <c r="BV61" i="48"/>
  <c r="DM61" i="46"/>
  <c r="BW61" i="48"/>
  <c r="DN61" i="46"/>
  <c r="BX61" i="48"/>
  <c r="DL62" i="46"/>
  <c r="BV62" i="48"/>
  <c r="DM62" i="46"/>
  <c r="BW62" i="48"/>
  <c r="DN62" i="46"/>
  <c r="BX62" i="48"/>
  <c r="DL63" i="46"/>
  <c r="DM63" i="46"/>
  <c r="BW63" i="48"/>
  <c r="DN63" i="46"/>
  <c r="BX63" i="48"/>
  <c r="DL64" i="46"/>
  <c r="BV64" i="48"/>
  <c r="DM64" i="46"/>
  <c r="BW64" i="48"/>
  <c r="DN64" i="46"/>
  <c r="BX64" i="48"/>
  <c r="DL65" i="46"/>
  <c r="BV65" i="48"/>
  <c r="DM65" i="46"/>
  <c r="BW65" i="48"/>
  <c r="DN65" i="46"/>
  <c r="BX65" i="48"/>
  <c r="DL66" i="46"/>
  <c r="DM66" i="46"/>
  <c r="BW66" i="48"/>
  <c r="DN66" i="46"/>
  <c r="BX66" i="48"/>
  <c r="DL67" i="46"/>
  <c r="BV67" i="48"/>
  <c r="DM67" i="46"/>
  <c r="BW67" i="48"/>
  <c r="DN67" i="46"/>
  <c r="BX67" i="48"/>
  <c r="DL68" i="46"/>
  <c r="DM68" i="46"/>
  <c r="BW68" i="48"/>
  <c r="DN68" i="46"/>
  <c r="BX68" i="48"/>
  <c r="DL69" i="46"/>
  <c r="BV69" i="48"/>
  <c r="DM69" i="46"/>
  <c r="BW69" i="48"/>
  <c r="DN69" i="46"/>
  <c r="BX69" i="48"/>
  <c r="DL70" i="46"/>
  <c r="DM70" i="46"/>
  <c r="BW70" i="48"/>
  <c r="DN70" i="46"/>
  <c r="BX70" i="48"/>
  <c r="DL71" i="46"/>
  <c r="BV71" i="48"/>
  <c r="DM71" i="46"/>
  <c r="BW71" i="48"/>
  <c r="DN71" i="46"/>
  <c r="BX71" i="48"/>
  <c r="DL72" i="46"/>
  <c r="BV72" i="48"/>
  <c r="DM72" i="46"/>
  <c r="BW72" i="48"/>
  <c r="DN72" i="46"/>
  <c r="BX72" i="48"/>
  <c r="DL73" i="46"/>
  <c r="BV73" i="48"/>
  <c r="DM73" i="46"/>
  <c r="BW73" i="48"/>
  <c r="DN73" i="46"/>
  <c r="BX73" i="48"/>
  <c r="DL74" i="46"/>
  <c r="DM74" i="46"/>
  <c r="BW74" i="48"/>
  <c r="DN74" i="46"/>
  <c r="BX74" i="48"/>
  <c r="DL75" i="46"/>
  <c r="BV75" i="48"/>
  <c r="DM75" i="46"/>
  <c r="BW75" i="48"/>
  <c r="DN75" i="46"/>
  <c r="BX75" i="48"/>
  <c r="DL76" i="46"/>
  <c r="DM76" i="46"/>
  <c r="BW76" i="48"/>
  <c r="DN76" i="46"/>
  <c r="BX76" i="48"/>
  <c r="DL77" i="46"/>
  <c r="BV77" i="48"/>
  <c r="DM77" i="46"/>
  <c r="BW77" i="48"/>
  <c r="DN77" i="46"/>
  <c r="BX77" i="48"/>
  <c r="DL78" i="46"/>
  <c r="BV78" i="48"/>
  <c r="DM78" i="46"/>
  <c r="BW78" i="48"/>
  <c r="DN78" i="46"/>
  <c r="BX78" i="48"/>
  <c r="DL79" i="46"/>
  <c r="BV79" i="48"/>
  <c r="DM79" i="46"/>
  <c r="BW79" i="48"/>
  <c r="DN79" i="46"/>
  <c r="BX79" i="48"/>
  <c r="DL80" i="46"/>
  <c r="BV80" i="48"/>
  <c r="DM80" i="46"/>
  <c r="DN80" i="46"/>
  <c r="BX80" i="48"/>
  <c r="DL81" i="46"/>
  <c r="DM81" i="46"/>
  <c r="BW81" i="48"/>
  <c r="DN81" i="46"/>
  <c r="BX81" i="48"/>
  <c r="DL82" i="46"/>
  <c r="DM82" i="46"/>
  <c r="BW82" i="48"/>
  <c r="DN82" i="46"/>
  <c r="BX82" i="48"/>
  <c r="DL83" i="46"/>
  <c r="BV83" i="48"/>
  <c r="DM83" i="46"/>
  <c r="BW83" i="48"/>
  <c r="DN83" i="46"/>
  <c r="BX83" i="48"/>
  <c r="DL84" i="46"/>
  <c r="DM84" i="46"/>
  <c r="BW84" i="48"/>
  <c r="DN84" i="46"/>
  <c r="BX84" i="48"/>
  <c r="DL85" i="46"/>
  <c r="BV85" i="48"/>
  <c r="DM85" i="46"/>
  <c r="BW85" i="48"/>
  <c r="DN85" i="46"/>
  <c r="BX85" i="48"/>
  <c r="DL86" i="46"/>
  <c r="DM86" i="46"/>
  <c r="BW86" i="48"/>
  <c r="DN86" i="46"/>
  <c r="BX86" i="48"/>
  <c r="DL87" i="46"/>
  <c r="DM87" i="46"/>
  <c r="BW87" i="48"/>
  <c r="DN87" i="46"/>
  <c r="BX87" i="48"/>
  <c r="DL88" i="46"/>
  <c r="BV88" i="48"/>
  <c r="DM88" i="46"/>
  <c r="DN88" i="46"/>
  <c r="BX88" i="48"/>
  <c r="DL89" i="46"/>
  <c r="BV89" i="48"/>
  <c r="DM89" i="46"/>
  <c r="BW89" i="48"/>
  <c r="DN89" i="46"/>
  <c r="BX89" i="48"/>
  <c r="DL90" i="46"/>
  <c r="DM90" i="46"/>
  <c r="BW90" i="48"/>
  <c r="DN90" i="46"/>
  <c r="BX90" i="48"/>
  <c r="DL91" i="46"/>
  <c r="BV91" i="48"/>
  <c r="DM91" i="46"/>
  <c r="BW91" i="48"/>
  <c r="DN91" i="46"/>
  <c r="BX91" i="48"/>
  <c r="DL92" i="46"/>
  <c r="DM92" i="46"/>
  <c r="BW92" i="48"/>
  <c r="DN92" i="46"/>
  <c r="BX92" i="48"/>
  <c r="DL93" i="46"/>
  <c r="BV93" i="48"/>
  <c r="DM93" i="46"/>
  <c r="BW93" i="48"/>
  <c r="DN93" i="46"/>
  <c r="BX93" i="48"/>
  <c r="DL94" i="46"/>
  <c r="DM94" i="46"/>
  <c r="BW94" i="48"/>
  <c r="DN94" i="46"/>
  <c r="BX94" i="48"/>
  <c r="DL95" i="46"/>
  <c r="DM95" i="46"/>
  <c r="BW95" i="48"/>
  <c r="DN95" i="46"/>
  <c r="BX95" i="48"/>
  <c r="DL96" i="46"/>
  <c r="BV96" i="48"/>
  <c r="DM96" i="46"/>
  <c r="DN96" i="46"/>
  <c r="BX96" i="48"/>
  <c r="DL97" i="46"/>
  <c r="BV97" i="48"/>
  <c r="DM97" i="46"/>
  <c r="BW97" i="48"/>
  <c r="DN97" i="46"/>
  <c r="BX97" i="48"/>
  <c r="DL98" i="46"/>
  <c r="DM98" i="46"/>
  <c r="BW98" i="48"/>
  <c r="DN98" i="46"/>
  <c r="BX98" i="48"/>
  <c r="DL99" i="46"/>
  <c r="BV99" i="48"/>
  <c r="DM99" i="46"/>
  <c r="BW99" i="48"/>
  <c r="DN99" i="46"/>
  <c r="BX99" i="48"/>
  <c r="DL100" i="46"/>
  <c r="DM100" i="46"/>
  <c r="BW100" i="48"/>
  <c r="DN100" i="46"/>
  <c r="BX100" i="48"/>
  <c r="DL101" i="46"/>
  <c r="BV101" i="48"/>
  <c r="DM101" i="46"/>
  <c r="BW101" i="48"/>
  <c r="DN101" i="46"/>
  <c r="BX101" i="48"/>
  <c r="DL102" i="46"/>
  <c r="BV102" i="48"/>
  <c r="DM102" i="46"/>
  <c r="BW102" i="48"/>
  <c r="DN102" i="46"/>
  <c r="BX102" i="48"/>
  <c r="DL103" i="46"/>
  <c r="DM103" i="46"/>
  <c r="BW103" i="48"/>
  <c r="DN103" i="46"/>
  <c r="BX103" i="48"/>
  <c r="DL104" i="46"/>
  <c r="BV104" i="48"/>
  <c r="DM104" i="46"/>
  <c r="BW104" i="48"/>
  <c r="DN104" i="46"/>
  <c r="BX104" i="48"/>
  <c r="DL105" i="46"/>
  <c r="BV105" i="48"/>
  <c r="DM105" i="46"/>
  <c r="BW105" i="48"/>
  <c r="DN105" i="46"/>
  <c r="BX105" i="48"/>
  <c r="DL106" i="46"/>
  <c r="DM106" i="46"/>
  <c r="BW106" i="48"/>
  <c r="DN106" i="46"/>
  <c r="BX106" i="48"/>
  <c r="DL107" i="46"/>
  <c r="BV107" i="48"/>
  <c r="DM107" i="46"/>
  <c r="BW107" i="48"/>
  <c r="DN107" i="46"/>
  <c r="BX107" i="48"/>
  <c r="DL108" i="46"/>
  <c r="DM108" i="46"/>
  <c r="BW108" i="48"/>
  <c r="DN108" i="46"/>
  <c r="BX108" i="48"/>
  <c r="DL109" i="46"/>
  <c r="BV109" i="48"/>
  <c r="DM109" i="46"/>
  <c r="BW109" i="48"/>
  <c r="DN109" i="46"/>
  <c r="BX109" i="48"/>
  <c r="DL110" i="46"/>
  <c r="DM110" i="46"/>
  <c r="BW110" i="48"/>
  <c r="DN110" i="46"/>
  <c r="BX110" i="48"/>
  <c r="DH4" i="46"/>
  <c r="BS4" i="48"/>
  <c r="DI4" i="46"/>
  <c r="BT4" i="48"/>
  <c r="DJ4" i="46"/>
  <c r="BU4" i="48"/>
  <c r="DH5" i="46"/>
  <c r="BS5" i="48"/>
  <c r="DI5" i="46"/>
  <c r="BT5" i="48"/>
  <c r="DJ5" i="46"/>
  <c r="BU5" i="48"/>
  <c r="DH6" i="46"/>
  <c r="DI6" i="46"/>
  <c r="BT6" i="48"/>
  <c r="DJ6" i="46"/>
  <c r="BU6" i="48"/>
  <c r="DH7" i="46"/>
  <c r="DI7" i="46"/>
  <c r="BT7" i="48"/>
  <c r="DJ7" i="46"/>
  <c r="BU7" i="48"/>
  <c r="DH8" i="46"/>
  <c r="BS8" i="48"/>
  <c r="DI8" i="46"/>
  <c r="BT8" i="48"/>
  <c r="DJ8" i="46"/>
  <c r="BU8" i="48"/>
  <c r="DH9" i="46"/>
  <c r="BS9" i="48"/>
  <c r="DI9" i="46"/>
  <c r="BT9" i="48"/>
  <c r="DJ9" i="46"/>
  <c r="BU9" i="48"/>
  <c r="DH10" i="46"/>
  <c r="BS10" i="48"/>
  <c r="DI10" i="46"/>
  <c r="BT10" i="48"/>
  <c r="DJ10" i="46"/>
  <c r="BU10" i="48"/>
  <c r="DH11" i="46"/>
  <c r="BS11" i="48"/>
  <c r="DI11" i="46"/>
  <c r="BT11" i="48"/>
  <c r="DJ11" i="46"/>
  <c r="BU11" i="48"/>
  <c r="DH12" i="46"/>
  <c r="BS12" i="48"/>
  <c r="DI12" i="46"/>
  <c r="BT12" i="48"/>
  <c r="DJ12" i="46"/>
  <c r="BU12" i="48"/>
  <c r="DH13" i="46"/>
  <c r="BS13" i="48"/>
  <c r="DI13" i="46"/>
  <c r="BT13" i="48"/>
  <c r="DJ13" i="46"/>
  <c r="BU13" i="48"/>
  <c r="DH14" i="46"/>
  <c r="DI14" i="46"/>
  <c r="BT14" i="48"/>
  <c r="DJ14" i="46"/>
  <c r="BU14" i="48"/>
  <c r="DH15" i="46"/>
  <c r="BS15" i="48"/>
  <c r="DI15" i="46"/>
  <c r="BT15" i="48"/>
  <c r="DJ15" i="46"/>
  <c r="BU15" i="48"/>
  <c r="DH16" i="46"/>
  <c r="BS16" i="48"/>
  <c r="DI16" i="46"/>
  <c r="BT16" i="48"/>
  <c r="DJ16" i="46"/>
  <c r="BU16" i="48"/>
  <c r="DH17" i="46"/>
  <c r="BS17" i="48"/>
  <c r="DI17" i="46"/>
  <c r="BT17" i="48"/>
  <c r="DJ17" i="46"/>
  <c r="BU17" i="48"/>
  <c r="DH18" i="46"/>
  <c r="BS18" i="48"/>
  <c r="DI18" i="46"/>
  <c r="BT18" i="48"/>
  <c r="DJ18" i="46"/>
  <c r="BU18" i="48"/>
  <c r="DH19" i="46"/>
  <c r="BS19" i="48"/>
  <c r="DI19" i="46"/>
  <c r="BT19" i="48"/>
  <c r="DJ19" i="46"/>
  <c r="BU19" i="48"/>
  <c r="DH20" i="46"/>
  <c r="DI20" i="46"/>
  <c r="BT20" i="48"/>
  <c r="DJ20" i="46"/>
  <c r="BU20" i="48"/>
  <c r="DH21" i="46"/>
  <c r="BS21" i="48"/>
  <c r="DI21" i="46"/>
  <c r="BT21" i="48"/>
  <c r="DJ21" i="46"/>
  <c r="BU21" i="48"/>
  <c r="DH22" i="46"/>
  <c r="DI22" i="46"/>
  <c r="BT22" i="48"/>
  <c r="DJ22" i="46"/>
  <c r="BU22" i="48"/>
  <c r="DH23" i="46"/>
  <c r="BS23" i="48"/>
  <c r="DI23" i="46"/>
  <c r="BT23" i="48"/>
  <c r="DJ23" i="46"/>
  <c r="BU23" i="48"/>
  <c r="DH24" i="46"/>
  <c r="BS24" i="48"/>
  <c r="DI24" i="46"/>
  <c r="BT24" i="48"/>
  <c r="DJ24" i="46"/>
  <c r="BU24" i="48"/>
  <c r="DH25" i="46"/>
  <c r="BS25" i="48"/>
  <c r="DI25" i="46"/>
  <c r="DJ25" i="46"/>
  <c r="BU25" i="48"/>
  <c r="DH26" i="46"/>
  <c r="BS26" i="48"/>
  <c r="DI26" i="46"/>
  <c r="BT26" i="48"/>
  <c r="DJ26" i="46"/>
  <c r="BU26" i="48"/>
  <c r="DH27" i="46"/>
  <c r="BS27" i="48"/>
  <c r="DI27" i="46"/>
  <c r="BT27" i="48"/>
  <c r="DJ27" i="46"/>
  <c r="BU27" i="48"/>
  <c r="DH28" i="46"/>
  <c r="BS28" i="48"/>
  <c r="DI28" i="46"/>
  <c r="BT28" i="48"/>
  <c r="DJ28" i="46"/>
  <c r="BU28" i="48"/>
  <c r="DH29" i="46"/>
  <c r="BS29" i="48"/>
  <c r="DI29" i="46"/>
  <c r="BT29" i="48"/>
  <c r="DJ29" i="46"/>
  <c r="BU29" i="48"/>
  <c r="DH30" i="46"/>
  <c r="DI30" i="46"/>
  <c r="BT30" i="48"/>
  <c r="DJ30" i="46"/>
  <c r="BU30" i="48"/>
  <c r="DH31" i="46"/>
  <c r="BS31" i="48"/>
  <c r="DI31" i="46"/>
  <c r="BT31" i="48"/>
  <c r="DJ31" i="46"/>
  <c r="BU31" i="48"/>
  <c r="DH32" i="46"/>
  <c r="BS32" i="48"/>
  <c r="DI32" i="46"/>
  <c r="BT32" i="48"/>
  <c r="DJ32" i="46"/>
  <c r="BU32" i="48"/>
  <c r="DH33" i="46"/>
  <c r="BS33" i="48"/>
  <c r="DI33" i="46"/>
  <c r="BT33" i="48"/>
  <c r="DJ33" i="46"/>
  <c r="BU33" i="48"/>
  <c r="DH34" i="46"/>
  <c r="BS34" i="48"/>
  <c r="DI34" i="46"/>
  <c r="BT34" i="48"/>
  <c r="DJ34" i="46"/>
  <c r="BU34" i="48"/>
  <c r="DH35" i="46"/>
  <c r="BS35" i="48"/>
  <c r="DI35" i="46"/>
  <c r="BT35" i="48"/>
  <c r="DJ35" i="46"/>
  <c r="BU35" i="48"/>
  <c r="DH36" i="46"/>
  <c r="DI36" i="46"/>
  <c r="BT36" i="48"/>
  <c r="DJ36" i="46"/>
  <c r="BU36" i="48"/>
  <c r="DH37" i="46"/>
  <c r="BS37" i="48"/>
  <c r="DI37" i="46"/>
  <c r="BT37" i="48"/>
  <c r="DJ37" i="46"/>
  <c r="BU37" i="48"/>
  <c r="DH38" i="46"/>
  <c r="DI38" i="46"/>
  <c r="BT38" i="48"/>
  <c r="DJ38" i="46"/>
  <c r="BU38" i="48"/>
  <c r="DH39" i="46"/>
  <c r="DI39" i="46"/>
  <c r="BT39" i="48"/>
  <c r="DJ39" i="46"/>
  <c r="BU39" i="48"/>
  <c r="DH40" i="46"/>
  <c r="BS40" i="48"/>
  <c r="DI40" i="46"/>
  <c r="BT40" i="48"/>
  <c r="DJ40" i="46"/>
  <c r="BU40" i="48"/>
  <c r="DH41" i="46"/>
  <c r="BS41" i="48"/>
  <c r="DI41" i="46"/>
  <c r="BT41" i="48"/>
  <c r="DJ41" i="46"/>
  <c r="BU41" i="48"/>
  <c r="DH42" i="46"/>
  <c r="BS42" i="48"/>
  <c r="DI42" i="46"/>
  <c r="BT42" i="48"/>
  <c r="DJ42" i="46"/>
  <c r="BU42" i="48"/>
  <c r="DH43" i="46"/>
  <c r="BS43" i="48"/>
  <c r="DI43" i="46"/>
  <c r="BT43" i="48"/>
  <c r="DJ43" i="46"/>
  <c r="BU43" i="48"/>
  <c r="DH44" i="46"/>
  <c r="DI44" i="46"/>
  <c r="BT44" i="48"/>
  <c r="DJ44" i="46"/>
  <c r="BU44" i="48"/>
  <c r="DH45" i="46"/>
  <c r="BS45" i="48"/>
  <c r="DI45" i="46"/>
  <c r="BT45" i="48"/>
  <c r="DJ45" i="46"/>
  <c r="BU45" i="48"/>
  <c r="DH46" i="46"/>
  <c r="DI46" i="46"/>
  <c r="BT46" i="48"/>
  <c r="DJ46" i="46"/>
  <c r="BU46" i="48"/>
  <c r="DH47" i="46"/>
  <c r="BS47" i="48"/>
  <c r="DI47" i="46"/>
  <c r="BT47" i="48"/>
  <c r="DJ47" i="46"/>
  <c r="AL47" i="62"/>
  <c r="DH48" i="46"/>
  <c r="BS48" i="48"/>
  <c r="DI48" i="46"/>
  <c r="BT48" i="48"/>
  <c r="DJ48" i="46"/>
  <c r="BU48" i="48"/>
  <c r="DH49" i="46"/>
  <c r="BS49" i="48"/>
  <c r="DI49" i="46"/>
  <c r="BT49" i="48"/>
  <c r="DJ49" i="46"/>
  <c r="BU49" i="48"/>
  <c r="DH50" i="46"/>
  <c r="BS50" i="48"/>
  <c r="DI50" i="46"/>
  <c r="BT50" i="48"/>
  <c r="DJ50" i="46"/>
  <c r="BU50" i="48"/>
  <c r="DH51" i="46"/>
  <c r="BS51" i="48"/>
  <c r="DI51" i="46"/>
  <c r="BT51" i="48"/>
  <c r="DJ51" i="46"/>
  <c r="BU51" i="48"/>
  <c r="DH52" i="46"/>
  <c r="BS52" i="48"/>
  <c r="DI52" i="46"/>
  <c r="BT52" i="48"/>
  <c r="DJ52" i="46"/>
  <c r="BU52" i="48"/>
  <c r="DH53" i="46"/>
  <c r="BS53" i="48"/>
  <c r="DI53" i="46"/>
  <c r="BT53" i="48"/>
  <c r="DJ53" i="46"/>
  <c r="BU53" i="48"/>
  <c r="DH54" i="46"/>
  <c r="DI54" i="46"/>
  <c r="BT54" i="48"/>
  <c r="DJ54" i="46"/>
  <c r="BU54" i="48"/>
  <c r="DH55" i="46"/>
  <c r="BS55" i="48"/>
  <c r="DI55" i="46"/>
  <c r="BT55" i="48"/>
  <c r="DJ55" i="46"/>
  <c r="BU55" i="48"/>
  <c r="DH56" i="46"/>
  <c r="BS56" i="48"/>
  <c r="DI56" i="46"/>
  <c r="BT56" i="48"/>
  <c r="DJ56" i="46"/>
  <c r="BU56" i="48"/>
  <c r="DH57" i="46"/>
  <c r="BS57" i="48"/>
  <c r="DI57" i="46"/>
  <c r="BT57" i="48"/>
  <c r="DJ57" i="46"/>
  <c r="BU57" i="48"/>
  <c r="DH58" i="46"/>
  <c r="BS58" i="48"/>
  <c r="DI58" i="46"/>
  <c r="BT58" i="48"/>
  <c r="DJ58" i="46"/>
  <c r="BU58" i="48"/>
  <c r="DH59" i="46"/>
  <c r="BS59" i="48"/>
  <c r="DI59" i="46"/>
  <c r="BT59" i="48"/>
  <c r="DJ59" i="46"/>
  <c r="BU59" i="48"/>
  <c r="DH60" i="46"/>
  <c r="BS60" i="48"/>
  <c r="DI60" i="46"/>
  <c r="BT60" i="48"/>
  <c r="DJ60" i="46"/>
  <c r="BU60" i="48"/>
  <c r="DH61" i="46"/>
  <c r="BS61" i="48"/>
  <c r="DI61" i="46"/>
  <c r="BT61" i="48"/>
  <c r="DJ61" i="46"/>
  <c r="BU61" i="48"/>
  <c r="DH62" i="46"/>
  <c r="DI62" i="46"/>
  <c r="BT62" i="48"/>
  <c r="DJ62" i="46"/>
  <c r="BU62" i="48"/>
  <c r="DH63" i="46"/>
  <c r="DI63" i="46"/>
  <c r="BT63" i="48"/>
  <c r="DJ63" i="46"/>
  <c r="BU63" i="48"/>
  <c r="DH64" i="46"/>
  <c r="BS64" i="48"/>
  <c r="DI64" i="46"/>
  <c r="BT64" i="48"/>
  <c r="DJ64" i="46"/>
  <c r="BU64" i="48"/>
  <c r="DH65" i="46"/>
  <c r="BS65" i="48"/>
  <c r="DI65" i="46"/>
  <c r="DJ65" i="46"/>
  <c r="BU65" i="48"/>
  <c r="DH66" i="46"/>
  <c r="BS66" i="48"/>
  <c r="DI66" i="46"/>
  <c r="BT66" i="48"/>
  <c r="DJ66" i="46"/>
  <c r="BU66" i="48"/>
  <c r="DH67" i="46"/>
  <c r="BS67" i="48"/>
  <c r="DI67" i="46"/>
  <c r="BT67" i="48"/>
  <c r="DJ67" i="46"/>
  <c r="BU67" i="48"/>
  <c r="DH68" i="46"/>
  <c r="BS68" i="48"/>
  <c r="DI68" i="46"/>
  <c r="BT68" i="48"/>
  <c r="DJ68" i="46"/>
  <c r="BU68" i="48"/>
  <c r="DH69" i="46"/>
  <c r="BS69" i="48"/>
  <c r="DI69" i="46"/>
  <c r="BT69" i="48"/>
  <c r="DJ69" i="46"/>
  <c r="BU69" i="48"/>
  <c r="DH70" i="46"/>
  <c r="DI70" i="46"/>
  <c r="BT70" i="48"/>
  <c r="DJ70" i="46"/>
  <c r="BU70" i="48"/>
  <c r="DH71" i="46"/>
  <c r="BS71" i="48"/>
  <c r="DI71" i="46"/>
  <c r="BT71" i="48"/>
  <c r="DJ71" i="46"/>
  <c r="BU71" i="48"/>
  <c r="DH72" i="46"/>
  <c r="BS72" i="48"/>
  <c r="DI72" i="46"/>
  <c r="BT72" i="48"/>
  <c r="DJ72" i="46"/>
  <c r="BU72" i="48"/>
  <c r="DH73" i="46"/>
  <c r="BS73" i="48"/>
  <c r="DI73" i="46"/>
  <c r="BT73" i="48"/>
  <c r="DJ73" i="46"/>
  <c r="BU73" i="48"/>
  <c r="DH74" i="46"/>
  <c r="BS74" i="48"/>
  <c r="DI74" i="46"/>
  <c r="BT74" i="48"/>
  <c r="DJ74" i="46"/>
  <c r="BU74" i="48"/>
  <c r="DH75" i="46"/>
  <c r="DI75" i="46"/>
  <c r="BT75" i="48"/>
  <c r="DJ75" i="46"/>
  <c r="BU75" i="48"/>
  <c r="DH76" i="46"/>
  <c r="BS76" i="48"/>
  <c r="DI76" i="46"/>
  <c r="BT76" i="48"/>
  <c r="DJ76" i="46"/>
  <c r="BU76" i="48"/>
  <c r="DH77" i="46"/>
  <c r="BS77" i="48"/>
  <c r="DI77" i="46"/>
  <c r="BT77" i="48"/>
  <c r="DJ77" i="46"/>
  <c r="BU77" i="48"/>
  <c r="DH78" i="46"/>
  <c r="DI78" i="46"/>
  <c r="BT78" i="48"/>
  <c r="DJ78" i="46"/>
  <c r="BU78" i="48"/>
  <c r="DH79" i="46"/>
  <c r="BS79" i="48"/>
  <c r="DI79" i="46"/>
  <c r="BT79" i="48"/>
  <c r="DJ79" i="46"/>
  <c r="BU79" i="48"/>
  <c r="DH80" i="46"/>
  <c r="BS80" i="48"/>
  <c r="DI80" i="46"/>
  <c r="BT80" i="48"/>
  <c r="DJ80" i="46"/>
  <c r="BU80" i="48"/>
  <c r="DH81" i="46"/>
  <c r="BS81" i="48"/>
  <c r="DI81" i="46"/>
  <c r="BT81" i="48"/>
  <c r="DJ81" i="46"/>
  <c r="BU81" i="48"/>
  <c r="DH82" i="46"/>
  <c r="BS82" i="48"/>
  <c r="DI82" i="46"/>
  <c r="BT82" i="48"/>
  <c r="DJ82" i="46"/>
  <c r="BU82" i="48"/>
  <c r="DH83" i="46"/>
  <c r="BS83" i="48"/>
  <c r="DI83" i="46"/>
  <c r="BT83" i="48"/>
  <c r="DJ83" i="46"/>
  <c r="BU83" i="48"/>
  <c r="DH84" i="46"/>
  <c r="DI84" i="46"/>
  <c r="BT84" i="48"/>
  <c r="DJ84" i="46"/>
  <c r="BU84" i="48"/>
  <c r="DH85" i="46"/>
  <c r="BS85" i="48"/>
  <c r="DI85" i="46"/>
  <c r="BT85" i="48"/>
  <c r="DJ85" i="46"/>
  <c r="BU85" i="48"/>
  <c r="DH86" i="46"/>
  <c r="DI86" i="46"/>
  <c r="BT86" i="48"/>
  <c r="DJ86" i="46"/>
  <c r="BU86" i="48"/>
  <c r="DH87" i="46"/>
  <c r="BS87" i="48"/>
  <c r="DI87" i="46"/>
  <c r="BT87" i="48"/>
  <c r="DJ87" i="46"/>
  <c r="BU87" i="48"/>
  <c r="DH88" i="46"/>
  <c r="BS88" i="48"/>
  <c r="DI88" i="46"/>
  <c r="BT88" i="48"/>
  <c r="DJ88" i="46"/>
  <c r="BU88" i="48"/>
  <c r="DH89" i="46"/>
  <c r="BS89" i="48"/>
  <c r="DI89" i="46"/>
  <c r="BT89" i="48"/>
  <c r="DJ89" i="46"/>
  <c r="BU89" i="48"/>
  <c r="DH90" i="46"/>
  <c r="BS90" i="48"/>
  <c r="DI90" i="46"/>
  <c r="BT90" i="48"/>
  <c r="DJ90" i="46"/>
  <c r="BU90" i="48"/>
  <c r="DH91" i="46"/>
  <c r="BS91" i="48"/>
  <c r="DI91" i="46"/>
  <c r="BT91" i="48"/>
  <c r="DJ91" i="46"/>
  <c r="BU91" i="48"/>
  <c r="DH92" i="46"/>
  <c r="BS92" i="48"/>
  <c r="DI92" i="46"/>
  <c r="BT92" i="48"/>
  <c r="DJ92" i="46"/>
  <c r="BU92" i="48"/>
  <c r="DH93" i="46"/>
  <c r="BS93" i="48"/>
  <c r="DI93" i="46"/>
  <c r="BT93" i="48"/>
  <c r="DJ93" i="46"/>
  <c r="BU93" i="48"/>
  <c r="DH94" i="46"/>
  <c r="DI94" i="46"/>
  <c r="BT94" i="48"/>
  <c r="DJ94" i="46"/>
  <c r="BU94" i="48"/>
  <c r="DH95" i="46"/>
  <c r="BS95" i="48"/>
  <c r="DI95" i="46"/>
  <c r="BT95" i="48"/>
  <c r="DJ95" i="46"/>
  <c r="BU95" i="48"/>
  <c r="DH96" i="46"/>
  <c r="BS96" i="48"/>
  <c r="DI96" i="46"/>
  <c r="BT96" i="48"/>
  <c r="DJ96" i="46"/>
  <c r="BU96" i="48"/>
  <c r="DH97" i="46"/>
  <c r="BS97" i="48"/>
  <c r="DI97" i="46"/>
  <c r="BT97" i="48"/>
  <c r="DJ97" i="46"/>
  <c r="BU97" i="48"/>
  <c r="DH98" i="46"/>
  <c r="BS98" i="48"/>
  <c r="DI98" i="46"/>
  <c r="BT98" i="48"/>
  <c r="DJ98" i="46"/>
  <c r="BU98" i="48"/>
  <c r="DH99" i="46"/>
  <c r="BS99" i="48"/>
  <c r="DI99" i="46"/>
  <c r="BT99" i="48"/>
  <c r="DJ99" i="46"/>
  <c r="BU99" i="48"/>
  <c r="DH100" i="46"/>
  <c r="BS100" i="48"/>
  <c r="DI100" i="46"/>
  <c r="BT100" i="48"/>
  <c r="DJ100" i="46"/>
  <c r="BU100" i="48"/>
  <c r="DH101" i="46"/>
  <c r="BS101" i="48"/>
  <c r="DI101" i="46"/>
  <c r="BT101" i="48"/>
  <c r="DJ101" i="46"/>
  <c r="BU101" i="48"/>
  <c r="DH102" i="46"/>
  <c r="DI102" i="46"/>
  <c r="BT102" i="48"/>
  <c r="DJ102" i="46"/>
  <c r="BU102" i="48"/>
  <c r="DH103" i="46"/>
  <c r="DI103" i="46"/>
  <c r="BT103" i="48"/>
  <c r="DJ103" i="46"/>
  <c r="BU103" i="48"/>
  <c r="DH104" i="46"/>
  <c r="BS104" i="48"/>
  <c r="DI104" i="46"/>
  <c r="BT104" i="48"/>
  <c r="DJ104" i="46"/>
  <c r="BU104" i="48"/>
  <c r="DH105" i="46"/>
  <c r="BS105" i="48"/>
  <c r="DI105" i="46"/>
  <c r="BT105" i="48"/>
  <c r="DJ105" i="46"/>
  <c r="BU105" i="48"/>
  <c r="DH106" i="46"/>
  <c r="BS106" i="48"/>
  <c r="DI106" i="46"/>
  <c r="BT106" i="48"/>
  <c r="DJ106" i="46"/>
  <c r="BU106" i="48"/>
  <c r="DH107" i="46"/>
  <c r="BS107" i="48"/>
  <c r="DI107" i="46"/>
  <c r="BT107" i="48"/>
  <c r="DJ107" i="46"/>
  <c r="BU107" i="48"/>
  <c r="DH108" i="46"/>
  <c r="DI108" i="46"/>
  <c r="BT108" i="48"/>
  <c r="DJ108" i="46"/>
  <c r="BU108" i="48"/>
  <c r="DH109" i="46"/>
  <c r="BS109" i="48"/>
  <c r="DI109" i="46"/>
  <c r="BT109" i="48"/>
  <c r="DJ109" i="46"/>
  <c r="BU109" i="48"/>
  <c r="DH110" i="46"/>
  <c r="DI110" i="46"/>
  <c r="BT110" i="48"/>
  <c r="DJ110" i="46"/>
  <c r="BU110" i="48"/>
  <c r="DC4" i="46"/>
  <c r="DD4" i="46"/>
  <c r="DC5" i="46"/>
  <c r="DD5" i="46"/>
  <c r="DC6" i="46"/>
  <c r="DD6" i="46"/>
  <c r="DC7" i="46"/>
  <c r="DD7" i="46"/>
  <c r="DC8" i="46"/>
  <c r="DD8" i="46"/>
  <c r="DC9" i="46"/>
  <c r="DD9" i="46"/>
  <c r="DC10" i="46"/>
  <c r="DD10" i="46"/>
  <c r="DC11" i="46"/>
  <c r="DD11" i="46"/>
  <c r="DC12" i="46"/>
  <c r="DD12" i="46"/>
  <c r="DC13" i="46"/>
  <c r="DD13" i="46"/>
  <c r="DC14" i="46"/>
  <c r="DD14" i="46"/>
  <c r="DC15" i="46"/>
  <c r="DD15" i="46"/>
  <c r="DC16" i="46"/>
  <c r="DD16" i="46"/>
  <c r="DC17" i="46"/>
  <c r="DD17" i="46"/>
  <c r="DC18" i="46"/>
  <c r="DD18" i="46"/>
  <c r="DC19" i="46"/>
  <c r="DD19" i="46"/>
  <c r="DC20" i="46"/>
  <c r="DD20" i="46"/>
  <c r="DC21" i="46"/>
  <c r="DD21" i="46"/>
  <c r="DC22" i="46"/>
  <c r="DD22" i="46"/>
  <c r="DC23" i="46"/>
  <c r="DD23" i="46"/>
  <c r="DC24" i="46"/>
  <c r="DD24" i="46"/>
  <c r="DC25" i="46"/>
  <c r="DD25" i="46"/>
  <c r="DC26" i="46"/>
  <c r="DD26" i="46"/>
  <c r="DC27" i="46"/>
  <c r="DD27" i="46"/>
  <c r="DC28" i="46"/>
  <c r="DD28" i="46"/>
  <c r="DC29" i="46"/>
  <c r="DD29" i="46"/>
  <c r="DC30" i="46"/>
  <c r="DD30" i="46"/>
  <c r="DC31" i="46"/>
  <c r="DD31" i="46"/>
  <c r="DC32" i="46"/>
  <c r="DD32" i="46"/>
  <c r="DC33" i="46"/>
  <c r="DD33" i="46"/>
  <c r="DC34" i="46"/>
  <c r="DD34" i="46"/>
  <c r="DC35" i="46"/>
  <c r="DD35" i="46"/>
  <c r="DC36" i="46"/>
  <c r="DD36" i="46"/>
  <c r="DC37" i="46"/>
  <c r="DD37" i="46"/>
  <c r="DC38" i="46"/>
  <c r="DD38" i="46"/>
  <c r="DC39" i="46"/>
  <c r="DD39" i="46"/>
  <c r="DC40" i="46"/>
  <c r="DD40" i="46"/>
  <c r="DC41" i="46"/>
  <c r="DD41" i="46"/>
  <c r="DC42" i="46"/>
  <c r="DD42" i="46"/>
  <c r="DC43" i="46"/>
  <c r="DD43" i="46"/>
  <c r="DC44" i="46"/>
  <c r="DD44" i="46"/>
  <c r="DC45" i="46"/>
  <c r="DD45" i="46"/>
  <c r="DC46" i="46"/>
  <c r="DD46" i="46"/>
  <c r="DC47" i="46"/>
  <c r="DD47" i="46"/>
  <c r="DC48" i="46"/>
  <c r="DD48" i="46"/>
  <c r="DC49" i="46"/>
  <c r="DD49" i="46"/>
  <c r="DC50" i="46"/>
  <c r="DD50" i="46"/>
  <c r="DC51" i="46"/>
  <c r="DD51" i="46"/>
  <c r="DC52" i="46"/>
  <c r="DD52" i="46"/>
  <c r="DC53" i="46"/>
  <c r="DD53" i="46"/>
  <c r="DC54" i="46"/>
  <c r="DD54" i="46"/>
  <c r="DC55" i="46"/>
  <c r="DD55" i="46"/>
  <c r="DC56" i="46"/>
  <c r="DD56" i="46"/>
  <c r="DC57" i="46"/>
  <c r="DD57" i="46"/>
  <c r="DC58" i="46"/>
  <c r="DD58" i="46"/>
  <c r="DC59" i="46"/>
  <c r="DD59" i="46"/>
  <c r="DC60" i="46"/>
  <c r="DD60" i="46"/>
  <c r="DC61" i="46"/>
  <c r="DD61" i="46"/>
  <c r="DC62" i="46"/>
  <c r="DD62" i="46"/>
  <c r="DC63" i="46"/>
  <c r="DD63" i="46"/>
  <c r="DC64" i="46"/>
  <c r="DD64" i="46"/>
  <c r="DC65" i="46"/>
  <c r="DD65" i="46"/>
  <c r="DC66" i="46"/>
  <c r="DD66" i="46"/>
  <c r="DC67" i="46"/>
  <c r="DD67" i="46"/>
  <c r="DC68" i="46"/>
  <c r="DD68" i="46"/>
  <c r="DC69" i="46"/>
  <c r="DD69" i="46"/>
  <c r="DC70" i="46"/>
  <c r="DD70" i="46"/>
  <c r="DC71" i="46"/>
  <c r="DD71" i="46"/>
  <c r="DC72" i="46"/>
  <c r="DD72" i="46"/>
  <c r="DC73" i="46"/>
  <c r="DD73" i="46"/>
  <c r="DC74" i="46"/>
  <c r="DD74" i="46"/>
  <c r="DC75" i="46"/>
  <c r="DD75" i="46"/>
  <c r="DC76" i="46"/>
  <c r="DD76" i="46"/>
  <c r="DC77" i="46"/>
  <c r="DD77" i="46"/>
  <c r="DC78" i="46"/>
  <c r="DD78" i="46"/>
  <c r="DC79" i="46"/>
  <c r="DD79" i="46"/>
  <c r="DC80" i="46"/>
  <c r="DD80" i="46"/>
  <c r="DC81" i="46"/>
  <c r="DD81" i="46"/>
  <c r="DC82" i="46"/>
  <c r="DD82" i="46"/>
  <c r="DC83" i="46"/>
  <c r="DD83" i="46"/>
  <c r="DC84" i="46"/>
  <c r="DD84" i="46"/>
  <c r="DC85" i="46"/>
  <c r="DD85" i="46"/>
  <c r="DC86" i="46"/>
  <c r="DD86" i="46"/>
  <c r="DC87" i="46"/>
  <c r="DD87" i="46"/>
  <c r="DC88" i="46"/>
  <c r="DD88" i="46"/>
  <c r="DC89" i="46"/>
  <c r="DD89" i="46"/>
  <c r="DC90" i="46"/>
  <c r="DD90" i="46"/>
  <c r="DC91" i="46"/>
  <c r="DD91" i="46"/>
  <c r="DC92" i="46"/>
  <c r="DD92" i="46"/>
  <c r="DC93" i="46"/>
  <c r="DD93" i="46"/>
  <c r="DC94" i="46"/>
  <c r="DD94" i="46"/>
  <c r="DC95" i="46"/>
  <c r="DD95" i="46"/>
  <c r="DC96" i="46"/>
  <c r="DD96" i="46"/>
  <c r="DC97" i="46"/>
  <c r="DD97" i="46"/>
  <c r="DC98" i="46"/>
  <c r="DD98" i="46"/>
  <c r="DC99" i="46"/>
  <c r="DD99" i="46"/>
  <c r="DC100" i="46"/>
  <c r="DD100" i="46"/>
  <c r="DC101" i="46"/>
  <c r="DD101" i="46"/>
  <c r="DC102" i="46"/>
  <c r="DD102" i="46"/>
  <c r="DC103" i="46"/>
  <c r="DD103" i="46"/>
  <c r="DC104" i="46"/>
  <c r="DD104" i="46"/>
  <c r="DC105" i="46"/>
  <c r="DD105" i="46"/>
  <c r="DC106" i="46"/>
  <c r="DD106" i="46"/>
  <c r="DC107" i="46"/>
  <c r="DD107" i="46"/>
  <c r="DC108" i="46"/>
  <c r="DD108" i="46"/>
  <c r="DC109" i="46"/>
  <c r="DD109" i="46"/>
  <c r="DC110" i="46"/>
  <c r="DD110" i="46"/>
  <c r="CX4" i="46"/>
  <c r="CY4" i="46"/>
  <c r="CZ4" i="46"/>
  <c r="BO4" i="48"/>
  <c r="DA4" i="46"/>
  <c r="BP4" i="48"/>
  <c r="CX5" i="46"/>
  <c r="CY5" i="46"/>
  <c r="CZ5" i="46"/>
  <c r="BO5" i="48"/>
  <c r="DA5" i="46"/>
  <c r="BP5" i="48"/>
  <c r="CX6" i="46"/>
  <c r="CY6" i="46"/>
  <c r="CZ6" i="46"/>
  <c r="BO6" i="48"/>
  <c r="DA6" i="46"/>
  <c r="BP6" i="48"/>
  <c r="CX7" i="46"/>
  <c r="CY7" i="46"/>
  <c r="CZ7" i="46"/>
  <c r="BO7" i="48"/>
  <c r="DA7" i="46"/>
  <c r="BP7" i="48"/>
  <c r="CX8" i="46"/>
  <c r="CY8" i="46"/>
  <c r="CZ8" i="46"/>
  <c r="BO8" i="48"/>
  <c r="DA8" i="46"/>
  <c r="BP8" i="48"/>
  <c r="CX9" i="46"/>
  <c r="CY9" i="46"/>
  <c r="CZ9" i="46"/>
  <c r="BO9" i="48"/>
  <c r="DA9" i="46"/>
  <c r="BP9" i="48"/>
  <c r="CX10" i="46"/>
  <c r="CY10" i="46"/>
  <c r="CZ10" i="46"/>
  <c r="BO10" i="48"/>
  <c r="DA10" i="46"/>
  <c r="BP10" i="48"/>
  <c r="CX11" i="46"/>
  <c r="CY11" i="46"/>
  <c r="CZ11" i="46"/>
  <c r="BO11" i="48"/>
  <c r="DA11" i="46"/>
  <c r="BP11" i="48"/>
  <c r="CX12" i="46"/>
  <c r="CY12" i="46"/>
  <c r="CZ12" i="46"/>
  <c r="BO12" i="48"/>
  <c r="DA12" i="46"/>
  <c r="BP12" i="48"/>
  <c r="CX13" i="46"/>
  <c r="CY13" i="46"/>
  <c r="CZ13" i="46"/>
  <c r="BO13" i="48"/>
  <c r="DA13" i="46"/>
  <c r="BP13" i="48"/>
  <c r="CX14" i="46"/>
  <c r="CY14" i="46"/>
  <c r="CZ14" i="46"/>
  <c r="BO14" i="48"/>
  <c r="DA14" i="46"/>
  <c r="BP14" i="48"/>
  <c r="CX15" i="46"/>
  <c r="CY15" i="46"/>
  <c r="CZ15" i="46"/>
  <c r="BO15" i="48"/>
  <c r="DA15" i="46"/>
  <c r="BP15" i="48"/>
  <c r="CX16" i="46"/>
  <c r="CY16" i="46"/>
  <c r="CZ16" i="46"/>
  <c r="BO16" i="48"/>
  <c r="DA16" i="46"/>
  <c r="BP16" i="48"/>
  <c r="CX17" i="46"/>
  <c r="CY17" i="46"/>
  <c r="CZ17" i="46"/>
  <c r="BO17" i="48"/>
  <c r="DA17" i="46"/>
  <c r="BP17" i="48"/>
  <c r="CX18" i="46"/>
  <c r="CY18" i="46"/>
  <c r="CZ18" i="46"/>
  <c r="BO18" i="48"/>
  <c r="DA18" i="46"/>
  <c r="BP18" i="48"/>
  <c r="CX19" i="46"/>
  <c r="CY19" i="46"/>
  <c r="CZ19" i="46"/>
  <c r="BO19" i="48"/>
  <c r="DA19" i="46"/>
  <c r="BP19" i="48"/>
  <c r="CX20" i="46"/>
  <c r="CY20" i="46"/>
  <c r="CZ20" i="46"/>
  <c r="BO20" i="48"/>
  <c r="DA20" i="46"/>
  <c r="BP20" i="48"/>
  <c r="CX21" i="46"/>
  <c r="CY21" i="46"/>
  <c r="CZ21" i="46"/>
  <c r="BO21" i="48"/>
  <c r="DA21" i="46"/>
  <c r="BP21" i="48"/>
  <c r="CX22" i="46"/>
  <c r="CY22" i="46"/>
  <c r="CZ22" i="46"/>
  <c r="BO22" i="48"/>
  <c r="DA22" i="46"/>
  <c r="BP22" i="48"/>
  <c r="CX23" i="46"/>
  <c r="CY23" i="46"/>
  <c r="CZ23" i="46"/>
  <c r="BO23" i="48"/>
  <c r="DA23" i="46"/>
  <c r="BP23" i="48"/>
  <c r="CX24" i="46"/>
  <c r="CY24" i="46"/>
  <c r="CZ24" i="46"/>
  <c r="BO24" i="48"/>
  <c r="DA24" i="46"/>
  <c r="BP24" i="48"/>
  <c r="CX25" i="46"/>
  <c r="CY25" i="46"/>
  <c r="CZ25" i="46"/>
  <c r="BO25" i="48"/>
  <c r="DA25" i="46"/>
  <c r="BP25" i="48"/>
  <c r="CX26" i="46"/>
  <c r="CY26" i="46"/>
  <c r="CZ26" i="46"/>
  <c r="BO26" i="48"/>
  <c r="DA26" i="46"/>
  <c r="BP26" i="48"/>
  <c r="CX27" i="46"/>
  <c r="CY27" i="46"/>
  <c r="CZ27" i="46"/>
  <c r="BO27" i="48"/>
  <c r="DA27" i="46"/>
  <c r="BP27" i="48"/>
  <c r="CX28" i="46"/>
  <c r="CY28" i="46"/>
  <c r="CZ28" i="46"/>
  <c r="BO28" i="48"/>
  <c r="DA28" i="46"/>
  <c r="BP28" i="48"/>
  <c r="CX29" i="46"/>
  <c r="CY29" i="46"/>
  <c r="CZ29" i="46"/>
  <c r="BO29" i="48"/>
  <c r="DA29" i="46"/>
  <c r="BP29" i="48"/>
  <c r="CX30" i="46"/>
  <c r="CY30" i="46"/>
  <c r="CZ30" i="46"/>
  <c r="BO30" i="48"/>
  <c r="DA30" i="46"/>
  <c r="BP30" i="48"/>
  <c r="CX31" i="46"/>
  <c r="CY31" i="46"/>
  <c r="CZ31" i="46"/>
  <c r="BO31" i="48"/>
  <c r="DA31" i="46"/>
  <c r="BP31" i="48"/>
  <c r="CX32" i="46"/>
  <c r="CY32" i="46"/>
  <c r="CZ32" i="46"/>
  <c r="BO32" i="48"/>
  <c r="DA32" i="46"/>
  <c r="BP32" i="48"/>
  <c r="CX33" i="46"/>
  <c r="CY33" i="46"/>
  <c r="CZ33" i="46"/>
  <c r="BO33" i="48"/>
  <c r="DA33" i="46"/>
  <c r="BP33" i="48"/>
  <c r="CX34" i="46"/>
  <c r="CY34" i="46"/>
  <c r="CZ34" i="46"/>
  <c r="BO34" i="48"/>
  <c r="DA34" i="46"/>
  <c r="BP34" i="48"/>
  <c r="CX35" i="46"/>
  <c r="CY35" i="46"/>
  <c r="CZ35" i="46"/>
  <c r="BO35" i="48"/>
  <c r="DA35" i="46"/>
  <c r="BP35" i="48"/>
  <c r="CX36" i="46"/>
  <c r="CY36" i="46"/>
  <c r="CZ36" i="46"/>
  <c r="BO36" i="48"/>
  <c r="DA36" i="46"/>
  <c r="BP36" i="48"/>
  <c r="CX37" i="46"/>
  <c r="CY37" i="46"/>
  <c r="CZ37" i="46"/>
  <c r="BO37" i="48"/>
  <c r="DA37" i="46"/>
  <c r="BP37" i="48"/>
  <c r="CX38" i="46"/>
  <c r="CY38" i="46"/>
  <c r="CZ38" i="46"/>
  <c r="BO38" i="48"/>
  <c r="DA38" i="46"/>
  <c r="BP38" i="48"/>
  <c r="CX39" i="46"/>
  <c r="CY39" i="46"/>
  <c r="CZ39" i="46"/>
  <c r="BO39" i="48"/>
  <c r="DA39" i="46"/>
  <c r="BP39" i="48"/>
  <c r="CX40" i="46"/>
  <c r="CY40" i="46"/>
  <c r="CZ40" i="46"/>
  <c r="BO40" i="48"/>
  <c r="DA40" i="46"/>
  <c r="BP40" i="48"/>
  <c r="CX41" i="46"/>
  <c r="CY41" i="46"/>
  <c r="CZ41" i="46"/>
  <c r="BO41" i="48"/>
  <c r="DA41" i="46"/>
  <c r="BP41" i="48"/>
  <c r="CX42" i="46"/>
  <c r="CY42" i="46"/>
  <c r="CZ42" i="46"/>
  <c r="BO42" i="48"/>
  <c r="DA42" i="46"/>
  <c r="BP42" i="48"/>
  <c r="CX43" i="46"/>
  <c r="CY43" i="46"/>
  <c r="CZ43" i="46"/>
  <c r="BO43" i="48"/>
  <c r="DA43" i="46"/>
  <c r="BP43" i="48"/>
  <c r="CX44" i="46"/>
  <c r="CY44" i="46"/>
  <c r="CZ44" i="46"/>
  <c r="BO44" i="48"/>
  <c r="DA44" i="46"/>
  <c r="BP44" i="48"/>
  <c r="CX45" i="46"/>
  <c r="CY45" i="46"/>
  <c r="CZ45" i="46"/>
  <c r="BO45" i="48"/>
  <c r="DA45" i="46"/>
  <c r="BP45" i="48"/>
  <c r="CX46" i="46"/>
  <c r="CY46" i="46"/>
  <c r="CZ46" i="46"/>
  <c r="BO46" i="48"/>
  <c r="DA46" i="46"/>
  <c r="BP46" i="48"/>
  <c r="CX47" i="46"/>
  <c r="CY47" i="46"/>
  <c r="CZ47" i="46"/>
  <c r="BO47" i="48"/>
  <c r="DA47" i="46"/>
  <c r="BP47" i="48"/>
  <c r="CX48" i="46"/>
  <c r="CY48" i="46"/>
  <c r="CZ48" i="46"/>
  <c r="BO48" i="48"/>
  <c r="DA48" i="46"/>
  <c r="BP48" i="48"/>
  <c r="CX49" i="46"/>
  <c r="CY49" i="46"/>
  <c r="CZ49" i="46"/>
  <c r="BO49" i="48"/>
  <c r="DA49" i="46"/>
  <c r="BP49" i="48"/>
  <c r="CX50" i="46"/>
  <c r="CY50" i="46"/>
  <c r="CZ50" i="46"/>
  <c r="BO50" i="48"/>
  <c r="DA50" i="46"/>
  <c r="BP50" i="48"/>
  <c r="CX51" i="46"/>
  <c r="CY51" i="46"/>
  <c r="CZ51" i="46"/>
  <c r="BO51" i="48"/>
  <c r="DA51" i="46"/>
  <c r="BP51" i="48"/>
  <c r="CX52" i="46"/>
  <c r="CY52" i="46"/>
  <c r="CZ52" i="46"/>
  <c r="BO52" i="48"/>
  <c r="DA52" i="46"/>
  <c r="BP52" i="48"/>
  <c r="CX53" i="46"/>
  <c r="CY53" i="46"/>
  <c r="CZ53" i="46"/>
  <c r="BO53" i="48"/>
  <c r="DA53" i="46"/>
  <c r="BP53" i="48"/>
  <c r="CX54" i="46"/>
  <c r="CY54" i="46"/>
  <c r="CZ54" i="46"/>
  <c r="BO54" i="48"/>
  <c r="DA54" i="46"/>
  <c r="BP54" i="48"/>
  <c r="CX55" i="46"/>
  <c r="CY55" i="46"/>
  <c r="CZ55" i="46"/>
  <c r="BO55" i="48"/>
  <c r="DA55" i="46"/>
  <c r="BP55" i="48"/>
  <c r="CX56" i="46"/>
  <c r="CY56" i="46"/>
  <c r="CZ56" i="46"/>
  <c r="BO56" i="48"/>
  <c r="DA56" i="46"/>
  <c r="BP56" i="48"/>
  <c r="CX57" i="46"/>
  <c r="CY57" i="46"/>
  <c r="CZ57" i="46"/>
  <c r="BO57" i="48"/>
  <c r="DA57" i="46"/>
  <c r="BP57" i="48"/>
  <c r="CX58" i="46"/>
  <c r="CY58" i="46"/>
  <c r="CZ58" i="46"/>
  <c r="BO58" i="48"/>
  <c r="DA58" i="46"/>
  <c r="BP58" i="48"/>
  <c r="CX59" i="46"/>
  <c r="CY59" i="46"/>
  <c r="CZ59" i="46"/>
  <c r="BO59" i="48"/>
  <c r="DA59" i="46"/>
  <c r="BP59" i="48"/>
  <c r="CX60" i="46"/>
  <c r="CY60" i="46"/>
  <c r="CZ60" i="46"/>
  <c r="BO60" i="48"/>
  <c r="DA60" i="46"/>
  <c r="BP60" i="48"/>
  <c r="CX61" i="46"/>
  <c r="CY61" i="46"/>
  <c r="CZ61" i="46"/>
  <c r="BO61" i="48"/>
  <c r="DA61" i="46"/>
  <c r="BP61" i="48"/>
  <c r="CX62" i="46"/>
  <c r="CY62" i="46"/>
  <c r="CZ62" i="46"/>
  <c r="BO62" i="48"/>
  <c r="DA62" i="46"/>
  <c r="BP62" i="48"/>
  <c r="CX63" i="46"/>
  <c r="CY63" i="46"/>
  <c r="CZ63" i="46"/>
  <c r="BO63" i="48"/>
  <c r="DA63" i="46"/>
  <c r="BP63" i="48"/>
  <c r="CX64" i="46"/>
  <c r="CY64" i="46"/>
  <c r="CZ64" i="46"/>
  <c r="BO64" i="48"/>
  <c r="DA64" i="46"/>
  <c r="BP64" i="48"/>
  <c r="CX65" i="46"/>
  <c r="CY65" i="46"/>
  <c r="CZ65" i="46"/>
  <c r="BO65" i="48"/>
  <c r="DA65" i="46"/>
  <c r="BP65" i="48"/>
  <c r="CX66" i="46"/>
  <c r="CY66" i="46"/>
  <c r="CZ66" i="46"/>
  <c r="BO66" i="48"/>
  <c r="DA66" i="46"/>
  <c r="BP66" i="48"/>
  <c r="CX67" i="46"/>
  <c r="CY67" i="46"/>
  <c r="CZ67" i="46"/>
  <c r="BO67" i="48"/>
  <c r="DA67" i="46"/>
  <c r="BP67" i="48"/>
  <c r="CX68" i="46"/>
  <c r="CY68" i="46"/>
  <c r="CZ68" i="46"/>
  <c r="BO68" i="48"/>
  <c r="DA68" i="46"/>
  <c r="BP68" i="48"/>
  <c r="CX69" i="46"/>
  <c r="CY69" i="46"/>
  <c r="CZ69" i="46"/>
  <c r="BO69" i="48"/>
  <c r="DA69" i="46"/>
  <c r="BP69" i="48"/>
  <c r="CX70" i="46"/>
  <c r="CY70" i="46"/>
  <c r="CZ70" i="46"/>
  <c r="BO70" i="48"/>
  <c r="DA70" i="46"/>
  <c r="BP70" i="48"/>
  <c r="CX71" i="46"/>
  <c r="CY71" i="46"/>
  <c r="CZ71" i="46"/>
  <c r="BO71" i="48"/>
  <c r="DA71" i="46"/>
  <c r="BP71" i="48"/>
  <c r="CX72" i="46"/>
  <c r="CY72" i="46"/>
  <c r="CZ72" i="46"/>
  <c r="BO72" i="48"/>
  <c r="DA72" i="46"/>
  <c r="BP72" i="48"/>
  <c r="CX73" i="46"/>
  <c r="CY73" i="46"/>
  <c r="CZ73" i="46"/>
  <c r="BO73" i="48"/>
  <c r="DA73" i="46"/>
  <c r="BP73" i="48"/>
  <c r="CX74" i="46"/>
  <c r="CY74" i="46"/>
  <c r="CZ74" i="46"/>
  <c r="BO74" i="48"/>
  <c r="DA74" i="46"/>
  <c r="BP74" i="48"/>
  <c r="CX75" i="46"/>
  <c r="CY75" i="46"/>
  <c r="CZ75" i="46"/>
  <c r="BO75" i="48"/>
  <c r="DA75" i="46"/>
  <c r="BP75" i="48"/>
  <c r="CX76" i="46"/>
  <c r="CY76" i="46"/>
  <c r="CZ76" i="46"/>
  <c r="BO76" i="48"/>
  <c r="DA76" i="46"/>
  <c r="BP76" i="48"/>
  <c r="CX77" i="46"/>
  <c r="CY77" i="46"/>
  <c r="CZ77" i="46"/>
  <c r="BO77" i="48"/>
  <c r="DA77" i="46"/>
  <c r="BP77" i="48"/>
  <c r="CX78" i="46"/>
  <c r="CY78" i="46"/>
  <c r="CZ78" i="46"/>
  <c r="BO78" i="48"/>
  <c r="DA78" i="46"/>
  <c r="BP78" i="48"/>
  <c r="CX79" i="46"/>
  <c r="CY79" i="46"/>
  <c r="CZ79" i="46"/>
  <c r="BO79" i="48"/>
  <c r="DA79" i="46"/>
  <c r="BP79" i="48"/>
  <c r="CX80" i="46"/>
  <c r="CY80" i="46"/>
  <c r="CZ80" i="46"/>
  <c r="BO80" i="48"/>
  <c r="DA80" i="46"/>
  <c r="BP80" i="48"/>
  <c r="CX81" i="46"/>
  <c r="CY81" i="46"/>
  <c r="CZ81" i="46"/>
  <c r="BO81" i="48"/>
  <c r="DA81" i="46"/>
  <c r="BP81" i="48"/>
  <c r="CX82" i="46"/>
  <c r="CY82" i="46"/>
  <c r="CZ82" i="46"/>
  <c r="BO82" i="48"/>
  <c r="DA82" i="46"/>
  <c r="BP82" i="48"/>
  <c r="CX83" i="46"/>
  <c r="CY83" i="46"/>
  <c r="CZ83" i="46"/>
  <c r="BO83" i="48"/>
  <c r="DA83" i="46"/>
  <c r="BP83" i="48"/>
  <c r="CX84" i="46"/>
  <c r="CY84" i="46"/>
  <c r="CZ84" i="46"/>
  <c r="BO84" i="48"/>
  <c r="DA84" i="46"/>
  <c r="BP84" i="48"/>
  <c r="CX85" i="46"/>
  <c r="CY85" i="46"/>
  <c r="CZ85" i="46"/>
  <c r="BO85" i="48"/>
  <c r="DA85" i="46"/>
  <c r="BP85" i="48"/>
  <c r="CX86" i="46"/>
  <c r="CY86" i="46"/>
  <c r="CZ86" i="46"/>
  <c r="BO86" i="48"/>
  <c r="DA86" i="46"/>
  <c r="BP86" i="48"/>
  <c r="CX87" i="46"/>
  <c r="CY87" i="46"/>
  <c r="CZ87" i="46"/>
  <c r="BO87" i="48"/>
  <c r="DA87" i="46"/>
  <c r="BP87" i="48"/>
  <c r="CX88" i="46"/>
  <c r="CY88" i="46"/>
  <c r="CZ88" i="46"/>
  <c r="BO88" i="48"/>
  <c r="DA88" i="46"/>
  <c r="BP88" i="48"/>
  <c r="CX89" i="46"/>
  <c r="CY89" i="46"/>
  <c r="CZ89" i="46"/>
  <c r="BO89" i="48"/>
  <c r="DA89" i="46"/>
  <c r="BP89" i="48"/>
  <c r="CX90" i="46"/>
  <c r="CY90" i="46"/>
  <c r="CZ90" i="46"/>
  <c r="BO90" i="48"/>
  <c r="DA90" i="46"/>
  <c r="BP90" i="48"/>
  <c r="CX91" i="46"/>
  <c r="CY91" i="46"/>
  <c r="CZ91" i="46"/>
  <c r="BO91" i="48"/>
  <c r="DA91" i="46"/>
  <c r="BP91" i="48"/>
  <c r="CX92" i="46"/>
  <c r="CY92" i="46"/>
  <c r="CZ92" i="46"/>
  <c r="BO92" i="48"/>
  <c r="DA92" i="46"/>
  <c r="BP92" i="48"/>
  <c r="CX93" i="46"/>
  <c r="CY93" i="46"/>
  <c r="CZ93" i="46"/>
  <c r="BO93" i="48"/>
  <c r="DA93" i="46"/>
  <c r="BP93" i="48"/>
  <c r="CX94" i="46"/>
  <c r="CY94" i="46"/>
  <c r="CZ94" i="46"/>
  <c r="BO94" i="48"/>
  <c r="DA94" i="46"/>
  <c r="BP94" i="48"/>
  <c r="CX95" i="46"/>
  <c r="CY95" i="46"/>
  <c r="CZ95" i="46"/>
  <c r="BO95" i="48"/>
  <c r="DA95" i="46"/>
  <c r="BP95" i="48"/>
  <c r="CX96" i="46"/>
  <c r="CY96" i="46"/>
  <c r="CZ96" i="46"/>
  <c r="BO96" i="48"/>
  <c r="DA96" i="46"/>
  <c r="BP96" i="48"/>
  <c r="CX97" i="46"/>
  <c r="CY97" i="46"/>
  <c r="CZ97" i="46"/>
  <c r="BO97" i="48"/>
  <c r="DA97" i="46"/>
  <c r="BP97" i="48"/>
  <c r="CX98" i="46"/>
  <c r="CY98" i="46"/>
  <c r="CZ98" i="46"/>
  <c r="BO98" i="48"/>
  <c r="DA98" i="46"/>
  <c r="BP98" i="48"/>
  <c r="CX99" i="46"/>
  <c r="CY99" i="46"/>
  <c r="CZ99" i="46"/>
  <c r="BO99" i="48"/>
  <c r="DA99" i="46"/>
  <c r="BP99" i="48"/>
  <c r="CX100" i="46"/>
  <c r="CY100" i="46"/>
  <c r="CZ100" i="46"/>
  <c r="BO100" i="48"/>
  <c r="DA100" i="46"/>
  <c r="BP100" i="48"/>
  <c r="CX101" i="46"/>
  <c r="CY101" i="46"/>
  <c r="CZ101" i="46"/>
  <c r="BO101" i="48"/>
  <c r="DA101" i="46"/>
  <c r="BP101" i="48"/>
  <c r="CX102" i="46"/>
  <c r="CY102" i="46"/>
  <c r="CZ102" i="46"/>
  <c r="BO102" i="48"/>
  <c r="DA102" i="46"/>
  <c r="BP102" i="48"/>
  <c r="CX103" i="46"/>
  <c r="CY103" i="46"/>
  <c r="CZ103" i="46"/>
  <c r="BO103" i="48"/>
  <c r="DA103" i="46"/>
  <c r="BP103" i="48"/>
  <c r="CX104" i="46"/>
  <c r="CY104" i="46"/>
  <c r="CZ104" i="46"/>
  <c r="BO104" i="48"/>
  <c r="DA104" i="46"/>
  <c r="BP104" i="48"/>
  <c r="CX105" i="46"/>
  <c r="CY105" i="46"/>
  <c r="CZ105" i="46"/>
  <c r="BO105" i="48"/>
  <c r="DA105" i="46"/>
  <c r="BP105" i="48"/>
  <c r="CX106" i="46"/>
  <c r="CY106" i="46"/>
  <c r="CZ106" i="46"/>
  <c r="BO106" i="48"/>
  <c r="DA106" i="46"/>
  <c r="BP106" i="48"/>
  <c r="CX107" i="46"/>
  <c r="CY107" i="46"/>
  <c r="CZ107" i="46"/>
  <c r="BO107" i="48"/>
  <c r="DA107" i="46"/>
  <c r="BP107" i="48"/>
  <c r="CX108" i="46"/>
  <c r="CY108" i="46"/>
  <c r="CZ108" i="46"/>
  <c r="BO108" i="48"/>
  <c r="DA108" i="46"/>
  <c r="BP108" i="48"/>
  <c r="CX109" i="46"/>
  <c r="CY109" i="46"/>
  <c r="CZ109" i="46"/>
  <c r="BO109" i="48"/>
  <c r="DA109" i="46"/>
  <c r="BP109" i="48"/>
  <c r="CX110" i="46"/>
  <c r="CY110" i="46"/>
  <c r="CZ110" i="46"/>
  <c r="BO110" i="48"/>
  <c r="DA110" i="46"/>
  <c r="BP110" i="48"/>
  <c r="CS4" i="46"/>
  <c r="CT4" i="46"/>
  <c r="CU4" i="46"/>
  <c r="BL4" i="48"/>
  <c r="CV4" i="46"/>
  <c r="BM4" i="48"/>
  <c r="CS5" i="46"/>
  <c r="CT5" i="46"/>
  <c r="CU5" i="46"/>
  <c r="BL5" i="48"/>
  <c r="CV5" i="46"/>
  <c r="BM5" i="48"/>
  <c r="CS6" i="46"/>
  <c r="CT6" i="46"/>
  <c r="CU6" i="46"/>
  <c r="BL6" i="48"/>
  <c r="CV6" i="46"/>
  <c r="BM6" i="48"/>
  <c r="CS7" i="46"/>
  <c r="CT7" i="46"/>
  <c r="CU7" i="46"/>
  <c r="BL7" i="48"/>
  <c r="CV7" i="46"/>
  <c r="BM7" i="48"/>
  <c r="CS8" i="46"/>
  <c r="CT8" i="46"/>
  <c r="CU8" i="46"/>
  <c r="BL8" i="48"/>
  <c r="CV8" i="46"/>
  <c r="BM8" i="48"/>
  <c r="CS9" i="46"/>
  <c r="CT9" i="46"/>
  <c r="CU9" i="46"/>
  <c r="BL9" i="48"/>
  <c r="CV9" i="46"/>
  <c r="BM9" i="48"/>
  <c r="CS10" i="46"/>
  <c r="CT10" i="46"/>
  <c r="CU10" i="46"/>
  <c r="BL10" i="48"/>
  <c r="CV10" i="46"/>
  <c r="BM10" i="48"/>
  <c r="CS11" i="46"/>
  <c r="CT11" i="46"/>
  <c r="CU11" i="46"/>
  <c r="BL11" i="48"/>
  <c r="CV11" i="46"/>
  <c r="BM11" i="48"/>
  <c r="CS12" i="46"/>
  <c r="CT12" i="46"/>
  <c r="CU12" i="46"/>
  <c r="BL12" i="48"/>
  <c r="CV12" i="46"/>
  <c r="BM12" i="48"/>
  <c r="CS13" i="46"/>
  <c r="CT13" i="46"/>
  <c r="CU13" i="46"/>
  <c r="BL13" i="48"/>
  <c r="CV13" i="46"/>
  <c r="BM13" i="48"/>
  <c r="CS14" i="46"/>
  <c r="CT14" i="46"/>
  <c r="CU14" i="46"/>
  <c r="BL14" i="48"/>
  <c r="CV14" i="46"/>
  <c r="BM14" i="48"/>
  <c r="CS15" i="46"/>
  <c r="CT15" i="46"/>
  <c r="CU15" i="46"/>
  <c r="BL15" i="48"/>
  <c r="CV15" i="46"/>
  <c r="BM15" i="48"/>
  <c r="CS16" i="46"/>
  <c r="CT16" i="46"/>
  <c r="CU16" i="46"/>
  <c r="BL16" i="48"/>
  <c r="CV16" i="46"/>
  <c r="BM16" i="48"/>
  <c r="CS17" i="46"/>
  <c r="CT17" i="46"/>
  <c r="CU17" i="46"/>
  <c r="BL17" i="48"/>
  <c r="CV17" i="46"/>
  <c r="BM17" i="48"/>
  <c r="CS18" i="46"/>
  <c r="CT18" i="46"/>
  <c r="CU18" i="46"/>
  <c r="BL18" i="48"/>
  <c r="CV18" i="46"/>
  <c r="BM18" i="48"/>
  <c r="CS19" i="46"/>
  <c r="CT19" i="46"/>
  <c r="CU19" i="46"/>
  <c r="BL19" i="48"/>
  <c r="CV19" i="46"/>
  <c r="BM19" i="48"/>
  <c r="CS20" i="46"/>
  <c r="CT20" i="46"/>
  <c r="CU20" i="46"/>
  <c r="BL20" i="48"/>
  <c r="CV20" i="46"/>
  <c r="BM20" i="48"/>
  <c r="CS21" i="46"/>
  <c r="CT21" i="46"/>
  <c r="CU21" i="46"/>
  <c r="BL21" i="48"/>
  <c r="CV21" i="46"/>
  <c r="BM21" i="48"/>
  <c r="CS22" i="46"/>
  <c r="CT22" i="46"/>
  <c r="CU22" i="46"/>
  <c r="BL22" i="48"/>
  <c r="CV22" i="46"/>
  <c r="BM22" i="48"/>
  <c r="CS23" i="46"/>
  <c r="CT23" i="46"/>
  <c r="CU23" i="46"/>
  <c r="BL23" i="48"/>
  <c r="CV23" i="46"/>
  <c r="BM23" i="48"/>
  <c r="CS24" i="46"/>
  <c r="CT24" i="46"/>
  <c r="CU24" i="46"/>
  <c r="BL24" i="48"/>
  <c r="CV24" i="46"/>
  <c r="BM24" i="48"/>
  <c r="CS25" i="46"/>
  <c r="CT25" i="46"/>
  <c r="CU25" i="46"/>
  <c r="BL25" i="48"/>
  <c r="CV25" i="46"/>
  <c r="BM25" i="48"/>
  <c r="CS26" i="46"/>
  <c r="CT26" i="46"/>
  <c r="CU26" i="46"/>
  <c r="BL26" i="48"/>
  <c r="CV26" i="46"/>
  <c r="BM26" i="48"/>
  <c r="CS27" i="46"/>
  <c r="CT27" i="46"/>
  <c r="CU27" i="46"/>
  <c r="BL27" i="48"/>
  <c r="CV27" i="46"/>
  <c r="BM27" i="48"/>
  <c r="CS28" i="46"/>
  <c r="CT28" i="46"/>
  <c r="CU28" i="46"/>
  <c r="BL28" i="48"/>
  <c r="CV28" i="46"/>
  <c r="BM28" i="48"/>
  <c r="CS29" i="46"/>
  <c r="CT29" i="46"/>
  <c r="CU29" i="46"/>
  <c r="BL29" i="48"/>
  <c r="CV29" i="46"/>
  <c r="BM29" i="48"/>
  <c r="CS30" i="46"/>
  <c r="CT30" i="46"/>
  <c r="CU30" i="46"/>
  <c r="BL30" i="48"/>
  <c r="CV30" i="46"/>
  <c r="BM30" i="48"/>
  <c r="CS31" i="46"/>
  <c r="CT31" i="46"/>
  <c r="CU31" i="46"/>
  <c r="BL31" i="48"/>
  <c r="CV31" i="46"/>
  <c r="BM31" i="48"/>
  <c r="CS32" i="46"/>
  <c r="CT32" i="46"/>
  <c r="CU32" i="46"/>
  <c r="BL32" i="48"/>
  <c r="CV32" i="46"/>
  <c r="BM32" i="48"/>
  <c r="CS33" i="46"/>
  <c r="CT33" i="46"/>
  <c r="CU33" i="46"/>
  <c r="BL33" i="48"/>
  <c r="CV33" i="46"/>
  <c r="BM33" i="48"/>
  <c r="CS34" i="46"/>
  <c r="CT34" i="46"/>
  <c r="CU34" i="46"/>
  <c r="BL34" i="48"/>
  <c r="CV34" i="46"/>
  <c r="BM34" i="48"/>
  <c r="CS35" i="46"/>
  <c r="CT35" i="46"/>
  <c r="CU35" i="46"/>
  <c r="BL35" i="48"/>
  <c r="CV35" i="46"/>
  <c r="BM35" i="48"/>
  <c r="CS36" i="46"/>
  <c r="CT36" i="46"/>
  <c r="CU36" i="46"/>
  <c r="BL36" i="48"/>
  <c r="CV36" i="46"/>
  <c r="BM36" i="48"/>
  <c r="CS37" i="46"/>
  <c r="CT37" i="46"/>
  <c r="CU37" i="46"/>
  <c r="BL37" i="48"/>
  <c r="CV37" i="46"/>
  <c r="BM37" i="48"/>
  <c r="CS38" i="46"/>
  <c r="CT38" i="46"/>
  <c r="CU38" i="46"/>
  <c r="BL38" i="48"/>
  <c r="CV38" i="46"/>
  <c r="BM38" i="48"/>
  <c r="CS39" i="46"/>
  <c r="CT39" i="46"/>
  <c r="CU39" i="46"/>
  <c r="BL39" i="48"/>
  <c r="CV39" i="46"/>
  <c r="BM39" i="48"/>
  <c r="CS40" i="46"/>
  <c r="CT40" i="46"/>
  <c r="CU40" i="46"/>
  <c r="BL40" i="48"/>
  <c r="CV40" i="46"/>
  <c r="BM40" i="48"/>
  <c r="CS41" i="46"/>
  <c r="CT41" i="46"/>
  <c r="CU41" i="46"/>
  <c r="BL41" i="48"/>
  <c r="CV41" i="46"/>
  <c r="BM41" i="48"/>
  <c r="CS42" i="46"/>
  <c r="CT42" i="46"/>
  <c r="CU42" i="46"/>
  <c r="BL42" i="48"/>
  <c r="CV42" i="46"/>
  <c r="BM42" i="48"/>
  <c r="CS43" i="46"/>
  <c r="CT43" i="46"/>
  <c r="CU43" i="46"/>
  <c r="BL43" i="48"/>
  <c r="CV43" i="46"/>
  <c r="BM43" i="48"/>
  <c r="CS44" i="46"/>
  <c r="CT44" i="46"/>
  <c r="CU44" i="46"/>
  <c r="BL44" i="48"/>
  <c r="CV44" i="46"/>
  <c r="BM44" i="48"/>
  <c r="CS45" i="46"/>
  <c r="CT45" i="46"/>
  <c r="CU45" i="46"/>
  <c r="BL45" i="48"/>
  <c r="CV45" i="46"/>
  <c r="BM45" i="48"/>
  <c r="CS46" i="46"/>
  <c r="CT46" i="46"/>
  <c r="CU46" i="46"/>
  <c r="BL46" i="48"/>
  <c r="CV46" i="46"/>
  <c r="BM46" i="48"/>
  <c r="CS47" i="46"/>
  <c r="CT47" i="46"/>
  <c r="CU47" i="46"/>
  <c r="BL47" i="48"/>
  <c r="CV47" i="46"/>
  <c r="BM47" i="48"/>
  <c r="CS48" i="46"/>
  <c r="CT48" i="46"/>
  <c r="CU48" i="46"/>
  <c r="BL48" i="48"/>
  <c r="CV48" i="46"/>
  <c r="BM48" i="48"/>
  <c r="CS49" i="46"/>
  <c r="CT49" i="46"/>
  <c r="CU49" i="46"/>
  <c r="BL49" i="48"/>
  <c r="CV49" i="46"/>
  <c r="BM49" i="48"/>
  <c r="CS50" i="46"/>
  <c r="CT50" i="46"/>
  <c r="CU50" i="46"/>
  <c r="BL50" i="48"/>
  <c r="CV50" i="46"/>
  <c r="BM50" i="48"/>
  <c r="CS51" i="46"/>
  <c r="CT51" i="46"/>
  <c r="CU51" i="46"/>
  <c r="BL51" i="48"/>
  <c r="CV51" i="46"/>
  <c r="BM51" i="48"/>
  <c r="CS52" i="46"/>
  <c r="CT52" i="46"/>
  <c r="CU52" i="46"/>
  <c r="BL52" i="48"/>
  <c r="CV52" i="46"/>
  <c r="BM52" i="48"/>
  <c r="CS53" i="46"/>
  <c r="CT53" i="46"/>
  <c r="CU53" i="46"/>
  <c r="BL53" i="48"/>
  <c r="CV53" i="46"/>
  <c r="BM53" i="48"/>
  <c r="CS54" i="46"/>
  <c r="CT54" i="46"/>
  <c r="CU54" i="46"/>
  <c r="BL54" i="48"/>
  <c r="CV54" i="46"/>
  <c r="BM54" i="48"/>
  <c r="CS55" i="46"/>
  <c r="CT55" i="46"/>
  <c r="CU55" i="46"/>
  <c r="BL55" i="48"/>
  <c r="CV55" i="46"/>
  <c r="BM55" i="48"/>
  <c r="CS56" i="46"/>
  <c r="CT56" i="46"/>
  <c r="CU56" i="46"/>
  <c r="BL56" i="48"/>
  <c r="CV56" i="46"/>
  <c r="BM56" i="48"/>
  <c r="CS57" i="46"/>
  <c r="CT57" i="46"/>
  <c r="CU57" i="46"/>
  <c r="BL57" i="48"/>
  <c r="CV57" i="46"/>
  <c r="BM57" i="48"/>
  <c r="CS58" i="46"/>
  <c r="CT58" i="46"/>
  <c r="CU58" i="46"/>
  <c r="BL58" i="48"/>
  <c r="CV58" i="46"/>
  <c r="BM58" i="48"/>
  <c r="CS59" i="46"/>
  <c r="CT59" i="46"/>
  <c r="CU59" i="46"/>
  <c r="BL59" i="48"/>
  <c r="CV59" i="46"/>
  <c r="BM59" i="48"/>
  <c r="CS60" i="46"/>
  <c r="CT60" i="46"/>
  <c r="CU60" i="46"/>
  <c r="BL60" i="48"/>
  <c r="CV60" i="46"/>
  <c r="BM60" i="48"/>
  <c r="CS61" i="46"/>
  <c r="CT61" i="46"/>
  <c r="CU61" i="46"/>
  <c r="BL61" i="48"/>
  <c r="CV61" i="46"/>
  <c r="BM61" i="48"/>
  <c r="CS62" i="46"/>
  <c r="CT62" i="46"/>
  <c r="CU62" i="46"/>
  <c r="BL62" i="48"/>
  <c r="CV62" i="46"/>
  <c r="BM62" i="48"/>
  <c r="CS63" i="46"/>
  <c r="CT63" i="46"/>
  <c r="CU63" i="46"/>
  <c r="BL63" i="48"/>
  <c r="CV63" i="46"/>
  <c r="BM63" i="48"/>
  <c r="CS64" i="46"/>
  <c r="CT64" i="46"/>
  <c r="CU64" i="46"/>
  <c r="BL64" i="48"/>
  <c r="CV64" i="46"/>
  <c r="BM64" i="48"/>
  <c r="CS65" i="46"/>
  <c r="CT65" i="46"/>
  <c r="CU65" i="46"/>
  <c r="BL65" i="48"/>
  <c r="CV65" i="46"/>
  <c r="BM65" i="48"/>
  <c r="CS66" i="46"/>
  <c r="CT66" i="46"/>
  <c r="CU66" i="46"/>
  <c r="BL66" i="48"/>
  <c r="CV66" i="46"/>
  <c r="BM66" i="48"/>
  <c r="CS67" i="46"/>
  <c r="CT67" i="46"/>
  <c r="CU67" i="46"/>
  <c r="BL67" i="48"/>
  <c r="CV67" i="46"/>
  <c r="BM67" i="48"/>
  <c r="CS68" i="46"/>
  <c r="CT68" i="46"/>
  <c r="CU68" i="46"/>
  <c r="BL68" i="48"/>
  <c r="CV68" i="46"/>
  <c r="BM68" i="48"/>
  <c r="CS69" i="46"/>
  <c r="CT69" i="46"/>
  <c r="CU69" i="46"/>
  <c r="BL69" i="48"/>
  <c r="CV69" i="46"/>
  <c r="BM69" i="48"/>
  <c r="CS70" i="46"/>
  <c r="CT70" i="46"/>
  <c r="CU70" i="46"/>
  <c r="BL70" i="48"/>
  <c r="CV70" i="46"/>
  <c r="BM70" i="48"/>
  <c r="CS71" i="46"/>
  <c r="CT71" i="46"/>
  <c r="CU71" i="46"/>
  <c r="BL71" i="48"/>
  <c r="CV71" i="46"/>
  <c r="BM71" i="48"/>
  <c r="CS72" i="46"/>
  <c r="CT72" i="46"/>
  <c r="CU72" i="46"/>
  <c r="BL72" i="48"/>
  <c r="CV72" i="46"/>
  <c r="BM72" i="48"/>
  <c r="CS73" i="46"/>
  <c r="CT73" i="46"/>
  <c r="CU73" i="46"/>
  <c r="BL73" i="48"/>
  <c r="CV73" i="46"/>
  <c r="BM73" i="48"/>
  <c r="CS74" i="46"/>
  <c r="CT74" i="46"/>
  <c r="CU74" i="46"/>
  <c r="BL74" i="48"/>
  <c r="CV74" i="46"/>
  <c r="BM74" i="48"/>
  <c r="CS75" i="46"/>
  <c r="CT75" i="46"/>
  <c r="CU75" i="46"/>
  <c r="BL75" i="48"/>
  <c r="CV75" i="46"/>
  <c r="BM75" i="48"/>
  <c r="CS76" i="46"/>
  <c r="CT76" i="46"/>
  <c r="CU76" i="46"/>
  <c r="BL76" i="48"/>
  <c r="CV76" i="46"/>
  <c r="BM76" i="48"/>
  <c r="CS77" i="46"/>
  <c r="CT77" i="46"/>
  <c r="CU77" i="46"/>
  <c r="BL77" i="48"/>
  <c r="CV77" i="46"/>
  <c r="BM77" i="48"/>
  <c r="CS78" i="46"/>
  <c r="CT78" i="46"/>
  <c r="CU78" i="46"/>
  <c r="BL78" i="48"/>
  <c r="CV78" i="46"/>
  <c r="BM78" i="48"/>
  <c r="CS79" i="46"/>
  <c r="CT79" i="46"/>
  <c r="CU79" i="46"/>
  <c r="BL79" i="48"/>
  <c r="CV79" i="46"/>
  <c r="BM79" i="48"/>
  <c r="CS80" i="46"/>
  <c r="CT80" i="46"/>
  <c r="CU80" i="46"/>
  <c r="BL80" i="48"/>
  <c r="CV80" i="46"/>
  <c r="BM80" i="48"/>
  <c r="CS81" i="46"/>
  <c r="CT81" i="46"/>
  <c r="CU81" i="46"/>
  <c r="BL81" i="48"/>
  <c r="CV81" i="46"/>
  <c r="BM81" i="48"/>
  <c r="CS82" i="46"/>
  <c r="CT82" i="46"/>
  <c r="CU82" i="46"/>
  <c r="BL82" i="48"/>
  <c r="CV82" i="46"/>
  <c r="BM82" i="48"/>
  <c r="CS83" i="46"/>
  <c r="CT83" i="46"/>
  <c r="CU83" i="46"/>
  <c r="BL83" i="48"/>
  <c r="CV83" i="46"/>
  <c r="BM83" i="48"/>
  <c r="CS84" i="46"/>
  <c r="CT84" i="46"/>
  <c r="CU84" i="46"/>
  <c r="BL84" i="48"/>
  <c r="CV84" i="46"/>
  <c r="BM84" i="48"/>
  <c r="CS85" i="46"/>
  <c r="CT85" i="46"/>
  <c r="CU85" i="46"/>
  <c r="BL85" i="48"/>
  <c r="CV85" i="46"/>
  <c r="BM85" i="48"/>
  <c r="CS86" i="46"/>
  <c r="CT86" i="46"/>
  <c r="CU86" i="46"/>
  <c r="BL86" i="48"/>
  <c r="CV86" i="46"/>
  <c r="BM86" i="48"/>
  <c r="CS87" i="46"/>
  <c r="CT87" i="46"/>
  <c r="CU87" i="46"/>
  <c r="BL87" i="48"/>
  <c r="CV87" i="46"/>
  <c r="BM87" i="48"/>
  <c r="CS88" i="46"/>
  <c r="CT88" i="46"/>
  <c r="CU88" i="46"/>
  <c r="BL88" i="48"/>
  <c r="CV88" i="46"/>
  <c r="BM88" i="48"/>
  <c r="CS89" i="46"/>
  <c r="CT89" i="46"/>
  <c r="CU89" i="46"/>
  <c r="BL89" i="48"/>
  <c r="CV89" i="46"/>
  <c r="BM89" i="48"/>
  <c r="CS90" i="46"/>
  <c r="CT90" i="46"/>
  <c r="CU90" i="46"/>
  <c r="BL90" i="48"/>
  <c r="CV90" i="46"/>
  <c r="BM90" i="48"/>
  <c r="CS91" i="46"/>
  <c r="CT91" i="46"/>
  <c r="CU91" i="46"/>
  <c r="BL91" i="48"/>
  <c r="CV91" i="46"/>
  <c r="BM91" i="48"/>
  <c r="CS92" i="46"/>
  <c r="CT92" i="46"/>
  <c r="CU92" i="46"/>
  <c r="BL92" i="48"/>
  <c r="CV92" i="46"/>
  <c r="BM92" i="48"/>
  <c r="CS93" i="46"/>
  <c r="CT93" i="46"/>
  <c r="CU93" i="46"/>
  <c r="BL93" i="48"/>
  <c r="CV93" i="46"/>
  <c r="BM93" i="48"/>
  <c r="CS94" i="46"/>
  <c r="CT94" i="46"/>
  <c r="CU94" i="46"/>
  <c r="BL94" i="48"/>
  <c r="CV94" i="46"/>
  <c r="BM94" i="48"/>
  <c r="CS95" i="46"/>
  <c r="CT95" i="46"/>
  <c r="CU95" i="46"/>
  <c r="BL95" i="48"/>
  <c r="CV95" i="46"/>
  <c r="BM95" i="48"/>
  <c r="CS96" i="46"/>
  <c r="CT96" i="46"/>
  <c r="CU96" i="46"/>
  <c r="BL96" i="48"/>
  <c r="CV96" i="46"/>
  <c r="BM96" i="48"/>
  <c r="CS97" i="46"/>
  <c r="CT97" i="46"/>
  <c r="CU97" i="46"/>
  <c r="BL97" i="48"/>
  <c r="CV97" i="46"/>
  <c r="BM97" i="48"/>
  <c r="CS98" i="46"/>
  <c r="CT98" i="46"/>
  <c r="CU98" i="46"/>
  <c r="BL98" i="48"/>
  <c r="CV98" i="46"/>
  <c r="BM98" i="48"/>
  <c r="CS99" i="46"/>
  <c r="CT99" i="46"/>
  <c r="CU99" i="46"/>
  <c r="BL99" i="48"/>
  <c r="CV99" i="46"/>
  <c r="BM99" i="48"/>
  <c r="CS100" i="46"/>
  <c r="CT100" i="46"/>
  <c r="CU100" i="46"/>
  <c r="BL100" i="48"/>
  <c r="CV100" i="46"/>
  <c r="BM100" i="48"/>
  <c r="CS101" i="46"/>
  <c r="CT101" i="46"/>
  <c r="CU101" i="46"/>
  <c r="BL101" i="48"/>
  <c r="CV101" i="46"/>
  <c r="BM101" i="48"/>
  <c r="CS102" i="46"/>
  <c r="CT102" i="46"/>
  <c r="CU102" i="46"/>
  <c r="BL102" i="48"/>
  <c r="CV102" i="46"/>
  <c r="BM102" i="48"/>
  <c r="CS103" i="46"/>
  <c r="CT103" i="46"/>
  <c r="CU103" i="46"/>
  <c r="BL103" i="48"/>
  <c r="CV103" i="46"/>
  <c r="BM103" i="48"/>
  <c r="CS104" i="46"/>
  <c r="CT104" i="46"/>
  <c r="CU104" i="46"/>
  <c r="BL104" i="48"/>
  <c r="CV104" i="46"/>
  <c r="BM104" i="48"/>
  <c r="CS105" i="46"/>
  <c r="CT105" i="46"/>
  <c r="CU105" i="46"/>
  <c r="BL105" i="48"/>
  <c r="CV105" i="46"/>
  <c r="BM105" i="48"/>
  <c r="CS106" i="46"/>
  <c r="CT106" i="46"/>
  <c r="CU106" i="46"/>
  <c r="BL106" i="48"/>
  <c r="CV106" i="46"/>
  <c r="BM106" i="48"/>
  <c r="CS107" i="46"/>
  <c r="CT107" i="46"/>
  <c r="CU107" i="46"/>
  <c r="BL107" i="48"/>
  <c r="CV107" i="46"/>
  <c r="BM107" i="48"/>
  <c r="CS108" i="46"/>
  <c r="CT108" i="46"/>
  <c r="CU108" i="46"/>
  <c r="BL108" i="48"/>
  <c r="CV108" i="46"/>
  <c r="BM108" i="48"/>
  <c r="CS109" i="46"/>
  <c r="CT109" i="46"/>
  <c r="CU109" i="46"/>
  <c r="BL109" i="48"/>
  <c r="CV109" i="46"/>
  <c r="BM109" i="48"/>
  <c r="CS110" i="46"/>
  <c r="CT110" i="46"/>
  <c r="CU110" i="46"/>
  <c r="BL110" i="48"/>
  <c r="CV110" i="46"/>
  <c r="BM110" i="48"/>
  <c r="CO4" i="46"/>
  <c r="BI4" i="48"/>
  <c r="CO5" i="46"/>
  <c r="BI5" i="48"/>
  <c r="CO6" i="46"/>
  <c r="BI6" i="48"/>
  <c r="CO7" i="46"/>
  <c r="BI7" i="48"/>
  <c r="CO8" i="46"/>
  <c r="BI8" i="48"/>
  <c r="CO9" i="46"/>
  <c r="BI9" i="48"/>
  <c r="CO10" i="46"/>
  <c r="BI10" i="48"/>
  <c r="CO11" i="46"/>
  <c r="BI11" i="48"/>
  <c r="CO12" i="46"/>
  <c r="BI12" i="48"/>
  <c r="CO13" i="46"/>
  <c r="BI13" i="48"/>
  <c r="CO14" i="46"/>
  <c r="BI14" i="48"/>
  <c r="CO15" i="46"/>
  <c r="BI15" i="48"/>
  <c r="CO16" i="46"/>
  <c r="BI16" i="48"/>
  <c r="CO17" i="46"/>
  <c r="BI17" i="48"/>
  <c r="CO18" i="46"/>
  <c r="BI18" i="48"/>
  <c r="CO19" i="46"/>
  <c r="BI19" i="48"/>
  <c r="CO20" i="46"/>
  <c r="BI20" i="48"/>
  <c r="CO21" i="46"/>
  <c r="BI21" i="48"/>
  <c r="CO22" i="46"/>
  <c r="BI22" i="48"/>
  <c r="CO23" i="46"/>
  <c r="BI23" i="48"/>
  <c r="CO24" i="46"/>
  <c r="BI24" i="48"/>
  <c r="CO25" i="46"/>
  <c r="BI25" i="48"/>
  <c r="CO26" i="46"/>
  <c r="BI26" i="48"/>
  <c r="CO27" i="46"/>
  <c r="BI27" i="48"/>
  <c r="CO28" i="46"/>
  <c r="BI28" i="48"/>
  <c r="CO29" i="46"/>
  <c r="BI29" i="48"/>
  <c r="CO30" i="46"/>
  <c r="BI30" i="48"/>
  <c r="CO31" i="46"/>
  <c r="BI31" i="48"/>
  <c r="CO32" i="46"/>
  <c r="BI32" i="48"/>
  <c r="CO33" i="46"/>
  <c r="BI33" i="48"/>
  <c r="CO34" i="46"/>
  <c r="BI34" i="48"/>
  <c r="CO35" i="46"/>
  <c r="BI35" i="48"/>
  <c r="CO36" i="46"/>
  <c r="BI36" i="48"/>
  <c r="CO37" i="46"/>
  <c r="BI37" i="48"/>
  <c r="CO38" i="46"/>
  <c r="BI38" i="48"/>
  <c r="CO39" i="46"/>
  <c r="BI39" i="48"/>
  <c r="CO40" i="46"/>
  <c r="BI40" i="48"/>
  <c r="CO41" i="46"/>
  <c r="BI41" i="48"/>
  <c r="CO42" i="46"/>
  <c r="BI42" i="48"/>
  <c r="CO43" i="46"/>
  <c r="BI43" i="48"/>
  <c r="CO44" i="46"/>
  <c r="BI44" i="48"/>
  <c r="CO45" i="46"/>
  <c r="BI45" i="48"/>
  <c r="CO46" i="46"/>
  <c r="BI46" i="48"/>
  <c r="CO47" i="46"/>
  <c r="BI47" i="48"/>
  <c r="CO48" i="46"/>
  <c r="BI48" i="48"/>
  <c r="CO49" i="46"/>
  <c r="BI49" i="48"/>
  <c r="CO50" i="46"/>
  <c r="BI50" i="48"/>
  <c r="CO51" i="46"/>
  <c r="BI51" i="48"/>
  <c r="CO52" i="46"/>
  <c r="BI52" i="48"/>
  <c r="CO53" i="46"/>
  <c r="BI53" i="48"/>
  <c r="CO54" i="46"/>
  <c r="BI54" i="48"/>
  <c r="CO55" i="46"/>
  <c r="BI55" i="48"/>
  <c r="CO56" i="46"/>
  <c r="BI56" i="48"/>
  <c r="CO57" i="46"/>
  <c r="BI57" i="48"/>
  <c r="CO58" i="46"/>
  <c r="BI58" i="48"/>
  <c r="CO59" i="46"/>
  <c r="BI59" i="48"/>
  <c r="CO60" i="46"/>
  <c r="BI60" i="48"/>
  <c r="CO61" i="46"/>
  <c r="BI61" i="48"/>
  <c r="CO62" i="46"/>
  <c r="BI62" i="48"/>
  <c r="CO63" i="46"/>
  <c r="BI63" i="48"/>
  <c r="CO64" i="46"/>
  <c r="BI64" i="48"/>
  <c r="CO65" i="46"/>
  <c r="BI65" i="48"/>
  <c r="CO66" i="46"/>
  <c r="BI66" i="48"/>
  <c r="CO67" i="46"/>
  <c r="BI67" i="48"/>
  <c r="CO68" i="46"/>
  <c r="BI68" i="48"/>
  <c r="CO69" i="46"/>
  <c r="BI69" i="48"/>
  <c r="CO70" i="46"/>
  <c r="BI70" i="48"/>
  <c r="CO71" i="46"/>
  <c r="BI71" i="48"/>
  <c r="CO72" i="46"/>
  <c r="BI72" i="48"/>
  <c r="CO73" i="46"/>
  <c r="BI73" i="48"/>
  <c r="CO74" i="46"/>
  <c r="BI74" i="48"/>
  <c r="CO75" i="46"/>
  <c r="BI75" i="48"/>
  <c r="CO76" i="46"/>
  <c r="BI76" i="48"/>
  <c r="CO77" i="46"/>
  <c r="BI77" i="48"/>
  <c r="CO78" i="46"/>
  <c r="BI78" i="48"/>
  <c r="CO79" i="46"/>
  <c r="BI79" i="48"/>
  <c r="CO80" i="46"/>
  <c r="BI80" i="48"/>
  <c r="CO81" i="46"/>
  <c r="BI81" i="48"/>
  <c r="CO82" i="46"/>
  <c r="BI82" i="48"/>
  <c r="CO83" i="46"/>
  <c r="BI83" i="48"/>
  <c r="CO84" i="46"/>
  <c r="BI84" i="48"/>
  <c r="CO85" i="46"/>
  <c r="BI85" i="48"/>
  <c r="CO86" i="46"/>
  <c r="BI86" i="48"/>
  <c r="CO87" i="46"/>
  <c r="BI87" i="48"/>
  <c r="CO88" i="46"/>
  <c r="BI88" i="48"/>
  <c r="CO89" i="46"/>
  <c r="BI89" i="48"/>
  <c r="CO90" i="46"/>
  <c r="BI90" i="48"/>
  <c r="CO91" i="46"/>
  <c r="BI91" i="48"/>
  <c r="CO92" i="46"/>
  <c r="BI92" i="48"/>
  <c r="CO93" i="46"/>
  <c r="BI93" i="48"/>
  <c r="CO94" i="46"/>
  <c r="BI94" i="48"/>
  <c r="CO95" i="46"/>
  <c r="BI95" i="48"/>
  <c r="CO96" i="46"/>
  <c r="BI96" i="48"/>
  <c r="CO97" i="46"/>
  <c r="BI97" i="48"/>
  <c r="CO98" i="46"/>
  <c r="BI98" i="48"/>
  <c r="CO99" i="46"/>
  <c r="BI99" i="48"/>
  <c r="CO100" i="46"/>
  <c r="BI100" i="48"/>
  <c r="CO101" i="46"/>
  <c r="BI101" i="48"/>
  <c r="CO102" i="46"/>
  <c r="BI102" i="48"/>
  <c r="CO103" i="46"/>
  <c r="BI103" i="48"/>
  <c r="CO104" i="46"/>
  <c r="BI104" i="48"/>
  <c r="CO105" i="46"/>
  <c r="BI105" i="48"/>
  <c r="CO106" i="46"/>
  <c r="BI106" i="48"/>
  <c r="CO107" i="46"/>
  <c r="BI107" i="48"/>
  <c r="CO108" i="46"/>
  <c r="BI108" i="48"/>
  <c r="CO109" i="46"/>
  <c r="BI109" i="48"/>
  <c r="CO110" i="46"/>
  <c r="BI110" i="48"/>
  <c r="CK4" i="46"/>
  <c r="CL4" i="46"/>
  <c r="BG4" i="48"/>
  <c r="CM4" i="46"/>
  <c r="BH4" i="48"/>
  <c r="CK5" i="46"/>
  <c r="CL5" i="46"/>
  <c r="BG5" i="48"/>
  <c r="CM5" i="46"/>
  <c r="BH5" i="48"/>
  <c r="CK6" i="46"/>
  <c r="CL6" i="46"/>
  <c r="BG6" i="48"/>
  <c r="CM6" i="46"/>
  <c r="BH6" i="48"/>
  <c r="CK7" i="46"/>
  <c r="CL7" i="46"/>
  <c r="BG7" i="48"/>
  <c r="CM7" i="46"/>
  <c r="BH7" i="48"/>
  <c r="CK8" i="46"/>
  <c r="CL8" i="46"/>
  <c r="BG8" i="48"/>
  <c r="CM8" i="46"/>
  <c r="BH8" i="48"/>
  <c r="CK9" i="46"/>
  <c r="CL9" i="46"/>
  <c r="BG9" i="48"/>
  <c r="CM9" i="46"/>
  <c r="BH9" i="48"/>
  <c r="CK10" i="46"/>
  <c r="CL10" i="46"/>
  <c r="BG10" i="48"/>
  <c r="CM10" i="46"/>
  <c r="BH10" i="48"/>
  <c r="CK11" i="46"/>
  <c r="CL11" i="46"/>
  <c r="BG11" i="48"/>
  <c r="CM11" i="46"/>
  <c r="BH11" i="48"/>
  <c r="CK12" i="46"/>
  <c r="CL12" i="46"/>
  <c r="BG12" i="48"/>
  <c r="CM12" i="46"/>
  <c r="BH12" i="48"/>
  <c r="CK13" i="46"/>
  <c r="CL13" i="46"/>
  <c r="BG13" i="48"/>
  <c r="CM13" i="46"/>
  <c r="BH13" i="48"/>
  <c r="CK14" i="46"/>
  <c r="CL14" i="46"/>
  <c r="BG14" i="48"/>
  <c r="CM14" i="46"/>
  <c r="BH14" i="48"/>
  <c r="CK15" i="46"/>
  <c r="CL15" i="46"/>
  <c r="BG15" i="48"/>
  <c r="CM15" i="46"/>
  <c r="AG15" i="62"/>
  <c r="CK16" i="46"/>
  <c r="CL16" i="46"/>
  <c r="BG16" i="48"/>
  <c r="CM16" i="46"/>
  <c r="BH16" i="48"/>
  <c r="CK17" i="46"/>
  <c r="CL17" i="46"/>
  <c r="BG17" i="48"/>
  <c r="CM17" i="46"/>
  <c r="BH17" i="48"/>
  <c r="CK18" i="46"/>
  <c r="CL18" i="46"/>
  <c r="BG18" i="48"/>
  <c r="CM18" i="46"/>
  <c r="BH18" i="48"/>
  <c r="CK19" i="46"/>
  <c r="CL19" i="46"/>
  <c r="BG19" i="48"/>
  <c r="CM19" i="46"/>
  <c r="BH19" i="48"/>
  <c r="CK20" i="46"/>
  <c r="CL20" i="46"/>
  <c r="BG20" i="48"/>
  <c r="CM20" i="46"/>
  <c r="BH20" i="48"/>
  <c r="CK21" i="46"/>
  <c r="CL21" i="46"/>
  <c r="BG21" i="48"/>
  <c r="CM21" i="46"/>
  <c r="BH21" i="48"/>
  <c r="CK22" i="46"/>
  <c r="CL22" i="46"/>
  <c r="BG22" i="48"/>
  <c r="CM22" i="46"/>
  <c r="BH22" i="48"/>
  <c r="CK23" i="46"/>
  <c r="CL23" i="46"/>
  <c r="BG23" i="48"/>
  <c r="CM23" i="46"/>
  <c r="BH23" i="48"/>
  <c r="CK24" i="46"/>
  <c r="CL24" i="46"/>
  <c r="BG24" i="48"/>
  <c r="CM24" i="46"/>
  <c r="BH24" i="48"/>
  <c r="CK25" i="46"/>
  <c r="CL25" i="46"/>
  <c r="BG25" i="48"/>
  <c r="CM25" i="46"/>
  <c r="BH25" i="48"/>
  <c r="CK26" i="46"/>
  <c r="CL26" i="46"/>
  <c r="BG26" i="48"/>
  <c r="CM26" i="46"/>
  <c r="BH26" i="48"/>
  <c r="CK27" i="46"/>
  <c r="CL27" i="46"/>
  <c r="BG27" i="48"/>
  <c r="CM27" i="46"/>
  <c r="BH27" i="48"/>
  <c r="CK28" i="46"/>
  <c r="CL28" i="46"/>
  <c r="BG28" i="48"/>
  <c r="CM28" i="46"/>
  <c r="BH28" i="48"/>
  <c r="CK29" i="46"/>
  <c r="CL29" i="46"/>
  <c r="BG29" i="48"/>
  <c r="CM29" i="46"/>
  <c r="BH29" i="48"/>
  <c r="CK30" i="46"/>
  <c r="CL30" i="46"/>
  <c r="BG30" i="48"/>
  <c r="CM30" i="46"/>
  <c r="BH30" i="48"/>
  <c r="CK31" i="46"/>
  <c r="CL31" i="46"/>
  <c r="BG31" i="48"/>
  <c r="CM31" i="46"/>
  <c r="BH31" i="48"/>
  <c r="CK32" i="46"/>
  <c r="CL32" i="46"/>
  <c r="BG32" i="48"/>
  <c r="CM32" i="46"/>
  <c r="BH32" i="48"/>
  <c r="CK33" i="46"/>
  <c r="CL33" i="46"/>
  <c r="BG33" i="48"/>
  <c r="CM33" i="46"/>
  <c r="BH33" i="48"/>
  <c r="CK34" i="46"/>
  <c r="CL34" i="46"/>
  <c r="BG34" i="48"/>
  <c r="CM34" i="46"/>
  <c r="BH34" i="48"/>
  <c r="CK35" i="46"/>
  <c r="CL35" i="46"/>
  <c r="BG35" i="48"/>
  <c r="CM35" i="46"/>
  <c r="BH35" i="48"/>
  <c r="CK36" i="46"/>
  <c r="CL36" i="46"/>
  <c r="BG36" i="48"/>
  <c r="CM36" i="46"/>
  <c r="BH36" i="48"/>
  <c r="CK37" i="46"/>
  <c r="CL37" i="46"/>
  <c r="BG37" i="48"/>
  <c r="CM37" i="46"/>
  <c r="BH37" i="48"/>
  <c r="CK38" i="46"/>
  <c r="CL38" i="46"/>
  <c r="BG38" i="48"/>
  <c r="CM38" i="46"/>
  <c r="BH38" i="48"/>
  <c r="CK39" i="46"/>
  <c r="CL39" i="46"/>
  <c r="BG39" i="48"/>
  <c r="CM39" i="46"/>
  <c r="BH39" i="48"/>
  <c r="CK40" i="46"/>
  <c r="CL40" i="46"/>
  <c r="BG40" i="48"/>
  <c r="CM40" i="46"/>
  <c r="BH40" i="48"/>
  <c r="CK41" i="46"/>
  <c r="CL41" i="46"/>
  <c r="BG41" i="48"/>
  <c r="CM41" i="46"/>
  <c r="BH41" i="48"/>
  <c r="CK42" i="46"/>
  <c r="CL42" i="46"/>
  <c r="BG42" i="48"/>
  <c r="CM42" i="46"/>
  <c r="BH42" i="48"/>
  <c r="CK43" i="46"/>
  <c r="CL43" i="46"/>
  <c r="BG43" i="48"/>
  <c r="CM43" i="46"/>
  <c r="BH43" i="48"/>
  <c r="CK44" i="46"/>
  <c r="CL44" i="46"/>
  <c r="BG44" i="48"/>
  <c r="CM44" i="46"/>
  <c r="BH44" i="48"/>
  <c r="CK45" i="46"/>
  <c r="CL45" i="46"/>
  <c r="BG45" i="48"/>
  <c r="CM45" i="46"/>
  <c r="BH45" i="48"/>
  <c r="CK46" i="46"/>
  <c r="CL46" i="46"/>
  <c r="BG46" i="48"/>
  <c r="CM46" i="46"/>
  <c r="BH46" i="48"/>
  <c r="CK47" i="46"/>
  <c r="CL47" i="46"/>
  <c r="BG47" i="48"/>
  <c r="CM47" i="46"/>
  <c r="BH47" i="48"/>
  <c r="CK48" i="46"/>
  <c r="CL48" i="46"/>
  <c r="BG48" i="48"/>
  <c r="CM48" i="46"/>
  <c r="BH48" i="48"/>
  <c r="CK49" i="46"/>
  <c r="CL49" i="46"/>
  <c r="BG49" i="48"/>
  <c r="CM49" i="46"/>
  <c r="BH49" i="48"/>
  <c r="CK50" i="46"/>
  <c r="CL50" i="46"/>
  <c r="BG50" i="48"/>
  <c r="CM50" i="46"/>
  <c r="BH50" i="48"/>
  <c r="CK51" i="46"/>
  <c r="CL51" i="46"/>
  <c r="BG51" i="48"/>
  <c r="CM51" i="46"/>
  <c r="BH51" i="48"/>
  <c r="CK52" i="46"/>
  <c r="CL52" i="46"/>
  <c r="BG52" i="48"/>
  <c r="CM52" i="46"/>
  <c r="BH52" i="48"/>
  <c r="CK53" i="46"/>
  <c r="CL53" i="46"/>
  <c r="BG53" i="48"/>
  <c r="CM53" i="46"/>
  <c r="BH53" i="48"/>
  <c r="CK54" i="46"/>
  <c r="CL54" i="46"/>
  <c r="BG54" i="48"/>
  <c r="CM54" i="46"/>
  <c r="BH54" i="48"/>
  <c r="CK55" i="46"/>
  <c r="CL55" i="46"/>
  <c r="BG55" i="48"/>
  <c r="CM55" i="46"/>
  <c r="BH55" i="48"/>
  <c r="CK56" i="46"/>
  <c r="CL56" i="46"/>
  <c r="BG56" i="48"/>
  <c r="CM56" i="46"/>
  <c r="BH56" i="48"/>
  <c r="CK57" i="46"/>
  <c r="CL57" i="46"/>
  <c r="BG57" i="48"/>
  <c r="CM57" i="46"/>
  <c r="BH57" i="48"/>
  <c r="CK58" i="46"/>
  <c r="CL58" i="46"/>
  <c r="BG58" i="48"/>
  <c r="CM58" i="46"/>
  <c r="BH58" i="48"/>
  <c r="CK59" i="46"/>
  <c r="CL59" i="46"/>
  <c r="BG59" i="48"/>
  <c r="CM59" i="46"/>
  <c r="BH59" i="48"/>
  <c r="CK60" i="46"/>
  <c r="CL60" i="46"/>
  <c r="BG60" i="48"/>
  <c r="CM60" i="46"/>
  <c r="BH60" i="48"/>
  <c r="CK61" i="46"/>
  <c r="CL61" i="46"/>
  <c r="BG61" i="48"/>
  <c r="CM61" i="46"/>
  <c r="BH61" i="48"/>
  <c r="CK62" i="46"/>
  <c r="CL62" i="46"/>
  <c r="BG62" i="48"/>
  <c r="CM62" i="46"/>
  <c r="BH62" i="48"/>
  <c r="CK63" i="46"/>
  <c r="CL63" i="46"/>
  <c r="BG63" i="48"/>
  <c r="CM63" i="46"/>
  <c r="BH63" i="48"/>
  <c r="CK64" i="46"/>
  <c r="CL64" i="46"/>
  <c r="BG64" i="48"/>
  <c r="CM64" i="46"/>
  <c r="BH64" i="48"/>
  <c r="CK65" i="46"/>
  <c r="CL65" i="46"/>
  <c r="BG65" i="48"/>
  <c r="CM65" i="46"/>
  <c r="BH65" i="48"/>
  <c r="CK66" i="46"/>
  <c r="CL66" i="46"/>
  <c r="BG66" i="48"/>
  <c r="CM66" i="46"/>
  <c r="BH66" i="48"/>
  <c r="CK67" i="46"/>
  <c r="CL67" i="46"/>
  <c r="BG67" i="48"/>
  <c r="CM67" i="46"/>
  <c r="BH67" i="48"/>
  <c r="CK68" i="46"/>
  <c r="CL68" i="46"/>
  <c r="BG68" i="48"/>
  <c r="CM68" i="46"/>
  <c r="BH68" i="48"/>
  <c r="CK69" i="46"/>
  <c r="CL69" i="46"/>
  <c r="BG69" i="48"/>
  <c r="CM69" i="46"/>
  <c r="BH69" i="48"/>
  <c r="CK70" i="46"/>
  <c r="CL70" i="46"/>
  <c r="BG70" i="48"/>
  <c r="CM70" i="46"/>
  <c r="BH70" i="48"/>
  <c r="CK71" i="46"/>
  <c r="CL71" i="46"/>
  <c r="BG71" i="48"/>
  <c r="CM71" i="46"/>
  <c r="BH71" i="48"/>
  <c r="CK72" i="46"/>
  <c r="CL72" i="46"/>
  <c r="BG72" i="48"/>
  <c r="CM72" i="46"/>
  <c r="BH72" i="48"/>
  <c r="CK73" i="46"/>
  <c r="CL73" i="46"/>
  <c r="BG73" i="48"/>
  <c r="CM73" i="46"/>
  <c r="BH73" i="48"/>
  <c r="CK74" i="46"/>
  <c r="CL74" i="46"/>
  <c r="BG74" i="48"/>
  <c r="CM74" i="46"/>
  <c r="BH74" i="48"/>
  <c r="CK75" i="46"/>
  <c r="CL75" i="46"/>
  <c r="BG75" i="48"/>
  <c r="CM75" i="46"/>
  <c r="BH75" i="48"/>
  <c r="CK76" i="46"/>
  <c r="CL76" i="46"/>
  <c r="BG76" i="48"/>
  <c r="CM76" i="46"/>
  <c r="BH76" i="48"/>
  <c r="CK77" i="46"/>
  <c r="CL77" i="46"/>
  <c r="BG77" i="48"/>
  <c r="CM77" i="46"/>
  <c r="BH77" i="48"/>
  <c r="CK78" i="46"/>
  <c r="CL78" i="46"/>
  <c r="BG78" i="48"/>
  <c r="CM78" i="46"/>
  <c r="BH78" i="48"/>
  <c r="CK79" i="46"/>
  <c r="CL79" i="46"/>
  <c r="BG79" i="48"/>
  <c r="CM79" i="46"/>
  <c r="BH79" i="48"/>
  <c r="CK80" i="46"/>
  <c r="CL80" i="46"/>
  <c r="BG80" i="48"/>
  <c r="CM80" i="46"/>
  <c r="BH80" i="48"/>
  <c r="CK81" i="46"/>
  <c r="CL81" i="46"/>
  <c r="BG81" i="48"/>
  <c r="CM81" i="46"/>
  <c r="BH81" i="48"/>
  <c r="CK82" i="46"/>
  <c r="CL82" i="46"/>
  <c r="BG82" i="48"/>
  <c r="CM82" i="46"/>
  <c r="BH82" i="48"/>
  <c r="CK83" i="46"/>
  <c r="CL83" i="46"/>
  <c r="BG83" i="48"/>
  <c r="CM83" i="46"/>
  <c r="BH83" i="48"/>
  <c r="CK84" i="46"/>
  <c r="CL84" i="46"/>
  <c r="BG84" i="48"/>
  <c r="CM84" i="46"/>
  <c r="BH84" i="48"/>
  <c r="CK85" i="46"/>
  <c r="CL85" i="46"/>
  <c r="BG85" i="48"/>
  <c r="CM85" i="46"/>
  <c r="BH85" i="48"/>
  <c r="CK86" i="46"/>
  <c r="CL86" i="46"/>
  <c r="BG86" i="48"/>
  <c r="CM86" i="46"/>
  <c r="BH86" i="48"/>
  <c r="CK87" i="46"/>
  <c r="CL87" i="46"/>
  <c r="BG87" i="48"/>
  <c r="CM87" i="46"/>
  <c r="BH87" i="48"/>
  <c r="CK88" i="46"/>
  <c r="CL88" i="46"/>
  <c r="BG88" i="48"/>
  <c r="CM88" i="46"/>
  <c r="BH88" i="48"/>
  <c r="CK89" i="46"/>
  <c r="CL89" i="46"/>
  <c r="BG89" i="48"/>
  <c r="CM89" i="46"/>
  <c r="BH89" i="48"/>
  <c r="CK90" i="46"/>
  <c r="CL90" i="46"/>
  <c r="BG90" i="48"/>
  <c r="CM90" i="46"/>
  <c r="BH90" i="48"/>
  <c r="CK91" i="46"/>
  <c r="CL91" i="46"/>
  <c r="BG91" i="48"/>
  <c r="CM91" i="46"/>
  <c r="BH91" i="48"/>
  <c r="CK92" i="46"/>
  <c r="CL92" i="46"/>
  <c r="BG92" i="48"/>
  <c r="CM92" i="46"/>
  <c r="BH92" i="48"/>
  <c r="CK93" i="46"/>
  <c r="CL93" i="46"/>
  <c r="BG93" i="48"/>
  <c r="CM93" i="46"/>
  <c r="BH93" i="48"/>
  <c r="CK94" i="46"/>
  <c r="CL94" i="46"/>
  <c r="BG94" i="48"/>
  <c r="CM94" i="46"/>
  <c r="BH94" i="48"/>
  <c r="CK95" i="46"/>
  <c r="CL95" i="46"/>
  <c r="BG95" i="48"/>
  <c r="CM95" i="46"/>
  <c r="BH95" i="48"/>
  <c r="CK96" i="46"/>
  <c r="CL96" i="46"/>
  <c r="BG96" i="48"/>
  <c r="CM96" i="46"/>
  <c r="BH96" i="48"/>
  <c r="CK97" i="46"/>
  <c r="CL97" i="46"/>
  <c r="BG97" i="48"/>
  <c r="CM97" i="46"/>
  <c r="BH97" i="48"/>
  <c r="CK98" i="46"/>
  <c r="CL98" i="46"/>
  <c r="BG98" i="48"/>
  <c r="CM98" i="46"/>
  <c r="BH98" i="48"/>
  <c r="CK99" i="46"/>
  <c r="CL99" i="46"/>
  <c r="BG99" i="48"/>
  <c r="CM99" i="46"/>
  <c r="BH99" i="48"/>
  <c r="CK100" i="46"/>
  <c r="CL100" i="46"/>
  <c r="BG100" i="48"/>
  <c r="CM100" i="46"/>
  <c r="BH100" i="48"/>
  <c r="CK101" i="46"/>
  <c r="CL101" i="46"/>
  <c r="BG101" i="48"/>
  <c r="CM101" i="46"/>
  <c r="BH101" i="48"/>
  <c r="CK102" i="46"/>
  <c r="CL102" i="46"/>
  <c r="BG102" i="48"/>
  <c r="CM102" i="46"/>
  <c r="BH102" i="48"/>
  <c r="CK103" i="46"/>
  <c r="CL103" i="46"/>
  <c r="BG103" i="48"/>
  <c r="CM103" i="46"/>
  <c r="BH103" i="48"/>
  <c r="CK104" i="46"/>
  <c r="CL104" i="46"/>
  <c r="BG104" i="48"/>
  <c r="CM104" i="46"/>
  <c r="BH104" i="48"/>
  <c r="CK105" i="46"/>
  <c r="CL105" i="46"/>
  <c r="BG105" i="48"/>
  <c r="CM105" i="46"/>
  <c r="BH105" i="48"/>
  <c r="CK106" i="46"/>
  <c r="CL106" i="46"/>
  <c r="BG106" i="48"/>
  <c r="CM106" i="46"/>
  <c r="BH106" i="48"/>
  <c r="CK107" i="46"/>
  <c r="CL107" i="46"/>
  <c r="BG107" i="48"/>
  <c r="CM107" i="46"/>
  <c r="BH107" i="48"/>
  <c r="CK108" i="46"/>
  <c r="CL108" i="46"/>
  <c r="BG108" i="48"/>
  <c r="CM108" i="46"/>
  <c r="BH108" i="48"/>
  <c r="CK109" i="46"/>
  <c r="CL109" i="46"/>
  <c r="BG109" i="48"/>
  <c r="CM109" i="46"/>
  <c r="BH109" i="48"/>
  <c r="CK110" i="46"/>
  <c r="CL110" i="46"/>
  <c r="BG110" i="48"/>
  <c r="CM110" i="46"/>
  <c r="BH110" i="48"/>
  <c r="CG4" i="46"/>
  <c r="CH4" i="46"/>
  <c r="BD4" i="48"/>
  <c r="CI4" i="46"/>
  <c r="BE4" i="48"/>
  <c r="CG5" i="46"/>
  <c r="CH5" i="46"/>
  <c r="BD5" i="48"/>
  <c r="CI5" i="46"/>
  <c r="BE5" i="48"/>
  <c r="CG6" i="46"/>
  <c r="CH6" i="46"/>
  <c r="BD6" i="48"/>
  <c r="CI6" i="46"/>
  <c r="BE6" i="48"/>
  <c r="CG7" i="46"/>
  <c r="CH7" i="46"/>
  <c r="BD7" i="48"/>
  <c r="CI7" i="46"/>
  <c r="BE7" i="48"/>
  <c r="CG8" i="46"/>
  <c r="CH8" i="46"/>
  <c r="BD8" i="48"/>
  <c r="CI8" i="46"/>
  <c r="BE8" i="48"/>
  <c r="CG9" i="46"/>
  <c r="CH9" i="46"/>
  <c r="BD9" i="48"/>
  <c r="CI9" i="46"/>
  <c r="BE9" i="48"/>
  <c r="CG10" i="46"/>
  <c r="CH10" i="46"/>
  <c r="BD10" i="48"/>
  <c r="CI10" i="46"/>
  <c r="BE10" i="48"/>
  <c r="CG11" i="46"/>
  <c r="CH11" i="46"/>
  <c r="BD11" i="48"/>
  <c r="CI11" i="46"/>
  <c r="BE11" i="48"/>
  <c r="CG12" i="46"/>
  <c r="CH12" i="46"/>
  <c r="BD12" i="48"/>
  <c r="CI12" i="46"/>
  <c r="BE12" i="48"/>
  <c r="CG13" i="46"/>
  <c r="CH13" i="46"/>
  <c r="BD13" i="48"/>
  <c r="CI13" i="46"/>
  <c r="BE13" i="48"/>
  <c r="CG14" i="46"/>
  <c r="CH14" i="46"/>
  <c r="BD14" i="48"/>
  <c r="CI14" i="46"/>
  <c r="BE14" i="48"/>
  <c r="CG15" i="46"/>
  <c r="CH15" i="46"/>
  <c r="BD15" i="48"/>
  <c r="CI15" i="46"/>
  <c r="BE15" i="48"/>
  <c r="CG16" i="46"/>
  <c r="CH16" i="46"/>
  <c r="BD16" i="48"/>
  <c r="CI16" i="46"/>
  <c r="BE16" i="48"/>
  <c r="CG17" i="46"/>
  <c r="CH17" i="46"/>
  <c r="BD17" i="48"/>
  <c r="CI17" i="46"/>
  <c r="BE17" i="48"/>
  <c r="CG18" i="46"/>
  <c r="CH18" i="46"/>
  <c r="BD18" i="48"/>
  <c r="CI18" i="46"/>
  <c r="BE18" i="48"/>
  <c r="CG19" i="46"/>
  <c r="CH19" i="46"/>
  <c r="BD19" i="48"/>
  <c r="CI19" i="46"/>
  <c r="BE19" i="48"/>
  <c r="CG20" i="46"/>
  <c r="CH20" i="46"/>
  <c r="BD20" i="48"/>
  <c r="CI20" i="46"/>
  <c r="BE20" i="48"/>
  <c r="CG21" i="46"/>
  <c r="CH21" i="46"/>
  <c r="BD21" i="48"/>
  <c r="CI21" i="46"/>
  <c r="BE21" i="48"/>
  <c r="CG22" i="46"/>
  <c r="CH22" i="46"/>
  <c r="BD22" i="48"/>
  <c r="CI22" i="46"/>
  <c r="BE22" i="48"/>
  <c r="CG23" i="46"/>
  <c r="CH23" i="46"/>
  <c r="BD23" i="48"/>
  <c r="CI23" i="46"/>
  <c r="BE23" i="48"/>
  <c r="CG24" i="46"/>
  <c r="CH24" i="46"/>
  <c r="BD24" i="48"/>
  <c r="CI24" i="46"/>
  <c r="BE24" i="48"/>
  <c r="CG25" i="46"/>
  <c r="CH25" i="46"/>
  <c r="BD25" i="48"/>
  <c r="CI25" i="46"/>
  <c r="BE25" i="48"/>
  <c r="CG26" i="46"/>
  <c r="CH26" i="46"/>
  <c r="BD26" i="48"/>
  <c r="CI26" i="46"/>
  <c r="BE26" i="48"/>
  <c r="CG27" i="46"/>
  <c r="CH27" i="46"/>
  <c r="BD27" i="48"/>
  <c r="CI27" i="46"/>
  <c r="BE27" i="48"/>
  <c r="CG28" i="46"/>
  <c r="CH28" i="46"/>
  <c r="BD28" i="48"/>
  <c r="CI28" i="46"/>
  <c r="BE28" i="48"/>
  <c r="CG29" i="46"/>
  <c r="CH29" i="46"/>
  <c r="BD29" i="48"/>
  <c r="CI29" i="46"/>
  <c r="BE29" i="48"/>
  <c r="CG30" i="46"/>
  <c r="CH30" i="46"/>
  <c r="BD30" i="48"/>
  <c r="CI30" i="46"/>
  <c r="BE30" i="48"/>
  <c r="CG31" i="46"/>
  <c r="CH31" i="46"/>
  <c r="BD31" i="48"/>
  <c r="CI31" i="46"/>
  <c r="BE31" i="48"/>
  <c r="CG32" i="46"/>
  <c r="CH32" i="46"/>
  <c r="BD32" i="48"/>
  <c r="CI32" i="46"/>
  <c r="BE32" i="48"/>
  <c r="CG33" i="46"/>
  <c r="CH33" i="46"/>
  <c r="BD33" i="48"/>
  <c r="CI33" i="46"/>
  <c r="BE33" i="48"/>
  <c r="CG34" i="46"/>
  <c r="CH34" i="46"/>
  <c r="BD34" i="48"/>
  <c r="CI34" i="46"/>
  <c r="BE34" i="48"/>
  <c r="CG35" i="46"/>
  <c r="CH35" i="46"/>
  <c r="BD35" i="48"/>
  <c r="CI35" i="46"/>
  <c r="BE35" i="48"/>
  <c r="CG36" i="46"/>
  <c r="CH36" i="46"/>
  <c r="BD36" i="48"/>
  <c r="CI36" i="46"/>
  <c r="BE36" i="48"/>
  <c r="CG37" i="46"/>
  <c r="CH37" i="46"/>
  <c r="BD37" i="48"/>
  <c r="CI37" i="46"/>
  <c r="BE37" i="48"/>
  <c r="CG38" i="46"/>
  <c r="CH38" i="46"/>
  <c r="BD38" i="48"/>
  <c r="CI38" i="46"/>
  <c r="BE38" i="48"/>
  <c r="CG39" i="46"/>
  <c r="CH39" i="46"/>
  <c r="BD39" i="48"/>
  <c r="CI39" i="46"/>
  <c r="BE39" i="48"/>
  <c r="CG40" i="46"/>
  <c r="CH40" i="46"/>
  <c r="BD40" i="48"/>
  <c r="CI40" i="46"/>
  <c r="BE40" i="48"/>
  <c r="CG41" i="46"/>
  <c r="CH41" i="46"/>
  <c r="BD41" i="48"/>
  <c r="CI41" i="46"/>
  <c r="BE41" i="48"/>
  <c r="CG42" i="46"/>
  <c r="CH42" i="46"/>
  <c r="BD42" i="48"/>
  <c r="CI42" i="46"/>
  <c r="BE42" i="48"/>
  <c r="CG43" i="46"/>
  <c r="CH43" i="46"/>
  <c r="BD43" i="48"/>
  <c r="CI43" i="46"/>
  <c r="BE43" i="48"/>
  <c r="CG44" i="46"/>
  <c r="CH44" i="46"/>
  <c r="BD44" i="48"/>
  <c r="CI44" i="46"/>
  <c r="BE44" i="48"/>
  <c r="CG45" i="46"/>
  <c r="CH45" i="46"/>
  <c r="BD45" i="48"/>
  <c r="CI45" i="46"/>
  <c r="BE45" i="48"/>
  <c r="CG46" i="46"/>
  <c r="CH46" i="46"/>
  <c r="BD46" i="48"/>
  <c r="CI46" i="46"/>
  <c r="BE46" i="48"/>
  <c r="CG47" i="46"/>
  <c r="CH47" i="46"/>
  <c r="BD47" i="48"/>
  <c r="CI47" i="46"/>
  <c r="BE47" i="48"/>
  <c r="CG48" i="46"/>
  <c r="CH48" i="46"/>
  <c r="BD48" i="48"/>
  <c r="CI48" i="46"/>
  <c r="BE48" i="48"/>
  <c r="CG49" i="46"/>
  <c r="CH49" i="46"/>
  <c r="BD49" i="48"/>
  <c r="CI49" i="46"/>
  <c r="BE49" i="48"/>
  <c r="CG50" i="46"/>
  <c r="CH50" i="46"/>
  <c r="BD50" i="48"/>
  <c r="CI50" i="46"/>
  <c r="BE50" i="48"/>
  <c r="CG51" i="46"/>
  <c r="CH51" i="46"/>
  <c r="BD51" i="48"/>
  <c r="CI51" i="46"/>
  <c r="BE51" i="48"/>
  <c r="CG52" i="46"/>
  <c r="CH52" i="46"/>
  <c r="BD52" i="48"/>
  <c r="CI52" i="46"/>
  <c r="BE52" i="48"/>
  <c r="CG53" i="46"/>
  <c r="CH53" i="46"/>
  <c r="BD53" i="48"/>
  <c r="CI53" i="46"/>
  <c r="BE53" i="48"/>
  <c r="CG54" i="46"/>
  <c r="CH54" i="46"/>
  <c r="BD54" i="48"/>
  <c r="CI54" i="46"/>
  <c r="BE54" i="48"/>
  <c r="CG55" i="46"/>
  <c r="CH55" i="46"/>
  <c r="BD55" i="48"/>
  <c r="CI55" i="46"/>
  <c r="BE55" i="48"/>
  <c r="CG56" i="46"/>
  <c r="CH56" i="46"/>
  <c r="BD56" i="48"/>
  <c r="CI56" i="46"/>
  <c r="BE56" i="48"/>
  <c r="CG57" i="46"/>
  <c r="CH57" i="46"/>
  <c r="BD57" i="48"/>
  <c r="CI57" i="46"/>
  <c r="BE57" i="48"/>
  <c r="CG58" i="46"/>
  <c r="CH58" i="46"/>
  <c r="BD58" i="48"/>
  <c r="CI58" i="46"/>
  <c r="BE58" i="48"/>
  <c r="CG59" i="46"/>
  <c r="CH59" i="46"/>
  <c r="BD59" i="48"/>
  <c r="CI59" i="46"/>
  <c r="BE59" i="48"/>
  <c r="CG60" i="46"/>
  <c r="CH60" i="46"/>
  <c r="BD60" i="48"/>
  <c r="CI60" i="46"/>
  <c r="BE60" i="48"/>
  <c r="CG61" i="46"/>
  <c r="CH61" i="46"/>
  <c r="BD61" i="48"/>
  <c r="CI61" i="46"/>
  <c r="BE61" i="48"/>
  <c r="CG62" i="46"/>
  <c r="CH62" i="46"/>
  <c r="BD62" i="48"/>
  <c r="CI62" i="46"/>
  <c r="BE62" i="48"/>
  <c r="CG63" i="46"/>
  <c r="CH63" i="46"/>
  <c r="BD63" i="48"/>
  <c r="CI63" i="46"/>
  <c r="BE63" i="48"/>
  <c r="CG64" i="46"/>
  <c r="CH64" i="46"/>
  <c r="BD64" i="48"/>
  <c r="CI64" i="46"/>
  <c r="BE64" i="48"/>
  <c r="CG65" i="46"/>
  <c r="CH65" i="46"/>
  <c r="BD65" i="48"/>
  <c r="CI65" i="46"/>
  <c r="BE65" i="48"/>
  <c r="CG66" i="46"/>
  <c r="CH66" i="46"/>
  <c r="BD66" i="48"/>
  <c r="CI66" i="46"/>
  <c r="BE66" i="48"/>
  <c r="CG67" i="46"/>
  <c r="CH67" i="46"/>
  <c r="BD67" i="48"/>
  <c r="CI67" i="46"/>
  <c r="BE67" i="48"/>
  <c r="CG68" i="46"/>
  <c r="CH68" i="46"/>
  <c r="BD68" i="48"/>
  <c r="CI68" i="46"/>
  <c r="BE68" i="48"/>
  <c r="CG69" i="46"/>
  <c r="CH69" i="46"/>
  <c r="BD69" i="48"/>
  <c r="CI69" i="46"/>
  <c r="BE69" i="48"/>
  <c r="CG70" i="46"/>
  <c r="CH70" i="46"/>
  <c r="BD70" i="48"/>
  <c r="CI70" i="46"/>
  <c r="BE70" i="48"/>
  <c r="CG71" i="46"/>
  <c r="CH71" i="46"/>
  <c r="BD71" i="48"/>
  <c r="CI71" i="46"/>
  <c r="BE71" i="48"/>
  <c r="CG72" i="46"/>
  <c r="CH72" i="46"/>
  <c r="BD72" i="48"/>
  <c r="CI72" i="46"/>
  <c r="BE72" i="48"/>
  <c r="CG73" i="46"/>
  <c r="CH73" i="46"/>
  <c r="BD73" i="48"/>
  <c r="CI73" i="46"/>
  <c r="BE73" i="48"/>
  <c r="CG74" i="46"/>
  <c r="CH74" i="46"/>
  <c r="BD74" i="48"/>
  <c r="CI74" i="46"/>
  <c r="BE74" i="48"/>
  <c r="CG75" i="46"/>
  <c r="CH75" i="46"/>
  <c r="BD75" i="48"/>
  <c r="CI75" i="46"/>
  <c r="BE75" i="48"/>
  <c r="CG76" i="46"/>
  <c r="CH76" i="46"/>
  <c r="BD76" i="48"/>
  <c r="CI76" i="46"/>
  <c r="BE76" i="48"/>
  <c r="CG77" i="46"/>
  <c r="CH77" i="46"/>
  <c r="BD77" i="48"/>
  <c r="CI77" i="46"/>
  <c r="BE77" i="48"/>
  <c r="CG78" i="46"/>
  <c r="CH78" i="46"/>
  <c r="BD78" i="48"/>
  <c r="CI78" i="46"/>
  <c r="BE78" i="48"/>
  <c r="CG79" i="46"/>
  <c r="CH79" i="46"/>
  <c r="BD79" i="48"/>
  <c r="CI79" i="46"/>
  <c r="BE79" i="48"/>
  <c r="CG80" i="46"/>
  <c r="CH80" i="46"/>
  <c r="BD80" i="48"/>
  <c r="CI80" i="46"/>
  <c r="BE80" i="48"/>
  <c r="CG81" i="46"/>
  <c r="CH81" i="46"/>
  <c r="BD81" i="48"/>
  <c r="CI81" i="46"/>
  <c r="BE81" i="48"/>
  <c r="CG82" i="46"/>
  <c r="CH82" i="46"/>
  <c r="BD82" i="48"/>
  <c r="CI82" i="46"/>
  <c r="BE82" i="48"/>
  <c r="CG83" i="46"/>
  <c r="CH83" i="46"/>
  <c r="BD83" i="48"/>
  <c r="CI83" i="46"/>
  <c r="BE83" i="48"/>
  <c r="CG84" i="46"/>
  <c r="CH84" i="46"/>
  <c r="BD84" i="48"/>
  <c r="CI84" i="46"/>
  <c r="BE84" i="48"/>
  <c r="CG85" i="46"/>
  <c r="CH85" i="46"/>
  <c r="BD85" i="48"/>
  <c r="CI85" i="46"/>
  <c r="BE85" i="48"/>
  <c r="CG86" i="46"/>
  <c r="CH86" i="46"/>
  <c r="BD86" i="48"/>
  <c r="CI86" i="46"/>
  <c r="BE86" i="48"/>
  <c r="CG87" i="46"/>
  <c r="CH87" i="46"/>
  <c r="BD87" i="48"/>
  <c r="CI87" i="46"/>
  <c r="BE87" i="48"/>
  <c r="CG88" i="46"/>
  <c r="CH88" i="46"/>
  <c r="BD88" i="48"/>
  <c r="CI88" i="46"/>
  <c r="BE88" i="48"/>
  <c r="CG89" i="46"/>
  <c r="CH89" i="46"/>
  <c r="BD89" i="48"/>
  <c r="CI89" i="46"/>
  <c r="BE89" i="48"/>
  <c r="CG90" i="46"/>
  <c r="CH90" i="46"/>
  <c r="BD90" i="48"/>
  <c r="CI90" i="46"/>
  <c r="BE90" i="48"/>
  <c r="CG91" i="46"/>
  <c r="CH91" i="46"/>
  <c r="BD91" i="48"/>
  <c r="CI91" i="46"/>
  <c r="BE91" i="48"/>
  <c r="CG92" i="46"/>
  <c r="CH92" i="46"/>
  <c r="BD92" i="48"/>
  <c r="CI92" i="46"/>
  <c r="BE92" i="48"/>
  <c r="CG93" i="46"/>
  <c r="CH93" i="46"/>
  <c r="BD93" i="48"/>
  <c r="CI93" i="46"/>
  <c r="BE93" i="48"/>
  <c r="CG94" i="46"/>
  <c r="CH94" i="46"/>
  <c r="BD94" i="48"/>
  <c r="CI94" i="46"/>
  <c r="BE94" i="48"/>
  <c r="CG95" i="46"/>
  <c r="CH95" i="46"/>
  <c r="BD95" i="48"/>
  <c r="CI95" i="46"/>
  <c r="BE95" i="48"/>
  <c r="CG96" i="46"/>
  <c r="CH96" i="46"/>
  <c r="BD96" i="48"/>
  <c r="CI96" i="46"/>
  <c r="BE96" i="48"/>
  <c r="CG97" i="46"/>
  <c r="CH97" i="46"/>
  <c r="BD97" i="48"/>
  <c r="CI97" i="46"/>
  <c r="BE97" i="48"/>
  <c r="CG98" i="46"/>
  <c r="CH98" i="46"/>
  <c r="BD98" i="48"/>
  <c r="CI98" i="46"/>
  <c r="BE98" i="48"/>
  <c r="CG99" i="46"/>
  <c r="CH99" i="46"/>
  <c r="BD99" i="48"/>
  <c r="CI99" i="46"/>
  <c r="BE99" i="48"/>
  <c r="CG100" i="46"/>
  <c r="CH100" i="46"/>
  <c r="BD100" i="48"/>
  <c r="CI100" i="46"/>
  <c r="BE100" i="48"/>
  <c r="CG101" i="46"/>
  <c r="CH101" i="46"/>
  <c r="BD101" i="48"/>
  <c r="CI101" i="46"/>
  <c r="BE101" i="48"/>
  <c r="CG102" i="46"/>
  <c r="CH102" i="46"/>
  <c r="BD102" i="48"/>
  <c r="CI102" i="46"/>
  <c r="BE102" i="48"/>
  <c r="CG103" i="46"/>
  <c r="CH103" i="46"/>
  <c r="BD103" i="48"/>
  <c r="CI103" i="46"/>
  <c r="BE103" i="48"/>
  <c r="CG104" i="46"/>
  <c r="CH104" i="46"/>
  <c r="BD104" i="48"/>
  <c r="CI104" i="46"/>
  <c r="BE104" i="48"/>
  <c r="CG105" i="46"/>
  <c r="CH105" i="46"/>
  <c r="BD105" i="48"/>
  <c r="CI105" i="46"/>
  <c r="BE105" i="48"/>
  <c r="CG106" i="46"/>
  <c r="CH106" i="46"/>
  <c r="BD106" i="48"/>
  <c r="CI106" i="46"/>
  <c r="BE106" i="48"/>
  <c r="CG107" i="46"/>
  <c r="CH107" i="46"/>
  <c r="BD107" i="48"/>
  <c r="CI107" i="46"/>
  <c r="BE107" i="48"/>
  <c r="CG108" i="46"/>
  <c r="CH108" i="46"/>
  <c r="BD108" i="48"/>
  <c r="CI108" i="46"/>
  <c r="BE108" i="48"/>
  <c r="CG109" i="46"/>
  <c r="CH109" i="46"/>
  <c r="BD109" i="48"/>
  <c r="CI109" i="46"/>
  <c r="BE109" i="48"/>
  <c r="CG110" i="46"/>
  <c r="CH110" i="46"/>
  <c r="BD110" i="48"/>
  <c r="CI110" i="46"/>
  <c r="BE110" i="48"/>
  <c r="CE4" i="46"/>
  <c r="AE4" i="62"/>
  <c r="CE5" i="46"/>
  <c r="AE5" i="62"/>
  <c r="CE6" i="46"/>
  <c r="AE6" i="62"/>
  <c r="CE7" i="46"/>
  <c r="AE7" i="62"/>
  <c r="CE8" i="46"/>
  <c r="AE8" i="62"/>
  <c r="CE9" i="46"/>
  <c r="AE9" i="62"/>
  <c r="CE10" i="46"/>
  <c r="AE10" i="62"/>
  <c r="CE11" i="46"/>
  <c r="AE11" i="62"/>
  <c r="CE12" i="46"/>
  <c r="AE12" i="62"/>
  <c r="CE13" i="46"/>
  <c r="AE13" i="62"/>
  <c r="CE14" i="46"/>
  <c r="AE14" i="62"/>
  <c r="CE15" i="46"/>
  <c r="AE15" i="62"/>
  <c r="CE16" i="46"/>
  <c r="AE16" i="62"/>
  <c r="CE17" i="46"/>
  <c r="AE17" i="62"/>
  <c r="CE18" i="46"/>
  <c r="AE18" i="62"/>
  <c r="CE19" i="46"/>
  <c r="AE19" i="62"/>
  <c r="CE20" i="46"/>
  <c r="AE20" i="62"/>
  <c r="CE21" i="46"/>
  <c r="AE21" i="62"/>
  <c r="CE22" i="46"/>
  <c r="AE22" i="62"/>
  <c r="CE23" i="46"/>
  <c r="AE23" i="62"/>
  <c r="CE24" i="46"/>
  <c r="AE24" i="62"/>
  <c r="CE25" i="46"/>
  <c r="AE25" i="62"/>
  <c r="CE26" i="46"/>
  <c r="AE26" i="62"/>
  <c r="CE27" i="46"/>
  <c r="AE27" i="62"/>
  <c r="CE28" i="46"/>
  <c r="AE28" i="62"/>
  <c r="CE29" i="46"/>
  <c r="AE29" i="62"/>
  <c r="CE30" i="46"/>
  <c r="AE30" i="62"/>
  <c r="CE31" i="46"/>
  <c r="AE31" i="62"/>
  <c r="CE32" i="46"/>
  <c r="AE32" i="62"/>
  <c r="CE33" i="46"/>
  <c r="AE33" i="62"/>
  <c r="CE34" i="46"/>
  <c r="AE34" i="62"/>
  <c r="CE35" i="46"/>
  <c r="AE35" i="62"/>
  <c r="CE36" i="46"/>
  <c r="AE36" i="62"/>
  <c r="CE37" i="46"/>
  <c r="AE37" i="62"/>
  <c r="CE38" i="46"/>
  <c r="AE38" i="62"/>
  <c r="CE39" i="46"/>
  <c r="AE39" i="62"/>
  <c r="CE40" i="46"/>
  <c r="AE40" i="62"/>
  <c r="CE41" i="46"/>
  <c r="AE41" i="62"/>
  <c r="CE42" i="46"/>
  <c r="AE42" i="62"/>
  <c r="CE43" i="46"/>
  <c r="AE43" i="62"/>
  <c r="CE44" i="46"/>
  <c r="AE44" i="62"/>
  <c r="CE45" i="46"/>
  <c r="AE45" i="62"/>
  <c r="CE46" i="46"/>
  <c r="AE46" i="62"/>
  <c r="CE47" i="46"/>
  <c r="AE47" i="62"/>
  <c r="CE48" i="46"/>
  <c r="AE48" i="62"/>
  <c r="CE49" i="46"/>
  <c r="AE49" i="62"/>
  <c r="CE50" i="46"/>
  <c r="AE50" i="62"/>
  <c r="CE51" i="46"/>
  <c r="AE51" i="62"/>
  <c r="CE52" i="46"/>
  <c r="AE52" i="62"/>
  <c r="CE53" i="46"/>
  <c r="AE53" i="62"/>
  <c r="CE54" i="46"/>
  <c r="AE54" i="62"/>
  <c r="CE55" i="46"/>
  <c r="AE55" i="62"/>
  <c r="CE56" i="46"/>
  <c r="AE56" i="62"/>
  <c r="CE57" i="46"/>
  <c r="AE57" i="62"/>
  <c r="CE58" i="46"/>
  <c r="AE58" i="62"/>
  <c r="CE59" i="46"/>
  <c r="AE59" i="62"/>
  <c r="CE60" i="46"/>
  <c r="AE60" i="62"/>
  <c r="CE61" i="46"/>
  <c r="AE61" i="62"/>
  <c r="CE62" i="46"/>
  <c r="AE62" i="62"/>
  <c r="CE63" i="46"/>
  <c r="AE63" i="62"/>
  <c r="CE64" i="46"/>
  <c r="AE64" i="62"/>
  <c r="CE65" i="46"/>
  <c r="AE65" i="62"/>
  <c r="CE66" i="46"/>
  <c r="AE66" i="62"/>
  <c r="CE67" i="46"/>
  <c r="AE67" i="62"/>
  <c r="CE68" i="46"/>
  <c r="AE68" i="62"/>
  <c r="CE69" i="46"/>
  <c r="AE69" i="62"/>
  <c r="CE70" i="46"/>
  <c r="AE70" i="62"/>
  <c r="CE71" i="46"/>
  <c r="AE71" i="62"/>
  <c r="CE72" i="46"/>
  <c r="AE72" i="62"/>
  <c r="CE73" i="46"/>
  <c r="AE73" i="62"/>
  <c r="CE74" i="46"/>
  <c r="AE74" i="62"/>
  <c r="CE75" i="46"/>
  <c r="AE75" i="62"/>
  <c r="CE76" i="46"/>
  <c r="AE76" i="62"/>
  <c r="CE77" i="46"/>
  <c r="AE77" i="62"/>
  <c r="CE78" i="46"/>
  <c r="AE78" i="62"/>
  <c r="CE79" i="46"/>
  <c r="AE79" i="62"/>
  <c r="CE80" i="46"/>
  <c r="AE80" i="62"/>
  <c r="CE81" i="46"/>
  <c r="AE81" i="62"/>
  <c r="CE82" i="46"/>
  <c r="AE82" i="62"/>
  <c r="CE83" i="46"/>
  <c r="AE83" i="62"/>
  <c r="CE84" i="46"/>
  <c r="AE84" i="62"/>
  <c r="CE85" i="46"/>
  <c r="AE85" i="62"/>
  <c r="CE86" i="46"/>
  <c r="AE86" i="62"/>
  <c r="CE87" i="46"/>
  <c r="AE87" i="62"/>
  <c r="CE88" i="46"/>
  <c r="AE88" i="62"/>
  <c r="CE89" i="46"/>
  <c r="AE89" i="62"/>
  <c r="CE90" i="46"/>
  <c r="AE90" i="62"/>
  <c r="CE91" i="46"/>
  <c r="AE91" i="62"/>
  <c r="CE92" i="46"/>
  <c r="AE92" i="62"/>
  <c r="CE93" i="46"/>
  <c r="AE93" i="62"/>
  <c r="CE94" i="46"/>
  <c r="AE94" i="62"/>
  <c r="CE95" i="46"/>
  <c r="AE95" i="62"/>
  <c r="CE96" i="46"/>
  <c r="AE96" i="62"/>
  <c r="CE97" i="46"/>
  <c r="AE97" i="62"/>
  <c r="CE98" i="46"/>
  <c r="AE98" i="62"/>
  <c r="CE99" i="46"/>
  <c r="AE99" i="62"/>
  <c r="CE100" i="46"/>
  <c r="AE100" i="62"/>
  <c r="CE101" i="46"/>
  <c r="AE101" i="62"/>
  <c r="CE102" i="46"/>
  <c r="AE102" i="62"/>
  <c r="CE103" i="46"/>
  <c r="AE103" i="62"/>
  <c r="CE104" i="46"/>
  <c r="AE104" i="62"/>
  <c r="CE105" i="46"/>
  <c r="AE105" i="62"/>
  <c r="CE106" i="46"/>
  <c r="AE106" i="62"/>
  <c r="CE107" i="46"/>
  <c r="AE107" i="62"/>
  <c r="CE108" i="46"/>
  <c r="AE108" i="62"/>
  <c r="CE109" i="46"/>
  <c r="AE109" i="62"/>
  <c r="CE110" i="46"/>
  <c r="AE110" i="62"/>
  <c r="CC4" i="46"/>
  <c r="CD4" i="46"/>
  <c r="BA4" i="48"/>
  <c r="CC5" i="46"/>
  <c r="CD5" i="46"/>
  <c r="BA5" i="48"/>
  <c r="CC6" i="46"/>
  <c r="CD6" i="46"/>
  <c r="BA6" i="48"/>
  <c r="CC7" i="46"/>
  <c r="CD7" i="46"/>
  <c r="BA7" i="48"/>
  <c r="CC8" i="46"/>
  <c r="CD8" i="46"/>
  <c r="BA8" i="48"/>
  <c r="CC9" i="46"/>
  <c r="CD9" i="46"/>
  <c r="BA9" i="48"/>
  <c r="CC10" i="46"/>
  <c r="CD10" i="46"/>
  <c r="BA10" i="48"/>
  <c r="CC11" i="46"/>
  <c r="CD11" i="46"/>
  <c r="BA11" i="48"/>
  <c r="CC12" i="46"/>
  <c r="CD12" i="46"/>
  <c r="BA12" i="48"/>
  <c r="CC13" i="46"/>
  <c r="CD13" i="46"/>
  <c r="BA13" i="48"/>
  <c r="CC14" i="46"/>
  <c r="CD14" i="46"/>
  <c r="BA14" i="48"/>
  <c r="CC15" i="46"/>
  <c r="CD15" i="46"/>
  <c r="BA15" i="48"/>
  <c r="CC16" i="46"/>
  <c r="CD16" i="46"/>
  <c r="BA16" i="48"/>
  <c r="CC17" i="46"/>
  <c r="CD17" i="46"/>
  <c r="BA17" i="48"/>
  <c r="CC18" i="46"/>
  <c r="CD18" i="46"/>
  <c r="BA18" i="48"/>
  <c r="CC19" i="46"/>
  <c r="CD19" i="46"/>
  <c r="BA19" i="48"/>
  <c r="CC20" i="46"/>
  <c r="CD20" i="46"/>
  <c r="BA20" i="48"/>
  <c r="CC21" i="46"/>
  <c r="CD21" i="46"/>
  <c r="BA21" i="48"/>
  <c r="CC22" i="46"/>
  <c r="CD22" i="46"/>
  <c r="BA22" i="48"/>
  <c r="CC23" i="46"/>
  <c r="CD23" i="46"/>
  <c r="BA23" i="48"/>
  <c r="CC24" i="46"/>
  <c r="CD24" i="46"/>
  <c r="BA24" i="48"/>
  <c r="CC25" i="46"/>
  <c r="CD25" i="46"/>
  <c r="BA25" i="48"/>
  <c r="CC26" i="46"/>
  <c r="CD26" i="46"/>
  <c r="BA26" i="48"/>
  <c r="CC27" i="46"/>
  <c r="CD27" i="46"/>
  <c r="BA27" i="48"/>
  <c r="CC28" i="46"/>
  <c r="CD28" i="46"/>
  <c r="BA28" i="48"/>
  <c r="CC29" i="46"/>
  <c r="CD29" i="46"/>
  <c r="BA29" i="48"/>
  <c r="CC30" i="46"/>
  <c r="CD30" i="46"/>
  <c r="BA30" i="48"/>
  <c r="CC31" i="46"/>
  <c r="CD31" i="46"/>
  <c r="BA31" i="48"/>
  <c r="CC32" i="46"/>
  <c r="CD32" i="46"/>
  <c r="BA32" i="48"/>
  <c r="CC33" i="46"/>
  <c r="CD33" i="46"/>
  <c r="BA33" i="48"/>
  <c r="CC34" i="46"/>
  <c r="CD34" i="46"/>
  <c r="BA34" i="48"/>
  <c r="CC35" i="46"/>
  <c r="CD35" i="46"/>
  <c r="BA35" i="48"/>
  <c r="CC36" i="46"/>
  <c r="CD36" i="46"/>
  <c r="BA36" i="48"/>
  <c r="CC37" i="46"/>
  <c r="CD37" i="46"/>
  <c r="BA37" i="48"/>
  <c r="CC38" i="46"/>
  <c r="CD38" i="46"/>
  <c r="BA38" i="48"/>
  <c r="CC39" i="46"/>
  <c r="CD39" i="46"/>
  <c r="BA39" i="48"/>
  <c r="CC40" i="46"/>
  <c r="CD40" i="46"/>
  <c r="BA40" i="48"/>
  <c r="CC41" i="46"/>
  <c r="CD41" i="46"/>
  <c r="BA41" i="48"/>
  <c r="CC42" i="46"/>
  <c r="CD42" i="46"/>
  <c r="BA42" i="48"/>
  <c r="CC43" i="46"/>
  <c r="CD43" i="46"/>
  <c r="BA43" i="48"/>
  <c r="CC44" i="46"/>
  <c r="CD44" i="46"/>
  <c r="BA44" i="48"/>
  <c r="CC45" i="46"/>
  <c r="CD45" i="46"/>
  <c r="BA45" i="48"/>
  <c r="CC46" i="46"/>
  <c r="CD46" i="46"/>
  <c r="BA46" i="48"/>
  <c r="CC47" i="46"/>
  <c r="CD47" i="46"/>
  <c r="BA47" i="48"/>
  <c r="CC48" i="46"/>
  <c r="CD48" i="46"/>
  <c r="BA48" i="48"/>
  <c r="CC49" i="46"/>
  <c r="CD49" i="46"/>
  <c r="BA49" i="48"/>
  <c r="CC50" i="46"/>
  <c r="CD50" i="46"/>
  <c r="BA50" i="48"/>
  <c r="CC51" i="46"/>
  <c r="CD51" i="46"/>
  <c r="BA51" i="48"/>
  <c r="CC52" i="46"/>
  <c r="CD52" i="46"/>
  <c r="BA52" i="48"/>
  <c r="CC53" i="46"/>
  <c r="CD53" i="46"/>
  <c r="BA53" i="48"/>
  <c r="CC54" i="46"/>
  <c r="CD54" i="46"/>
  <c r="BA54" i="48"/>
  <c r="CC55" i="46"/>
  <c r="CD55" i="46"/>
  <c r="BA55" i="48"/>
  <c r="CC56" i="46"/>
  <c r="CD56" i="46"/>
  <c r="BA56" i="48"/>
  <c r="CC57" i="46"/>
  <c r="CD57" i="46"/>
  <c r="BA57" i="48"/>
  <c r="CC58" i="46"/>
  <c r="CD58" i="46"/>
  <c r="BA58" i="48"/>
  <c r="CC59" i="46"/>
  <c r="CD59" i="46"/>
  <c r="BA59" i="48"/>
  <c r="CC60" i="46"/>
  <c r="CD60" i="46"/>
  <c r="BA60" i="48"/>
  <c r="CC61" i="46"/>
  <c r="CD61" i="46"/>
  <c r="BA61" i="48"/>
  <c r="CC62" i="46"/>
  <c r="CD62" i="46"/>
  <c r="BA62" i="48"/>
  <c r="CC63" i="46"/>
  <c r="CD63" i="46"/>
  <c r="BA63" i="48"/>
  <c r="CC64" i="46"/>
  <c r="CD64" i="46"/>
  <c r="BA64" i="48"/>
  <c r="CC65" i="46"/>
  <c r="CD65" i="46"/>
  <c r="BA65" i="48"/>
  <c r="CC66" i="46"/>
  <c r="CD66" i="46"/>
  <c r="BA66" i="48"/>
  <c r="CC67" i="46"/>
  <c r="CD67" i="46"/>
  <c r="BA67" i="48"/>
  <c r="CC68" i="46"/>
  <c r="CD68" i="46"/>
  <c r="BA68" i="48"/>
  <c r="CC69" i="46"/>
  <c r="CD69" i="46"/>
  <c r="BA69" i="48"/>
  <c r="CC70" i="46"/>
  <c r="CD70" i="46"/>
  <c r="BA70" i="48"/>
  <c r="CC71" i="46"/>
  <c r="CD71" i="46"/>
  <c r="BA71" i="48"/>
  <c r="CC72" i="46"/>
  <c r="CD72" i="46"/>
  <c r="BA72" i="48"/>
  <c r="CC73" i="46"/>
  <c r="CD73" i="46"/>
  <c r="BA73" i="48"/>
  <c r="CC74" i="46"/>
  <c r="CD74" i="46"/>
  <c r="BA74" i="48"/>
  <c r="CC75" i="46"/>
  <c r="CD75" i="46"/>
  <c r="BA75" i="48"/>
  <c r="CC76" i="46"/>
  <c r="CD76" i="46"/>
  <c r="BA76" i="48"/>
  <c r="CC77" i="46"/>
  <c r="CD77" i="46"/>
  <c r="BA77" i="48"/>
  <c r="CC78" i="46"/>
  <c r="CD78" i="46"/>
  <c r="BA78" i="48"/>
  <c r="CC79" i="46"/>
  <c r="CD79" i="46"/>
  <c r="BA79" i="48"/>
  <c r="CC80" i="46"/>
  <c r="CD80" i="46"/>
  <c r="BA80" i="48"/>
  <c r="CC81" i="46"/>
  <c r="CD81" i="46"/>
  <c r="BA81" i="48"/>
  <c r="CC82" i="46"/>
  <c r="CD82" i="46"/>
  <c r="BA82" i="48"/>
  <c r="CC83" i="46"/>
  <c r="CD83" i="46"/>
  <c r="BA83" i="48"/>
  <c r="CC84" i="46"/>
  <c r="CD84" i="46"/>
  <c r="BA84" i="48"/>
  <c r="CC85" i="46"/>
  <c r="CD85" i="46"/>
  <c r="BA85" i="48"/>
  <c r="CC86" i="46"/>
  <c r="CD86" i="46"/>
  <c r="BA86" i="48"/>
  <c r="CC87" i="46"/>
  <c r="CD87" i="46"/>
  <c r="BA87" i="48"/>
  <c r="CC88" i="46"/>
  <c r="CD88" i="46"/>
  <c r="BA88" i="48"/>
  <c r="CC89" i="46"/>
  <c r="CD89" i="46"/>
  <c r="BA89" i="48"/>
  <c r="CC90" i="46"/>
  <c r="CD90" i="46"/>
  <c r="BA90" i="48"/>
  <c r="CC91" i="46"/>
  <c r="CD91" i="46"/>
  <c r="BA91" i="48"/>
  <c r="CC92" i="46"/>
  <c r="CD92" i="46"/>
  <c r="BA92" i="48"/>
  <c r="CC93" i="46"/>
  <c r="CD93" i="46"/>
  <c r="BA93" i="48"/>
  <c r="CC94" i="46"/>
  <c r="CD94" i="46"/>
  <c r="BA94" i="48"/>
  <c r="CC95" i="46"/>
  <c r="CD95" i="46"/>
  <c r="BA95" i="48"/>
  <c r="CC96" i="46"/>
  <c r="CD96" i="46"/>
  <c r="BA96" i="48"/>
  <c r="CC97" i="46"/>
  <c r="CD97" i="46"/>
  <c r="BA97" i="48"/>
  <c r="CC98" i="46"/>
  <c r="CD98" i="46"/>
  <c r="BA98" i="48"/>
  <c r="CC99" i="46"/>
  <c r="CD99" i="46"/>
  <c r="BA99" i="48"/>
  <c r="CC100" i="46"/>
  <c r="CD100" i="46"/>
  <c r="BA100" i="48"/>
  <c r="CC101" i="46"/>
  <c r="CD101" i="46"/>
  <c r="BA101" i="48"/>
  <c r="CC102" i="46"/>
  <c r="CD102" i="46"/>
  <c r="BA102" i="48"/>
  <c r="CC103" i="46"/>
  <c r="CD103" i="46"/>
  <c r="BA103" i="48"/>
  <c r="CC104" i="46"/>
  <c r="CD104" i="46"/>
  <c r="BA104" i="48"/>
  <c r="CC105" i="46"/>
  <c r="CD105" i="46"/>
  <c r="BA105" i="48"/>
  <c r="CC106" i="46"/>
  <c r="CD106" i="46"/>
  <c r="BA106" i="48"/>
  <c r="CC107" i="46"/>
  <c r="CD107" i="46"/>
  <c r="BA107" i="48"/>
  <c r="CC108" i="46"/>
  <c r="CD108" i="46"/>
  <c r="BA108" i="48"/>
  <c r="CC109" i="46"/>
  <c r="CD109" i="46"/>
  <c r="BA109" i="48"/>
  <c r="CC110" i="46"/>
  <c r="CD110" i="46"/>
  <c r="BA110" i="48"/>
  <c r="CA4" i="46"/>
  <c r="CB4" i="46"/>
  <c r="AY4" i="48"/>
  <c r="CA5" i="46"/>
  <c r="CB5" i="46"/>
  <c r="AY5" i="48"/>
  <c r="CA6" i="46"/>
  <c r="CB6" i="46"/>
  <c r="AY6" i="48"/>
  <c r="CA7" i="46"/>
  <c r="CB7" i="46"/>
  <c r="AY7" i="48"/>
  <c r="CA8" i="46"/>
  <c r="CB8" i="46"/>
  <c r="AY8" i="48"/>
  <c r="CA9" i="46"/>
  <c r="CB9" i="46"/>
  <c r="AY9" i="48"/>
  <c r="CA10" i="46"/>
  <c r="CB10" i="46"/>
  <c r="AY10" i="48"/>
  <c r="CA11" i="46"/>
  <c r="CB11" i="46"/>
  <c r="AY11" i="48"/>
  <c r="CA12" i="46"/>
  <c r="CB12" i="46"/>
  <c r="AY12" i="48"/>
  <c r="CA13" i="46"/>
  <c r="CB13" i="46"/>
  <c r="AY13" i="48"/>
  <c r="CA14" i="46"/>
  <c r="CB14" i="46"/>
  <c r="AY14" i="48"/>
  <c r="CA15" i="46"/>
  <c r="CB15" i="46"/>
  <c r="AY15" i="48"/>
  <c r="CA16" i="46"/>
  <c r="CB16" i="46"/>
  <c r="AY16" i="48"/>
  <c r="CA17" i="46"/>
  <c r="CB17" i="46"/>
  <c r="AY17" i="48"/>
  <c r="CA18" i="46"/>
  <c r="CB18" i="46"/>
  <c r="AY18" i="48"/>
  <c r="CA19" i="46"/>
  <c r="CB19" i="46"/>
  <c r="AY19" i="48"/>
  <c r="CA20" i="46"/>
  <c r="CB20" i="46"/>
  <c r="AY20" i="48"/>
  <c r="CA21" i="46"/>
  <c r="CB21" i="46"/>
  <c r="AY21" i="48"/>
  <c r="CA22" i="46"/>
  <c r="CB22" i="46"/>
  <c r="AY22" i="48"/>
  <c r="CA23" i="46"/>
  <c r="CB23" i="46"/>
  <c r="AY23" i="48"/>
  <c r="CA24" i="46"/>
  <c r="CB24" i="46"/>
  <c r="AY24" i="48"/>
  <c r="CA25" i="46"/>
  <c r="CB25" i="46"/>
  <c r="AY25" i="48"/>
  <c r="CA26" i="46"/>
  <c r="CB26" i="46"/>
  <c r="AY26" i="48"/>
  <c r="CA27" i="46"/>
  <c r="CB27" i="46"/>
  <c r="AY27" i="48"/>
  <c r="CA28" i="46"/>
  <c r="CB28" i="46"/>
  <c r="AY28" i="48"/>
  <c r="CA29" i="46"/>
  <c r="CB29" i="46"/>
  <c r="AY29" i="48"/>
  <c r="CA30" i="46"/>
  <c r="CB30" i="46"/>
  <c r="AY30" i="48"/>
  <c r="CA31" i="46"/>
  <c r="CB31" i="46"/>
  <c r="AY31" i="48"/>
  <c r="CA32" i="46"/>
  <c r="CB32" i="46"/>
  <c r="AY32" i="48"/>
  <c r="CA33" i="46"/>
  <c r="CB33" i="46"/>
  <c r="AY33" i="48"/>
  <c r="CA34" i="46"/>
  <c r="CB34" i="46"/>
  <c r="AY34" i="48"/>
  <c r="CA35" i="46"/>
  <c r="CB35" i="46"/>
  <c r="AY35" i="48"/>
  <c r="CA36" i="46"/>
  <c r="CB36" i="46"/>
  <c r="AY36" i="48"/>
  <c r="CA37" i="46"/>
  <c r="CB37" i="46"/>
  <c r="AY37" i="48"/>
  <c r="CA38" i="46"/>
  <c r="CB38" i="46"/>
  <c r="AY38" i="48"/>
  <c r="CA39" i="46"/>
  <c r="CB39" i="46"/>
  <c r="AY39" i="48"/>
  <c r="CA40" i="46"/>
  <c r="CB40" i="46"/>
  <c r="AY40" i="48"/>
  <c r="CA41" i="46"/>
  <c r="CB41" i="46"/>
  <c r="AY41" i="48"/>
  <c r="CA42" i="46"/>
  <c r="CB42" i="46"/>
  <c r="AY42" i="48"/>
  <c r="CA43" i="46"/>
  <c r="CB43" i="46"/>
  <c r="AY43" i="48"/>
  <c r="CA44" i="46"/>
  <c r="CB44" i="46"/>
  <c r="AY44" i="48"/>
  <c r="CA45" i="46"/>
  <c r="CB45" i="46"/>
  <c r="AY45" i="48"/>
  <c r="CA46" i="46"/>
  <c r="CB46" i="46"/>
  <c r="AY46" i="48"/>
  <c r="CA47" i="46"/>
  <c r="CB47" i="46"/>
  <c r="AY47" i="48"/>
  <c r="CA48" i="46"/>
  <c r="CB48" i="46"/>
  <c r="AY48" i="48"/>
  <c r="CA49" i="46"/>
  <c r="CB49" i="46"/>
  <c r="AY49" i="48"/>
  <c r="CA50" i="46"/>
  <c r="CB50" i="46"/>
  <c r="AY50" i="48"/>
  <c r="CA51" i="46"/>
  <c r="CB51" i="46"/>
  <c r="AY51" i="48"/>
  <c r="CA52" i="46"/>
  <c r="CB52" i="46"/>
  <c r="AY52" i="48"/>
  <c r="CA53" i="46"/>
  <c r="CB53" i="46"/>
  <c r="AY53" i="48"/>
  <c r="CA54" i="46"/>
  <c r="CB54" i="46"/>
  <c r="AY54" i="48"/>
  <c r="CA55" i="46"/>
  <c r="CB55" i="46"/>
  <c r="AY55" i="48"/>
  <c r="CA56" i="46"/>
  <c r="CB56" i="46"/>
  <c r="AY56" i="48"/>
  <c r="CA57" i="46"/>
  <c r="CB57" i="46"/>
  <c r="AY57" i="48"/>
  <c r="CA58" i="46"/>
  <c r="CB58" i="46"/>
  <c r="AY58" i="48"/>
  <c r="CA59" i="46"/>
  <c r="CB59" i="46"/>
  <c r="AY59" i="48"/>
  <c r="CA60" i="46"/>
  <c r="CB60" i="46"/>
  <c r="AY60" i="48"/>
  <c r="CA61" i="46"/>
  <c r="CB61" i="46"/>
  <c r="AY61" i="48"/>
  <c r="CA62" i="46"/>
  <c r="CB62" i="46"/>
  <c r="AY62" i="48"/>
  <c r="CA63" i="46"/>
  <c r="CB63" i="46"/>
  <c r="AY63" i="48"/>
  <c r="CA64" i="46"/>
  <c r="CB64" i="46"/>
  <c r="AY64" i="48"/>
  <c r="CA65" i="46"/>
  <c r="CB65" i="46"/>
  <c r="AY65" i="48"/>
  <c r="CA66" i="46"/>
  <c r="CB66" i="46"/>
  <c r="AY66" i="48"/>
  <c r="CA67" i="46"/>
  <c r="CB67" i="46"/>
  <c r="AY67" i="48"/>
  <c r="CA68" i="46"/>
  <c r="CB68" i="46"/>
  <c r="AY68" i="48"/>
  <c r="CA69" i="46"/>
  <c r="CB69" i="46"/>
  <c r="AY69" i="48"/>
  <c r="CA70" i="46"/>
  <c r="CB70" i="46"/>
  <c r="AY70" i="48"/>
  <c r="CA71" i="46"/>
  <c r="CB71" i="46"/>
  <c r="AY71" i="48"/>
  <c r="CA72" i="46"/>
  <c r="CB72" i="46"/>
  <c r="AY72" i="48"/>
  <c r="CA73" i="46"/>
  <c r="CB73" i="46"/>
  <c r="AY73" i="48"/>
  <c r="CA74" i="46"/>
  <c r="CB74" i="46"/>
  <c r="AY74" i="48"/>
  <c r="CA75" i="46"/>
  <c r="CB75" i="46"/>
  <c r="AY75" i="48"/>
  <c r="CA76" i="46"/>
  <c r="CB76" i="46"/>
  <c r="AY76" i="48"/>
  <c r="CA77" i="46"/>
  <c r="CB77" i="46"/>
  <c r="AY77" i="48"/>
  <c r="CA78" i="46"/>
  <c r="CB78" i="46"/>
  <c r="AY78" i="48"/>
  <c r="CA79" i="46"/>
  <c r="CB79" i="46"/>
  <c r="AY79" i="48"/>
  <c r="CA80" i="46"/>
  <c r="CB80" i="46"/>
  <c r="AY80" i="48"/>
  <c r="CA81" i="46"/>
  <c r="CB81" i="46"/>
  <c r="AY81" i="48"/>
  <c r="CA82" i="46"/>
  <c r="CB82" i="46"/>
  <c r="AY82" i="48"/>
  <c r="CA83" i="46"/>
  <c r="CB83" i="46"/>
  <c r="AY83" i="48"/>
  <c r="CA84" i="46"/>
  <c r="CB84" i="46"/>
  <c r="AY84" i="48"/>
  <c r="CA85" i="46"/>
  <c r="CB85" i="46"/>
  <c r="AY85" i="48"/>
  <c r="CA86" i="46"/>
  <c r="CB86" i="46"/>
  <c r="AY86" i="48"/>
  <c r="CA87" i="46"/>
  <c r="CB87" i="46"/>
  <c r="AY87" i="48"/>
  <c r="CA88" i="46"/>
  <c r="CB88" i="46"/>
  <c r="AY88" i="48"/>
  <c r="CA89" i="46"/>
  <c r="CB89" i="46"/>
  <c r="AY89" i="48"/>
  <c r="CA90" i="46"/>
  <c r="CB90" i="46"/>
  <c r="AY90" i="48"/>
  <c r="CA91" i="46"/>
  <c r="CB91" i="46"/>
  <c r="AY91" i="48"/>
  <c r="CA92" i="46"/>
  <c r="CB92" i="46"/>
  <c r="AY92" i="48"/>
  <c r="CA93" i="46"/>
  <c r="CB93" i="46"/>
  <c r="AY93" i="48"/>
  <c r="CA94" i="46"/>
  <c r="CB94" i="46"/>
  <c r="AY94" i="48"/>
  <c r="CA95" i="46"/>
  <c r="CB95" i="46"/>
  <c r="AY95" i="48"/>
  <c r="CA96" i="46"/>
  <c r="CB96" i="46"/>
  <c r="AY96" i="48"/>
  <c r="CA97" i="46"/>
  <c r="CB97" i="46"/>
  <c r="AY97" i="48"/>
  <c r="CA98" i="46"/>
  <c r="CB98" i="46"/>
  <c r="AY98" i="48"/>
  <c r="CA99" i="46"/>
  <c r="CB99" i="46"/>
  <c r="AY99" i="48"/>
  <c r="CA100" i="46"/>
  <c r="CB100" i="46"/>
  <c r="AY100" i="48"/>
  <c r="CA101" i="46"/>
  <c r="CB101" i="46"/>
  <c r="AY101" i="48"/>
  <c r="CA102" i="46"/>
  <c r="CB102" i="46"/>
  <c r="AY102" i="48"/>
  <c r="CA103" i="46"/>
  <c r="CB103" i="46"/>
  <c r="AY103" i="48"/>
  <c r="CA104" i="46"/>
  <c r="CB104" i="46"/>
  <c r="AY104" i="48"/>
  <c r="CA105" i="46"/>
  <c r="CB105" i="46"/>
  <c r="AY105" i="48"/>
  <c r="CA106" i="46"/>
  <c r="CB106" i="46"/>
  <c r="AY106" i="48"/>
  <c r="CA107" i="46"/>
  <c r="CB107" i="46"/>
  <c r="AY107" i="48"/>
  <c r="CA108" i="46"/>
  <c r="CB108" i="46"/>
  <c r="AY108" i="48"/>
  <c r="CA109" i="46"/>
  <c r="CB109" i="46"/>
  <c r="AY109" i="48"/>
  <c r="CA110" i="46"/>
  <c r="CB110" i="46"/>
  <c r="AY110" i="48"/>
  <c r="BX4" i="46"/>
  <c r="BX5" i="46"/>
  <c r="BX6" i="46"/>
  <c r="BX7" i="46"/>
  <c r="BX8" i="46"/>
  <c r="BX9" i="46"/>
  <c r="BX10" i="46"/>
  <c r="BX11" i="46"/>
  <c r="BX12" i="46"/>
  <c r="BX13" i="46"/>
  <c r="BX14" i="46"/>
  <c r="BX15" i="46"/>
  <c r="BX16" i="46"/>
  <c r="BX17" i="46"/>
  <c r="BX18" i="46"/>
  <c r="BX19" i="46"/>
  <c r="BX20" i="46"/>
  <c r="BX21" i="46"/>
  <c r="BX22" i="46"/>
  <c r="BX23" i="46"/>
  <c r="BX24" i="46"/>
  <c r="BX25" i="46"/>
  <c r="BX26" i="46"/>
  <c r="BX27" i="46"/>
  <c r="BX28" i="46"/>
  <c r="BX29" i="46"/>
  <c r="BX30" i="46"/>
  <c r="BX31" i="46"/>
  <c r="BX32" i="46"/>
  <c r="BX33" i="46"/>
  <c r="BX34" i="46"/>
  <c r="BX35" i="46"/>
  <c r="BX36" i="46"/>
  <c r="BX37" i="46"/>
  <c r="BX38" i="46"/>
  <c r="BX39" i="46"/>
  <c r="BX40" i="46"/>
  <c r="BX41" i="46"/>
  <c r="BX42" i="46"/>
  <c r="BX43" i="46"/>
  <c r="BX44" i="46"/>
  <c r="BX45" i="46"/>
  <c r="BX46" i="46"/>
  <c r="BX47" i="46"/>
  <c r="BX48" i="46"/>
  <c r="BX49" i="46"/>
  <c r="BX50" i="46"/>
  <c r="BX51" i="46"/>
  <c r="BX52" i="46"/>
  <c r="BX53" i="46"/>
  <c r="BX54" i="46"/>
  <c r="BX55" i="46"/>
  <c r="BX56" i="46"/>
  <c r="BX57" i="46"/>
  <c r="BX58" i="46"/>
  <c r="BX59" i="46"/>
  <c r="BX60" i="46"/>
  <c r="BX61" i="46"/>
  <c r="BX62" i="46"/>
  <c r="BX63" i="46"/>
  <c r="BX64" i="46"/>
  <c r="BX65" i="46"/>
  <c r="BX66" i="46"/>
  <c r="BX67" i="46"/>
  <c r="BX68" i="46"/>
  <c r="BX69" i="46"/>
  <c r="BX70" i="46"/>
  <c r="BX71" i="46"/>
  <c r="BX72" i="46"/>
  <c r="BX73" i="46"/>
  <c r="BX74" i="46"/>
  <c r="BX75" i="46"/>
  <c r="BX76" i="46"/>
  <c r="BX77" i="46"/>
  <c r="BX78" i="46"/>
  <c r="BX79" i="46"/>
  <c r="BX80" i="46"/>
  <c r="BX81" i="46"/>
  <c r="BX82" i="46"/>
  <c r="BX83" i="46"/>
  <c r="BX84" i="46"/>
  <c r="BX85" i="46"/>
  <c r="BX86" i="46"/>
  <c r="BX87" i="46"/>
  <c r="BX88" i="46"/>
  <c r="BX89" i="46"/>
  <c r="BX90" i="46"/>
  <c r="BX91" i="46"/>
  <c r="BX92" i="46"/>
  <c r="BX93" i="46"/>
  <c r="BX94" i="46"/>
  <c r="BX95" i="46"/>
  <c r="BX96" i="46"/>
  <c r="BX97" i="46"/>
  <c r="BX98" i="46"/>
  <c r="BX99" i="46"/>
  <c r="BX100" i="46"/>
  <c r="BX101" i="46"/>
  <c r="BX102" i="46"/>
  <c r="BX103" i="46"/>
  <c r="BX104" i="46"/>
  <c r="BX105" i="46"/>
  <c r="BX106" i="46"/>
  <c r="BX107" i="46"/>
  <c r="BX108" i="46"/>
  <c r="BX109" i="46"/>
  <c r="BX110" i="46"/>
  <c r="BT4" i="46"/>
  <c r="BU4" i="46"/>
  <c r="AU4" i="48"/>
  <c r="BT5" i="46"/>
  <c r="BU5" i="46"/>
  <c r="AU5" i="48"/>
  <c r="BT6" i="46"/>
  <c r="BU6" i="46"/>
  <c r="AU6" i="48"/>
  <c r="BT7" i="46"/>
  <c r="BU7" i="46"/>
  <c r="AU7" i="48"/>
  <c r="BT8" i="46"/>
  <c r="BU8" i="46"/>
  <c r="AU8" i="48"/>
  <c r="BT9" i="46"/>
  <c r="BU9" i="46"/>
  <c r="AU9" i="48"/>
  <c r="BT10" i="46"/>
  <c r="BU10" i="46"/>
  <c r="AU10" i="48"/>
  <c r="BT11" i="46"/>
  <c r="BU11" i="46"/>
  <c r="AU11" i="48"/>
  <c r="BT12" i="46"/>
  <c r="BU12" i="46"/>
  <c r="AU12" i="48"/>
  <c r="BT13" i="46"/>
  <c r="BU13" i="46"/>
  <c r="AU13" i="48"/>
  <c r="BT14" i="46"/>
  <c r="BU14" i="46"/>
  <c r="AU14" i="48"/>
  <c r="BT15" i="46"/>
  <c r="BU15" i="46"/>
  <c r="AU15" i="48"/>
  <c r="BT16" i="46"/>
  <c r="BU16" i="46"/>
  <c r="AU16" i="48"/>
  <c r="BT17" i="46"/>
  <c r="BU17" i="46"/>
  <c r="AU17" i="48"/>
  <c r="BT18" i="46"/>
  <c r="BU18" i="46"/>
  <c r="AU18" i="48"/>
  <c r="BT19" i="46"/>
  <c r="BU19" i="46"/>
  <c r="AU19" i="48"/>
  <c r="BT20" i="46"/>
  <c r="BU20" i="46"/>
  <c r="AU20" i="48"/>
  <c r="BT21" i="46"/>
  <c r="BU21" i="46"/>
  <c r="AU21" i="48"/>
  <c r="BT22" i="46"/>
  <c r="BU22" i="46"/>
  <c r="AU22" i="48"/>
  <c r="BT23" i="46"/>
  <c r="BU23" i="46"/>
  <c r="AU23" i="48"/>
  <c r="BT24" i="46"/>
  <c r="BU24" i="46"/>
  <c r="AU24" i="48"/>
  <c r="BT25" i="46"/>
  <c r="BU25" i="46"/>
  <c r="AU25" i="48"/>
  <c r="BT26" i="46"/>
  <c r="BU26" i="46"/>
  <c r="AU26" i="48"/>
  <c r="BT27" i="46"/>
  <c r="BU27" i="46"/>
  <c r="AU27" i="48"/>
  <c r="BT28" i="46"/>
  <c r="BU28" i="46"/>
  <c r="AU28" i="48"/>
  <c r="BT29" i="46"/>
  <c r="BU29" i="46"/>
  <c r="AU29" i="48"/>
  <c r="BT30" i="46"/>
  <c r="BU30" i="46"/>
  <c r="AU30" i="48"/>
  <c r="BT31" i="46"/>
  <c r="BU31" i="46"/>
  <c r="AU31" i="48"/>
  <c r="BT32" i="46"/>
  <c r="BU32" i="46"/>
  <c r="AU32" i="48"/>
  <c r="BT33" i="46"/>
  <c r="BU33" i="46"/>
  <c r="AU33" i="48"/>
  <c r="BT34" i="46"/>
  <c r="BU34" i="46"/>
  <c r="AU34" i="48"/>
  <c r="BT35" i="46"/>
  <c r="BU35" i="46"/>
  <c r="AU35" i="48"/>
  <c r="BT36" i="46"/>
  <c r="BU36" i="46"/>
  <c r="AU36" i="48"/>
  <c r="BT37" i="46"/>
  <c r="BU37" i="46"/>
  <c r="AU37" i="48"/>
  <c r="BT38" i="46"/>
  <c r="BU38" i="46"/>
  <c r="AU38" i="48"/>
  <c r="BT39" i="46"/>
  <c r="BU39" i="46"/>
  <c r="AU39" i="48"/>
  <c r="BT40" i="46"/>
  <c r="BU40" i="46"/>
  <c r="AU40" i="48"/>
  <c r="BT41" i="46"/>
  <c r="BU41" i="46"/>
  <c r="AU41" i="48"/>
  <c r="BT42" i="46"/>
  <c r="BU42" i="46"/>
  <c r="AU42" i="48"/>
  <c r="BT43" i="46"/>
  <c r="BU43" i="46"/>
  <c r="AU43" i="48"/>
  <c r="BT44" i="46"/>
  <c r="BU44" i="46"/>
  <c r="AU44" i="48"/>
  <c r="BT45" i="46"/>
  <c r="BU45" i="46"/>
  <c r="AU45" i="48"/>
  <c r="BT46" i="46"/>
  <c r="BU46" i="46"/>
  <c r="AU46" i="48"/>
  <c r="BT47" i="46"/>
  <c r="BU47" i="46"/>
  <c r="AU47" i="48"/>
  <c r="BT48" i="46"/>
  <c r="BU48" i="46"/>
  <c r="AU48" i="48"/>
  <c r="BT49" i="46"/>
  <c r="BU49" i="46"/>
  <c r="AU49" i="48"/>
  <c r="BT50" i="46"/>
  <c r="BU50" i="46"/>
  <c r="AU50" i="48"/>
  <c r="BT51" i="46"/>
  <c r="BU51" i="46"/>
  <c r="AU51" i="48"/>
  <c r="BT52" i="46"/>
  <c r="BU52" i="46"/>
  <c r="AU52" i="48"/>
  <c r="BT53" i="46"/>
  <c r="BU53" i="46"/>
  <c r="AU53" i="48"/>
  <c r="BT54" i="46"/>
  <c r="BU54" i="46"/>
  <c r="AU54" i="48"/>
  <c r="BT55" i="46"/>
  <c r="BU55" i="46"/>
  <c r="AU55" i="48"/>
  <c r="BT56" i="46"/>
  <c r="BU56" i="46"/>
  <c r="AU56" i="48"/>
  <c r="BT57" i="46"/>
  <c r="BU57" i="46"/>
  <c r="AU57" i="48"/>
  <c r="BT58" i="46"/>
  <c r="BU58" i="46"/>
  <c r="AU58" i="48"/>
  <c r="BT59" i="46"/>
  <c r="BU59" i="46"/>
  <c r="AU59" i="48"/>
  <c r="BT60" i="46"/>
  <c r="BU60" i="46"/>
  <c r="AU60" i="48"/>
  <c r="BT61" i="46"/>
  <c r="BU61" i="46"/>
  <c r="AU61" i="48"/>
  <c r="BT62" i="46"/>
  <c r="BU62" i="46"/>
  <c r="AU62" i="48"/>
  <c r="BT63" i="46"/>
  <c r="BU63" i="46"/>
  <c r="AU63" i="48"/>
  <c r="BT64" i="46"/>
  <c r="BU64" i="46"/>
  <c r="AU64" i="48"/>
  <c r="BT65" i="46"/>
  <c r="BU65" i="46"/>
  <c r="AU65" i="48"/>
  <c r="BT66" i="46"/>
  <c r="BU66" i="46"/>
  <c r="AU66" i="48"/>
  <c r="BT67" i="46"/>
  <c r="BU67" i="46"/>
  <c r="AU67" i="48"/>
  <c r="BT68" i="46"/>
  <c r="BU68" i="46"/>
  <c r="AU68" i="48"/>
  <c r="BT69" i="46"/>
  <c r="BU69" i="46"/>
  <c r="AU69" i="48"/>
  <c r="BT70" i="46"/>
  <c r="BU70" i="46"/>
  <c r="AU70" i="48"/>
  <c r="BT71" i="46"/>
  <c r="BU71" i="46"/>
  <c r="AU71" i="48"/>
  <c r="BT72" i="46"/>
  <c r="BU72" i="46"/>
  <c r="AU72" i="48"/>
  <c r="BT73" i="46"/>
  <c r="BU73" i="46"/>
  <c r="AU73" i="48"/>
  <c r="BT74" i="46"/>
  <c r="BU74" i="46"/>
  <c r="AU74" i="48"/>
  <c r="BT75" i="46"/>
  <c r="BU75" i="46"/>
  <c r="AU75" i="48"/>
  <c r="BT76" i="46"/>
  <c r="BU76" i="46"/>
  <c r="AU76" i="48"/>
  <c r="BT77" i="46"/>
  <c r="BU77" i="46"/>
  <c r="AU77" i="48"/>
  <c r="BT78" i="46"/>
  <c r="BU78" i="46"/>
  <c r="AU78" i="48"/>
  <c r="BT79" i="46"/>
  <c r="BU79" i="46"/>
  <c r="AU79" i="48"/>
  <c r="BT80" i="46"/>
  <c r="BU80" i="46"/>
  <c r="AU80" i="48"/>
  <c r="BT81" i="46"/>
  <c r="BU81" i="46"/>
  <c r="AU81" i="48"/>
  <c r="BT82" i="46"/>
  <c r="BU82" i="46"/>
  <c r="AU82" i="48"/>
  <c r="BT83" i="46"/>
  <c r="BU83" i="46"/>
  <c r="AU83" i="48"/>
  <c r="BT84" i="46"/>
  <c r="BU84" i="46"/>
  <c r="AU84" i="48"/>
  <c r="BT85" i="46"/>
  <c r="BU85" i="46"/>
  <c r="AU85" i="48"/>
  <c r="BT86" i="46"/>
  <c r="BU86" i="46"/>
  <c r="AU86" i="48"/>
  <c r="BT87" i="46"/>
  <c r="BU87" i="46"/>
  <c r="AU87" i="48"/>
  <c r="BT88" i="46"/>
  <c r="BU88" i="46"/>
  <c r="AU88" i="48"/>
  <c r="BT89" i="46"/>
  <c r="BU89" i="46"/>
  <c r="AU89" i="48"/>
  <c r="BT90" i="46"/>
  <c r="BU90" i="46"/>
  <c r="AU90" i="48"/>
  <c r="BT91" i="46"/>
  <c r="BU91" i="46"/>
  <c r="AU91" i="48"/>
  <c r="BT92" i="46"/>
  <c r="BU92" i="46"/>
  <c r="AU92" i="48"/>
  <c r="BT93" i="46"/>
  <c r="BU93" i="46"/>
  <c r="AU93" i="48"/>
  <c r="BT94" i="46"/>
  <c r="BU94" i="46"/>
  <c r="AU94" i="48"/>
  <c r="BT95" i="46"/>
  <c r="BU95" i="46"/>
  <c r="AU95" i="48"/>
  <c r="BT96" i="46"/>
  <c r="BU96" i="46"/>
  <c r="AU96" i="48"/>
  <c r="BT97" i="46"/>
  <c r="BU97" i="46"/>
  <c r="AU97" i="48"/>
  <c r="BT98" i="46"/>
  <c r="BU98" i="46"/>
  <c r="AU98" i="48"/>
  <c r="BT99" i="46"/>
  <c r="BU99" i="46"/>
  <c r="AU99" i="48"/>
  <c r="BT100" i="46"/>
  <c r="BU100" i="46"/>
  <c r="AU100" i="48"/>
  <c r="BT101" i="46"/>
  <c r="BU101" i="46"/>
  <c r="AU101" i="48"/>
  <c r="BT102" i="46"/>
  <c r="BU102" i="46"/>
  <c r="AU102" i="48"/>
  <c r="BT103" i="46"/>
  <c r="BU103" i="46"/>
  <c r="AU103" i="48"/>
  <c r="BT104" i="46"/>
  <c r="BU104" i="46"/>
  <c r="AU104" i="48"/>
  <c r="BT105" i="46"/>
  <c r="BU105" i="46"/>
  <c r="AU105" i="48"/>
  <c r="BT106" i="46"/>
  <c r="BU106" i="46"/>
  <c r="AU106" i="48"/>
  <c r="BT107" i="46"/>
  <c r="BU107" i="46"/>
  <c r="AU107" i="48"/>
  <c r="BT108" i="46"/>
  <c r="BU108" i="46"/>
  <c r="AU108" i="48"/>
  <c r="BT109" i="46"/>
  <c r="BU109" i="46"/>
  <c r="AU109" i="48"/>
  <c r="BT110" i="46"/>
  <c r="BU110" i="46"/>
  <c r="AU110" i="48"/>
  <c r="BP4" i="46"/>
  <c r="BQ4" i="46"/>
  <c r="AS4" i="48"/>
  <c r="BP5" i="46"/>
  <c r="BQ5" i="46"/>
  <c r="AS5" i="48"/>
  <c r="BP6" i="46"/>
  <c r="BQ6" i="46"/>
  <c r="AS6" i="48"/>
  <c r="BP7" i="46"/>
  <c r="BQ7" i="46"/>
  <c r="AS7" i="48"/>
  <c r="BP8" i="46"/>
  <c r="BQ8" i="46"/>
  <c r="AS8" i="48"/>
  <c r="BP9" i="46"/>
  <c r="BQ9" i="46"/>
  <c r="AS9" i="48"/>
  <c r="BP10" i="46"/>
  <c r="BQ10" i="46"/>
  <c r="AS10" i="48"/>
  <c r="BP11" i="46"/>
  <c r="BQ11" i="46"/>
  <c r="AS11" i="48"/>
  <c r="BP12" i="46"/>
  <c r="BQ12" i="46"/>
  <c r="AS12" i="48"/>
  <c r="BP13" i="46"/>
  <c r="BQ13" i="46"/>
  <c r="AS13" i="48"/>
  <c r="BP14" i="46"/>
  <c r="BQ14" i="46"/>
  <c r="AS14" i="48"/>
  <c r="BP15" i="46"/>
  <c r="BQ15" i="46"/>
  <c r="AS15" i="48"/>
  <c r="BP16" i="46"/>
  <c r="BQ16" i="46"/>
  <c r="AS16" i="48"/>
  <c r="BP17" i="46"/>
  <c r="BQ17" i="46"/>
  <c r="AS17" i="48"/>
  <c r="BP18" i="46"/>
  <c r="BQ18" i="46"/>
  <c r="AS18" i="48"/>
  <c r="BP19" i="46"/>
  <c r="BQ19" i="46"/>
  <c r="AS19" i="48"/>
  <c r="BP20" i="46"/>
  <c r="BQ20" i="46"/>
  <c r="AS20" i="48"/>
  <c r="BP21" i="46"/>
  <c r="BQ21" i="46"/>
  <c r="AS21" i="48"/>
  <c r="BP22" i="46"/>
  <c r="BQ22" i="46"/>
  <c r="AS22" i="48"/>
  <c r="BP23" i="46"/>
  <c r="BQ23" i="46"/>
  <c r="AS23" i="48"/>
  <c r="BP24" i="46"/>
  <c r="BQ24" i="46"/>
  <c r="AS24" i="48"/>
  <c r="BP25" i="46"/>
  <c r="BQ25" i="46"/>
  <c r="AS25" i="48"/>
  <c r="BP26" i="46"/>
  <c r="BQ26" i="46"/>
  <c r="AS26" i="48"/>
  <c r="BP27" i="46"/>
  <c r="BQ27" i="46"/>
  <c r="AS27" i="48"/>
  <c r="BP28" i="46"/>
  <c r="BQ28" i="46"/>
  <c r="AS28" i="48"/>
  <c r="BP29" i="46"/>
  <c r="BQ29" i="46"/>
  <c r="AS29" i="48"/>
  <c r="BP30" i="46"/>
  <c r="BQ30" i="46"/>
  <c r="AS30" i="48"/>
  <c r="BP31" i="46"/>
  <c r="BQ31" i="46"/>
  <c r="AS31" i="48"/>
  <c r="BP32" i="46"/>
  <c r="BQ32" i="46"/>
  <c r="AS32" i="48"/>
  <c r="BP33" i="46"/>
  <c r="BQ33" i="46"/>
  <c r="AS33" i="48"/>
  <c r="BP34" i="46"/>
  <c r="BQ34" i="46"/>
  <c r="AS34" i="48"/>
  <c r="BP35" i="46"/>
  <c r="BQ35" i="46"/>
  <c r="AS35" i="48"/>
  <c r="BP36" i="46"/>
  <c r="BQ36" i="46"/>
  <c r="AS36" i="48"/>
  <c r="BP37" i="46"/>
  <c r="BQ37" i="46"/>
  <c r="AS37" i="48"/>
  <c r="BP38" i="46"/>
  <c r="BQ38" i="46"/>
  <c r="AS38" i="48"/>
  <c r="BP39" i="46"/>
  <c r="BQ39" i="46"/>
  <c r="AS39" i="48"/>
  <c r="BP40" i="46"/>
  <c r="BQ40" i="46"/>
  <c r="AS40" i="48"/>
  <c r="BP41" i="46"/>
  <c r="BQ41" i="46"/>
  <c r="AS41" i="48"/>
  <c r="BP42" i="46"/>
  <c r="BQ42" i="46"/>
  <c r="AS42" i="48"/>
  <c r="BP43" i="46"/>
  <c r="BQ43" i="46"/>
  <c r="AS43" i="48"/>
  <c r="BP44" i="46"/>
  <c r="BQ44" i="46"/>
  <c r="AS44" i="48"/>
  <c r="BP45" i="46"/>
  <c r="BQ45" i="46"/>
  <c r="AS45" i="48"/>
  <c r="BP46" i="46"/>
  <c r="BQ46" i="46"/>
  <c r="AS46" i="48"/>
  <c r="BP47" i="46"/>
  <c r="BQ47" i="46"/>
  <c r="AS47" i="48"/>
  <c r="BP48" i="46"/>
  <c r="BQ48" i="46"/>
  <c r="AS48" i="48"/>
  <c r="BP49" i="46"/>
  <c r="BQ49" i="46"/>
  <c r="AS49" i="48"/>
  <c r="BP50" i="46"/>
  <c r="BQ50" i="46"/>
  <c r="AS50" i="48"/>
  <c r="BP51" i="46"/>
  <c r="BQ51" i="46"/>
  <c r="AS51" i="48"/>
  <c r="BP52" i="46"/>
  <c r="BQ52" i="46"/>
  <c r="AS52" i="48"/>
  <c r="BP53" i="46"/>
  <c r="BQ53" i="46"/>
  <c r="AS53" i="48"/>
  <c r="BP54" i="46"/>
  <c r="BQ54" i="46"/>
  <c r="AS54" i="48"/>
  <c r="BP55" i="46"/>
  <c r="BQ55" i="46"/>
  <c r="AS55" i="48"/>
  <c r="BP56" i="46"/>
  <c r="BQ56" i="46"/>
  <c r="AS56" i="48"/>
  <c r="BP57" i="46"/>
  <c r="BQ57" i="46"/>
  <c r="AS57" i="48"/>
  <c r="BP58" i="46"/>
  <c r="BQ58" i="46"/>
  <c r="AS58" i="48"/>
  <c r="BP59" i="46"/>
  <c r="BQ59" i="46"/>
  <c r="AS59" i="48"/>
  <c r="BP60" i="46"/>
  <c r="BQ60" i="46"/>
  <c r="AS60" i="48"/>
  <c r="BP61" i="46"/>
  <c r="BQ61" i="46"/>
  <c r="AS61" i="48"/>
  <c r="BP62" i="46"/>
  <c r="BQ62" i="46"/>
  <c r="AS62" i="48"/>
  <c r="BP63" i="46"/>
  <c r="BQ63" i="46"/>
  <c r="AS63" i="48"/>
  <c r="BP64" i="46"/>
  <c r="BQ64" i="46"/>
  <c r="AS64" i="48"/>
  <c r="BP65" i="46"/>
  <c r="BQ65" i="46"/>
  <c r="AS65" i="48"/>
  <c r="BP66" i="46"/>
  <c r="BQ66" i="46"/>
  <c r="AS66" i="48"/>
  <c r="BP67" i="46"/>
  <c r="BQ67" i="46"/>
  <c r="AS67" i="48"/>
  <c r="BP68" i="46"/>
  <c r="BQ68" i="46"/>
  <c r="AS68" i="48"/>
  <c r="BP69" i="46"/>
  <c r="BQ69" i="46"/>
  <c r="AS69" i="48"/>
  <c r="BP70" i="46"/>
  <c r="BQ70" i="46"/>
  <c r="AS70" i="48"/>
  <c r="BP71" i="46"/>
  <c r="BQ71" i="46"/>
  <c r="AS71" i="48"/>
  <c r="BP72" i="46"/>
  <c r="BQ72" i="46"/>
  <c r="AS72" i="48"/>
  <c r="BP73" i="46"/>
  <c r="BQ73" i="46"/>
  <c r="AS73" i="48"/>
  <c r="BP74" i="46"/>
  <c r="BQ74" i="46"/>
  <c r="AS74" i="48"/>
  <c r="BP75" i="46"/>
  <c r="BQ75" i="46"/>
  <c r="AS75" i="48"/>
  <c r="BP76" i="46"/>
  <c r="BQ76" i="46"/>
  <c r="AS76" i="48"/>
  <c r="BP77" i="46"/>
  <c r="BQ77" i="46"/>
  <c r="AS77" i="48"/>
  <c r="BP78" i="46"/>
  <c r="BQ78" i="46"/>
  <c r="AS78" i="48"/>
  <c r="BP79" i="46"/>
  <c r="BQ79" i="46"/>
  <c r="AS79" i="48"/>
  <c r="BP80" i="46"/>
  <c r="BQ80" i="46"/>
  <c r="AS80" i="48"/>
  <c r="BP81" i="46"/>
  <c r="BQ81" i="46"/>
  <c r="AS81" i="48"/>
  <c r="BP82" i="46"/>
  <c r="BQ82" i="46"/>
  <c r="AS82" i="48"/>
  <c r="BP83" i="46"/>
  <c r="BQ83" i="46"/>
  <c r="AS83" i="48"/>
  <c r="BP84" i="46"/>
  <c r="BQ84" i="46"/>
  <c r="AS84" i="48"/>
  <c r="BP85" i="46"/>
  <c r="BQ85" i="46"/>
  <c r="AS85" i="48"/>
  <c r="BP86" i="46"/>
  <c r="BQ86" i="46"/>
  <c r="AS86" i="48"/>
  <c r="BP87" i="46"/>
  <c r="BQ87" i="46"/>
  <c r="AS87" i="48"/>
  <c r="BP88" i="46"/>
  <c r="BQ88" i="46"/>
  <c r="AS88" i="48"/>
  <c r="BP89" i="46"/>
  <c r="BQ89" i="46"/>
  <c r="AS89" i="48"/>
  <c r="BP90" i="46"/>
  <c r="BQ90" i="46"/>
  <c r="AS90" i="48"/>
  <c r="BP91" i="46"/>
  <c r="BQ91" i="46"/>
  <c r="AS91" i="48"/>
  <c r="BP92" i="46"/>
  <c r="BQ92" i="46"/>
  <c r="AS92" i="48"/>
  <c r="BP93" i="46"/>
  <c r="BQ93" i="46"/>
  <c r="AS93" i="48"/>
  <c r="BP94" i="46"/>
  <c r="BQ94" i="46"/>
  <c r="AS94" i="48"/>
  <c r="BP95" i="46"/>
  <c r="BQ95" i="46"/>
  <c r="AS95" i="48"/>
  <c r="BP96" i="46"/>
  <c r="BQ96" i="46"/>
  <c r="AS96" i="48"/>
  <c r="BP97" i="46"/>
  <c r="BQ97" i="46"/>
  <c r="AS97" i="48"/>
  <c r="BP98" i="46"/>
  <c r="BQ98" i="46"/>
  <c r="AS98" i="48"/>
  <c r="BP99" i="46"/>
  <c r="BQ99" i="46"/>
  <c r="AS99" i="48"/>
  <c r="BP100" i="46"/>
  <c r="BQ100" i="46"/>
  <c r="AS100" i="48"/>
  <c r="BP101" i="46"/>
  <c r="BQ101" i="46"/>
  <c r="AS101" i="48"/>
  <c r="BP102" i="46"/>
  <c r="BQ102" i="46"/>
  <c r="AS102" i="48"/>
  <c r="BP103" i="46"/>
  <c r="BQ103" i="46"/>
  <c r="AS103" i="48"/>
  <c r="BP104" i="46"/>
  <c r="BQ104" i="46"/>
  <c r="AS104" i="48"/>
  <c r="BP105" i="46"/>
  <c r="BQ105" i="46"/>
  <c r="AS105" i="48"/>
  <c r="BP106" i="46"/>
  <c r="BQ106" i="46"/>
  <c r="AS106" i="48"/>
  <c r="BP107" i="46"/>
  <c r="BQ107" i="46"/>
  <c r="AS107" i="48"/>
  <c r="BP108" i="46"/>
  <c r="BQ108" i="46"/>
  <c r="AS108" i="48"/>
  <c r="BP109" i="46"/>
  <c r="BQ109" i="46"/>
  <c r="AS109" i="48"/>
  <c r="BP110" i="46"/>
  <c r="BQ110" i="46"/>
  <c r="AS110" i="48"/>
  <c r="BI4" i="46"/>
  <c r="V4" i="62"/>
  <c r="BI5" i="46"/>
  <c r="V5" i="62"/>
  <c r="BI6" i="46"/>
  <c r="V6" i="62"/>
  <c r="BI7" i="46"/>
  <c r="V7" i="62"/>
  <c r="BI8" i="46"/>
  <c r="V8" i="62"/>
  <c r="BI9" i="46"/>
  <c r="V9" i="62"/>
  <c r="BI10" i="46"/>
  <c r="V10" i="62"/>
  <c r="BI11" i="46"/>
  <c r="V11" i="62"/>
  <c r="BI12" i="46"/>
  <c r="V12" i="62"/>
  <c r="BI13" i="46"/>
  <c r="V13" i="62"/>
  <c r="BI14" i="46"/>
  <c r="V14" i="62"/>
  <c r="BI15" i="46"/>
  <c r="V15" i="62"/>
  <c r="BI16" i="46"/>
  <c r="V16" i="62"/>
  <c r="BI17" i="46"/>
  <c r="V17" i="62"/>
  <c r="BI18" i="46"/>
  <c r="V18" i="62"/>
  <c r="BI19" i="46"/>
  <c r="V19" i="62"/>
  <c r="BI20" i="46"/>
  <c r="V20" i="62"/>
  <c r="BI21" i="46"/>
  <c r="V21" i="62"/>
  <c r="BI22" i="46"/>
  <c r="V22" i="62"/>
  <c r="BI23" i="46"/>
  <c r="V23" i="62"/>
  <c r="BI24" i="46"/>
  <c r="V24" i="62"/>
  <c r="BI25" i="46"/>
  <c r="V25" i="62"/>
  <c r="BI26" i="46"/>
  <c r="V26" i="62"/>
  <c r="BI27" i="46"/>
  <c r="V27" i="62"/>
  <c r="BI28" i="46"/>
  <c r="V28" i="62"/>
  <c r="BI29" i="46"/>
  <c r="V29" i="62"/>
  <c r="BI30" i="46"/>
  <c r="V30" i="62"/>
  <c r="BI31" i="46"/>
  <c r="V31" i="62"/>
  <c r="BI32" i="46"/>
  <c r="V32" i="62"/>
  <c r="BI33" i="46"/>
  <c r="V33" i="62"/>
  <c r="BI34" i="46"/>
  <c r="V34" i="62"/>
  <c r="BI35" i="46"/>
  <c r="V35" i="62"/>
  <c r="BI36" i="46"/>
  <c r="V36" i="62"/>
  <c r="BI37" i="46"/>
  <c r="V37" i="62"/>
  <c r="BI38" i="46"/>
  <c r="V38" i="62"/>
  <c r="BI39" i="46"/>
  <c r="V39" i="62"/>
  <c r="BI40" i="46"/>
  <c r="V40" i="62"/>
  <c r="BI41" i="46"/>
  <c r="V41" i="62"/>
  <c r="BI42" i="46"/>
  <c r="V42" i="62"/>
  <c r="BI43" i="46"/>
  <c r="V43" i="62"/>
  <c r="BI44" i="46"/>
  <c r="V44" i="62"/>
  <c r="BI45" i="46"/>
  <c r="V45" i="62"/>
  <c r="BI46" i="46"/>
  <c r="V46" i="62"/>
  <c r="BI47" i="46"/>
  <c r="V47" i="62"/>
  <c r="BI48" i="46"/>
  <c r="V48" i="62"/>
  <c r="BI49" i="46"/>
  <c r="V49" i="62"/>
  <c r="BI50" i="46"/>
  <c r="V50" i="62"/>
  <c r="BI51" i="46"/>
  <c r="V51" i="62"/>
  <c r="BI52" i="46"/>
  <c r="V52" i="62"/>
  <c r="BI53" i="46"/>
  <c r="V53" i="62"/>
  <c r="BI54" i="46"/>
  <c r="V54" i="62"/>
  <c r="BI55" i="46"/>
  <c r="V55" i="62"/>
  <c r="BI56" i="46"/>
  <c r="V56" i="62"/>
  <c r="BI57" i="46"/>
  <c r="V57" i="62"/>
  <c r="BI58" i="46"/>
  <c r="V58" i="62"/>
  <c r="BI59" i="46"/>
  <c r="V59" i="62"/>
  <c r="BI60" i="46"/>
  <c r="V60" i="62"/>
  <c r="BI61" i="46"/>
  <c r="V61" i="62"/>
  <c r="BI62" i="46"/>
  <c r="V62" i="62"/>
  <c r="BI63" i="46"/>
  <c r="V63" i="62"/>
  <c r="BI64" i="46"/>
  <c r="V64" i="62"/>
  <c r="BI65" i="46"/>
  <c r="V65" i="62"/>
  <c r="BI66" i="46"/>
  <c r="V66" i="62"/>
  <c r="BI67" i="46"/>
  <c r="V67" i="62"/>
  <c r="BI68" i="46"/>
  <c r="V68" i="62"/>
  <c r="BI69" i="46"/>
  <c r="V69" i="62"/>
  <c r="BI70" i="46"/>
  <c r="V70" i="62"/>
  <c r="BI71" i="46"/>
  <c r="V71" i="62"/>
  <c r="BI72" i="46"/>
  <c r="V72" i="62"/>
  <c r="BI73" i="46"/>
  <c r="V73" i="62"/>
  <c r="BI74" i="46"/>
  <c r="V74" i="62"/>
  <c r="BI75" i="46"/>
  <c r="V75" i="62"/>
  <c r="BI76" i="46"/>
  <c r="V76" i="62"/>
  <c r="BI77" i="46"/>
  <c r="V77" i="62"/>
  <c r="BI78" i="46"/>
  <c r="V78" i="62"/>
  <c r="BI79" i="46"/>
  <c r="V79" i="62"/>
  <c r="BI80" i="46"/>
  <c r="V80" i="62"/>
  <c r="BI81" i="46"/>
  <c r="V81" i="62"/>
  <c r="BI82" i="46"/>
  <c r="V82" i="62"/>
  <c r="BI83" i="46"/>
  <c r="V83" i="62"/>
  <c r="BI84" i="46"/>
  <c r="V84" i="62"/>
  <c r="BI85" i="46"/>
  <c r="V85" i="62"/>
  <c r="BI86" i="46"/>
  <c r="V86" i="62"/>
  <c r="BI87" i="46"/>
  <c r="V87" i="62"/>
  <c r="BI88" i="46"/>
  <c r="V88" i="62"/>
  <c r="BI89" i="46"/>
  <c r="V89" i="62"/>
  <c r="BI90" i="46"/>
  <c r="V90" i="62"/>
  <c r="BI91" i="46"/>
  <c r="V91" i="62"/>
  <c r="BI92" i="46"/>
  <c r="V92" i="62"/>
  <c r="BI93" i="46"/>
  <c r="V93" i="62"/>
  <c r="BI94" i="46"/>
  <c r="V94" i="62"/>
  <c r="BI95" i="46"/>
  <c r="V95" i="62"/>
  <c r="BI96" i="46"/>
  <c r="V96" i="62"/>
  <c r="BI97" i="46"/>
  <c r="V97" i="62"/>
  <c r="BI98" i="46"/>
  <c r="V98" i="62"/>
  <c r="BI99" i="46"/>
  <c r="V99" i="62"/>
  <c r="BI100" i="46"/>
  <c r="V100" i="62"/>
  <c r="BI101" i="46"/>
  <c r="V101" i="62"/>
  <c r="BI102" i="46"/>
  <c r="V102" i="62"/>
  <c r="BI103" i="46"/>
  <c r="V103" i="62"/>
  <c r="BI104" i="46"/>
  <c r="V104" i="62"/>
  <c r="BI105" i="46"/>
  <c r="V105" i="62"/>
  <c r="BI106" i="46"/>
  <c r="V106" i="62"/>
  <c r="BI107" i="46"/>
  <c r="V107" i="62"/>
  <c r="BI108" i="46"/>
  <c r="V108" i="62"/>
  <c r="BI109" i="46"/>
  <c r="V109" i="62"/>
  <c r="BI110" i="46"/>
  <c r="V110" i="62"/>
  <c r="BA4" i="46"/>
  <c r="BD4" i="46"/>
  <c r="BE4" i="46"/>
  <c r="BF4" i="46"/>
  <c r="AJ4" i="48"/>
  <c r="BG4" i="46"/>
  <c r="BH4" i="46"/>
  <c r="BA5" i="46"/>
  <c r="BD5" i="46"/>
  <c r="BE5" i="46"/>
  <c r="BF5" i="46"/>
  <c r="AJ5" i="48"/>
  <c r="BG5" i="46"/>
  <c r="BH5" i="46"/>
  <c r="BA6" i="46"/>
  <c r="BD6" i="46"/>
  <c r="BE6" i="46"/>
  <c r="BF6" i="46"/>
  <c r="AJ6" i="48"/>
  <c r="BG6" i="46"/>
  <c r="BH6" i="46"/>
  <c r="BA7" i="46"/>
  <c r="BD7" i="46"/>
  <c r="BE7" i="46"/>
  <c r="BF7" i="46"/>
  <c r="AJ7" i="48"/>
  <c r="BG7" i="46"/>
  <c r="BH7" i="46"/>
  <c r="BA8" i="46"/>
  <c r="BD8" i="46"/>
  <c r="BE8" i="46"/>
  <c r="BF8" i="46"/>
  <c r="AJ8" i="48"/>
  <c r="BG8" i="46"/>
  <c r="BH8" i="46"/>
  <c r="BA9" i="46"/>
  <c r="BD9" i="46"/>
  <c r="BE9" i="46"/>
  <c r="BF9" i="46"/>
  <c r="AJ9" i="48"/>
  <c r="BG9" i="46"/>
  <c r="BH9" i="46"/>
  <c r="BA10" i="46"/>
  <c r="BD10" i="46"/>
  <c r="BE10" i="46"/>
  <c r="BF10" i="46"/>
  <c r="AJ10" i="48"/>
  <c r="BG10" i="46"/>
  <c r="BH10" i="46"/>
  <c r="BA11" i="46"/>
  <c r="BD11" i="46"/>
  <c r="BE11" i="46"/>
  <c r="BF11" i="46"/>
  <c r="AJ11" i="48"/>
  <c r="BG11" i="46"/>
  <c r="BH11" i="46"/>
  <c r="BA12" i="46"/>
  <c r="BD12" i="46"/>
  <c r="BE12" i="46"/>
  <c r="BF12" i="46"/>
  <c r="AJ12" i="48"/>
  <c r="BG12" i="46"/>
  <c r="BH12" i="46"/>
  <c r="BA13" i="46"/>
  <c r="BD13" i="46"/>
  <c r="BE13" i="46"/>
  <c r="BF13" i="46"/>
  <c r="AJ13" i="48"/>
  <c r="BG13" i="46"/>
  <c r="BH13" i="46"/>
  <c r="BA14" i="46"/>
  <c r="BD14" i="46"/>
  <c r="BE14" i="46"/>
  <c r="BF14" i="46"/>
  <c r="AJ14" i="48"/>
  <c r="BG14" i="46"/>
  <c r="BH14" i="46"/>
  <c r="BA15" i="46"/>
  <c r="BD15" i="46"/>
  <c r="BE15" i="46"/>
  <c r="BF15" i="46"/>
  <c r="AJ15" i="48"/>
  <c r="BG15" i="46"/>
  <c r="BH15" i="46"/>
  <c r="BA16" i="46"/>
  <c r="BD16" i="46"/>
  <c r="BE16" i="46"/>
  <c r="BF16" i="46"/>
  <c r="AJ16" i="48"/>
  <c r="BG16" i="46"/>
  <c r="BH16" i="46"/>
  <c r="BA17" i="46"/>
  <c r="BD17" i="46"/>
  <c r="BE17" i="46"/>
  <c r="BF17" i="46"/>
  <c r="AJ17" i="48"/>
  <c r="BG17" i="46"/>
  <c r="BH17" i="46"/>
  <c r="BA18" i="46"/>
  <c r="BD18" i="46"/>
  <c r="BE18" i="46"/>
  <c r="BF18" i="46"/>
  <c r="AJ18" i="48"/>
  <c r="BG18" i="46"/>
  <c r="BH18" i="46"/>
  <c r="BA19" i="46"/>
  <c r="BD19" i="46"/>
  <c r="BE19" i="46"/>
  <c r="BF19" i="46"/>
  <c r="AJ19" i="48"/>
  <c r="BG19" i="46"/>
  <c r="BH19" i="46"/>
  <c r="BA20" i="46"/>
  <c r="BD20" i="46"/>
  <c r="BE20" i="46"/>
  <c r="BF20" i="46"/>
  <c r="AJ20" i="48"/>
  <c r="BG20" i="46"/>
  <c r="BH20" i="46"/>
  <c r="BA21" i="46"/>
  <c r="BD21" i="46"/>
  <c r="BE21" i="46"/>
  <c r="BF21" i="46"/>
  <c r="AJ21" i="48"/>
  <c r="BG21" i="46"/>
  <c r="BH21" i="46"/>
  <c r="BA22" i="46"/>
  <c r="BD22" i="46"/>
  <c r="BE22" i="46"/>
  <c r="BF22" i="46"/>
  <c r="AJ22" i="48"/>
  <c r="BG22" i="46"/>
  <c r="BH22" i="46"/>
  <c r="BA23" i="46"/>
  <c r="BD23" i="46"/>
  <c r="BE23" i="46"/>
  <c r="BF23" i="46"/>
  <c r="AJ23" i="48"/>
  <c r="BG23" i="46"/>
  <c r="BH23" i="46"/>
  <c r="BA24" i="46"/>
  <c r="BD24" i="46"/>
  <c r="BE24" i="46"/>
  <c r="BF24" i="46"/>
  <c r="AJ24" i="48"/>
  <c r="BG24" i="46"/>
  <c r="BH24" i="46"/>
  <c r="BA25" i="46"/>
  <c r="BD25" i="46"/>
  <c r="BE25" i="46"/>
  <c r="BF25" i="46"/>
  <c r="AJ25" i="48"/>
  <c r="BG25" i="46"/>
  <c r="BH25" i="46"/>
  <c r="BA26" i="46"/>
  <c r="BD26" i="46"/>
  <c r="BE26" i="46"/>
  <c r="BF26" i="46"/>
  <c r="AJ26" i="48"/>
  <c r="BG26" i="46"/>
  <c r="BH26" i="46"/>
  <c r="BA27" i="46"/>
  <c r="BD27" i="46"/>
  <c r="BE27" i="46"/>
  <c r="BF27" i="46"/>
  <c r="AJ27" i="48"/>
  <c r="BG27" i="46"/>
  <c r="BH27" i="46"/>
  <c r="BA28" i="46"/>
  <c r="BD28" i="46"/>
  <c r="BE28" i="46"/>
  <c r="BF28" i="46"/>
  <c r="AJ28" i="48"/>
  <c r="BG28" i="46"/>
  <c r="BH28" i="46"/>
  <c r="BA29" i="46"/>
  <c r="BD29" i="46"/>
  <c r="BE29" i="46"/>
  <c r="BF29" i="46"/>
  <c r="AJ29" i="48"/>
  <c r="BG29" i="46"/>
  <c r="BH29" i="46"/>
  <c r="BA30" i="46"/>
  <c r="BD30" i="46"/>
  <c r="BE30" i="46"/>
  <c r="BF30" i="46"/>
  <c r="AJ30" i="48"/>
  <c r="BG30" i="46"/>
  <c r="BH30" i="46"/>
  <c r="BA31" i="46"/>
  <c r="BD31" i="46"/>
  <c r="BE31" i="46"/>
  <c r="BF31" i="46"/>
  <c r="AJ31" i="48"/>
  <c r="BG31" i="46"/>
  <c r="BH31" i="46"/>
  <c r="BA32" i="46"/>
  <c r="BD32" i="46"/>
  <c r="BE32" i="46"/>
  <c r="BF32" i="46"/>
  <c r="AJ32" i="48"/>
  <c r="BG32" i="46"/>
  <c r="BH32" i="46"/>
  <c r="BA33" i="46"/>
  <c r="BD33" i="46"/>
  <c r="BE33" i="46"/>
  <c r="BF33" i="46"/>
  <c r="AJ33" i="48"/>
  <c r="BG33" i="46"/>
  <c r="BH33" i="46"/>
  <c r="BA34" i="46"/>
  <c r="BD34" i="46"/>
  <c r="BE34" i="46"/>
  <c r="BF34" i="46"/>
  <c r="AJ34" i="48"/>
  <c r="BG34" i="46"/>
  <c r="BH34" i="46"/>
  <c r="BA35" i="46"/>
  <c r="BD35" i="46"/>
  <c r="BE35" i="46"/>
  <c r="BF35" i="46"/>
  <c r="AJ35" i="48"/>
  <c r="BG35" i="46"/>
  <c r="BH35" i="46"/>
  <c r="BA36" i="46"/>
  <c r="BD36" i="46"/>
  <c r="BE36" i="46"/>
  <c r="BF36" i="46"/>
  <c r="AJ36" i="48"/>
  <c r="BG36" i="46"/>
  <c r="BH36" i="46"/>
  <c r="BA37" i="46"/>
  <c r="BD37" i="46"/>
  <c r="BE37" i="46"/>
  <c r="BF37" i="46"/>
  <c r="AJ37" i="48"/>
  <c r="BG37" i="46"/>
  <c r="BH37" i="46"/>
  <c r="BA38" i="46"/>
  <c r="BD38" i="46"/>
  <c r="BE38" i="46"/>
  <c r="BF38" i="46"/>
  <c r="AJ38" i="48"/>
  <c r="BG38" i="46"/>
  <c r="BH38" i="46"/>
  <c r="BA39" i="46"/>
  <c r="BD39" i="46"/>
  <c r="BE39" i="46"/>
  <c r="BF39" i="46"/>
  <c r="AJ39" i="48"/>
  <c r="BG39" i="46"/>
  <c r="BH39" i="46"/>
  <c r="BA40" i="46"/>
  <c r="BD40" i="46"/>
  <c r="BE40" i="46"/>
  <c r="BF40" i="46"/>
  <c r="AJ40" i="48"/>
  <c r="BG40" i="46"/>
  <c r="BH40" i="46"/>
  <c r="BA41" i="46"/>
  <c r="BD41" i="46"/>
  <c r="BE41" i="46"/>
  <c r="BF41" i="46"/>
  <c r="AJ41" i="48"/>
  <c r="BG41" i="46"/>
  <c r="BH41" i="46"/>
  <c r="BA42" i="46"/>
  <c r="BD42" i="46"/>
  <c r="BE42" i="46"/>
  <c r="BF42" i="46"/>
  <c r="AJ42" i="48"/>
  <c r="BG42" i="46"/>
  <c r="BH42" i="46"/>
  <c r="BA43" i="46"/>
  <c r="BD43" i="46"/>
  <c r="BE43" i="46"/>
  <c r="BF43" i="46"/>
  <c r="AJ43" i="48"/>
  <c r="BG43" i="46"/>
  <c r="BH43" i="46"/>
  <c r="BA44" i="46"/>
  <c r="BD44" i="46"/>
  <c r="BE44" i="46"/>
  <c r="BF44" i="46"/>
  <c r="AJ44" i="48"/>
  <c r="BG44" i="46"/>
  <c r="BH44" i="46"/>
  <c r="BA45" i="46"/>
  <c r="BD45" i="46"/>
  <c r="BE45" i="46"/>
  <c r="BF45" i="46"/>
  <c r="AJ45" i="48"/>
  <c r="BG45" i="46"/>
  <c r="BH45" i="46"/>
  <c r="BA46" i="46"/>
  <c r="BD46" i="46"/>
  <c r="BE46" i="46"/>
  <c r="BF46" i="46"/>
  <c r="AJ46" i="48"/>
  <c r="BG46" i="46"/>
  <c r="BH46" i="46"/>
  <c r="BA47" i="46"/>
  <c r="BD47" i="46"/>
  <c r="BE47" i="46"/>
  <c r="BF47" i="46"/>
  <c r="AJ47" i="48"/>
  <c r="BG47" i="46"/>
  <c r="BH47" i="46"/>
  <c r="BA48" i="46"/>
  <c r="BD48" i="46"/>
  <c r="BE48" i="46"/>
  <c r="BF48" i="46"/>
  <c r="AJ48" i="48"/>
  <c r="BG48" i="46"/>
  <c r="BH48" i="46"/>
  <c r="BA49" i="46"/>
  <c r="BD49" i="46"/>
  <c r="BE49" i="46"/>
  <c r="BF49" i="46"/>
  <c r="AJ49" i="48"/>
  <c r="BG49" i="46"/>
  <c r="BH49" i="46"/>
  <c r="BA50" i="46"/>
  <c r="BD50" i="46"/>
  <c r="BE50" i="46"/>
  <c r="BF50" i="46"/>
  <c r="AJ50" i="48"/>
  <c r="BG50" i="46"/>
  <c r="BH50" i="46"/>
  <c r="BA51" i="46"/>
  <c r="BD51" i="46"/>
  <c r="BE51" i="46"/>
  <c r="BF51" i="46"/>
  <c r="AJ51" i="48"/>
  <c r="BG51" i="46"/>
  <c r="BH51" i="46"/>
  <c r="BA52" i="46"/>
  <c r="BD52" i="46"/>
  <c r="BE52" i="46"/>
  <c r="BF52" i="46"/>
  <c r="AJ52" i="48"/>
  <c r="BG52" i="46"/>
  <c r="BH52" i="46"/>
  <c r="BA53" i="46"/>
  <c r="BD53" i="46"/>
  <c r="BE53" i="46"/>
  <c r="BF53" i="46"/>
  <c r="AJ53" i="48"/>
  <c r="BG53" i="46"/>
  <c r="BH53" i="46"/>
  <c r="BA54" i="46"/>
  <c r="BD54" i="46"/>
  <c r="BE54" i="46"/>
  <c r="BF54" i="46"/>
  <c r="AJ54" i="48"/>
  <c r="BG54" i="46"/>
  <c r="BH54" i="46"/>
  <c r="BA55" i="46"/>
  <c r="BD55" i="46"/>
  <c r="BE55" i="46"/>
  <c r="BF55" i="46"/>
  <c r="AJ55" i="48"/>
  <c r="BG55" i="46"/>
  <c r="BH55" i="46"/>
  <c r="BA56" i="46"/>
  <c r="BD56" i="46"/>
  <c r="BE56" i="46"/>
  <c r="BF56" i="46"/>
  <c r="AJ56" i="48"/>
  <c r="BG56" i="46"/>
  <c r="BH56" i="46"/>
  <c r="BA57" i="46"/>
  <c r="BD57" i="46"/>
  <c r="BE57" i="46"/>
  <c r="BF57" i="46"/>
  <c r="AJ57" i="48"/>
  <c r="BG57" i="46"/>
  <c r="BH57" i="46"/>
  <c r="BA58" i="46"/>
  <c r="BD58" i="46"/>
  <c r="BE58" i="46"/>
  <c r="BF58" i="46"/>
  <c r="AJ58" i="48"/>
  <c r="BG58" i="46"/>
  <c r="BH58" i="46"/>
  <c r="BA59" i="46"/>
  <c r="BD59" i="46"/>
  <c r="BE59" i="46"/>
  <c r="BF59" i="46"/>
  <c r="AJ59" i="48"/>
  <c r="BG59" i="46"/>
  <c r="BH59" i="46"/>
  <c r="BA60" i="46"/>
  <c r="BD60" i="46"/>
  <c r="BE60" i="46"/>
  <c r="BF60" i="46"/>
  <c r="AJ60" i="48"/>
  <c r="BG60" i="46"/>
  <c r="BH60" i="46"/>
  <c r="BA61" i="46"/>
  <c r="BD61" i="46"/>
  <c r="BE61" i="46"/>
  <c r="BF61" i="46"/>
  <c r="AJ61" i="48"/>
  <c r="BG61" i="46"/>
  <c r="BH61" i="46"/>
  <c r="BA62" i="46"/>
  <c r="BD62" i="46"/>
  <c r="BE62" i="46"/>
  <c r="BF62" i="46"/>
  <c r="AJ62" i="48"/>
  <c r="BG62" i="46"/>
  <c r="BH62" i="46"/>
  <c r="BA63" i="46"/>
  <c r="BD63" i="46"/>
  <c r="BE63" i="46"/>
  <c r="BF63" i="46"/>
  <c r="AJ63" i="48"/>
  <c r="BG63" i="46"/>
  <c r="BH63" i="46"/>
  <c r="BA64" i="46"/>
  <c r="BD64" i="46"/>
  <c r="BE64" i="46"/>
  <c r="BF64" i="46"/>
  <c r="AJ64" i="48"/>
  <c r="BG64" i="46"/>
  <c r="BH64" i="46"/>
  <c r="BA65" i="46"/>
  <c r="BD65" i="46"/>
  <c r="BE65" i="46"/>
  <c r="BF65" i="46"/>
  <c r="AJ65" i="48"/>
  <c r="BG65" i="46"/>
  <c r="BH65" i="46"/>
  <c r="BA66" i="46"/>
  <c r="BD66" i="46"/>
  <c r="BE66" i="46"/>
  <c r="BF66" i="46"/>
  <c r="AJ66" i="48"/>
  <c r="BG66" i="46"/>
  <c r="BH66" i="46"/>
  <c r="BA67" i="46"/>
  <c r="BD67" i="46"/>
  <c r="BE67" i="46"/>
  <c r="BF67" i="46"/>
  <c r="AJ67" i="48"/>
  <c r="BG67" i="46"/>
  <c r="BH67" i="46"/>
  <c r="BA68" i="46"/>
  <c r="BD68" i="46"/>
  <c r="BE68" i="46"/>
  <c r="BF68" i="46"/>
  <c r="AJ68" i="48"/>
  <c r="BG68" i="46"/>
  <c r="BH68" i="46"/>
  <c r="BA69" i="46"/>
  <c r="BD69" i="46"/>
  <c r="BE69" i="46"/>
  <c r="BF69" i="46"/>
  <c r="AJ69" i="48"/>
  <c r="BG69" i="46"/>
  <c r="BH69" i="46"/>
  <c r="BA70" i="46"/>
  <c r="BD70" i="46"/>
  <c r="BE70" i="46"/>
  <c r="BF70" i="46"/>
  <c r="AJ70" i="48"/>
  <c r="BG70" i="46"/>
  <c r="BH70" i="46"/>
  <c r="BA71" i="46"/>
  <c r="BD71" i="46"/>
  <c r="BE71" i="46"/>
  <c r="BF71" i="46"/>
  <c r="AJ71" i="48"/>
  <c r="BG71" i="46"/>
  <c r="BH71" i="46"/>
  <c r="BA72" i="46"/>
  <c r="BD72" i="46"/>
  <c r="BE72" i="46"/>
  <c r="BF72" i="46"/>
  <c r="AJ72" i="48"/>
  <c r="BG72" i="46"/>
  <c r="BH72" i="46"/>
  <c r="BA73" i="46"/>
  <c r="BD73" i="46"/>
  <c r="BE73" i="46"/>
  <c r="BF73" i="46"/>
  <c r="AJ73" i="48"/>
  <c r="BG73" i="46"/>
  <c r="BH73" i="46"/>
  <c r="BA74" i="46"/>
  <c r="BD74" i="46"/>
  <c r="BE74" i="46"/>
  <c r="BF74" i="46"/>
  <c r="AJ74" i="48"/>
  <c r="BG74" i="46"/>
  <c r="BH74" i="46"/>
  <c r="BA75" i="46"/>
  <c r="BD75" i="46"/>
  <c r="BE75" i="46"/>
  <c r="BF75" i="46"/>
  <c r="AJ75" i="48"/>
  <c r="BG75" i="46"/>
  <c r="BH75" i="46"/>
  <c r="BA76" i="46"/>
  <c r="BD76" i="46"/>
  <c r="BE76" i="46"/>
  <c r="BF76" i="46"/>
  <c r="AJ76" i="48"/>
  <c r="BG76" i="46"/>
  <c r="BH76" i="46"/>
  <c r="BA77" i="46"/>
  <c r="BD77" i="46"/>
  <c r="BE77" i="46"/>
  <c r="BF77" i="46"/>
  <c r="AJ77" i="48"/>
  <c r="BG77" i="46"/>
  <c r="BH77" i="46"/>
  <c r="BA78" i="46"/>
  <c r="BD78" i="46"/>
  <c r="BE78" i="46"/>
  <c r="BF78" i="46"/>
  <c r="AJ78" i="48"/>
  <c r="BG78" i="46"/>
  <c r="BH78" i="46"/>
  <c r="BA79" i="46"/>
  <c r="BD79" i="46"/>
  <c r="BE79" i="46"/>
  <c r="BF79" i="46"/>
  <c r="AJ79" i="48"/>
  <c r="BG79" i="46"/>
  <c r="BH79" i="46"/>
  <c r="BA80" i="46"/>
  <c r="BD80" i="46"/>
  <c r="BE80" i="46"/>
  <c r="BF80" i="46"/>
  <c r="AJ80" i="48"/>
  <c r="BG80" i="46"/>
  <c r="BH80" i="46"/>
  <c r="BA81" i="46"/>
  <c r="BD81" i="46"/>
  <c r="BE81" i="46"/>
  <c r="BF81" i="46"/>
  <c r="AJ81" i="48"/>
  <c r="BG81" i="46"/>
  <c r="BH81" i="46"/>
  <c r="BA82" i="46"/>
  <c r="BD82" i="46"/>
  <c r="BE82" i="46"/>
  <c r="BF82" i="46"/>
  <c r="AJ82" i="48"/>
  <c r="BG82" i="46"/>
  <c r="BH82" i="46"/>
  <c r="BA83" i="46"/>
  <c r="BD83" i="46"/>
  <c r="BE83" i="46"/>
  <c r="BF83" i="46"/>
  <c r="AJ83" i="48"/>
  <c r="BG83" i="46"/>
  <c r="BH83" i="46"/>
  <c r="BA84" i="46"/>
  <c r="BD84" i="46"/>
  <c r="BE84" i="46"/>
  <c r="BF84" i="46"/>
  <c r="AJ84" i="48"/>
  <c r="BG84" i="46"/>
  <c r="BH84" i="46"/>
  <c r="BA85" i="46"/>
  <c r="BD85" i="46"/>
  <c r="BE85" i="46"/>
  <c r="BF85" i="46"/>
  <c r="AJ85" i="48"/>
  <c r="BG85" i="46"/>
  <c r="BH85" i="46"/>
  <c r="BA86" i="46"/>
  <c r="BD86" i="46"/>
  <c r="BE86" i="46"/>
  <c r="BF86" i="46"/>
  <c r="AJ86" i="48"/>
  <c r="BG86" i="46"/>
  <c r="BH86" i="46"/>
  <c r="BA87" i="46"/>
  <c r="BD87" i="46"/>
  <c r="BE87" i="46"/>
  <c r="BF87" i="46"/>
  <c r="AJ87" i="48"/>
  <c r="BG87" i="46"/>
  <c r="BH87" i="46"/>
  <c r="BA88" i="46"/>
  <c r="BD88" i="46"/>
  <c r="BE88" i="46"/>
  <c r="BF88" i="46"/>
  <c r="AJ88" i="48"/>
  <c r="BG88" i="46"/>
  <c r="BH88" i="46"/>
  <c r="BA89" i="46"/>
  <c r="BD89" i="46"/>
  <c r="BE89" i="46"/>
  <c r="BF89" i="46"/>
  <c r="AJ89" i="48"/>
  <c r="BG89" i="46"/>
  <c r="BH89" i="46"/>
  <c r="BA90" i="46"/>
  <c r="BD90" i="46"/>
  <c r="BE90" i="46"/>
  <c r="BF90" i="46"/>
  <c r="AJ90" i="48"/>
  <c r="BG90" i="46"/>
  <c r="BH90" i="46"/>
  <c r="BA91" i="46"/>
  <c r="BD91" i="46"/>
  <c r="BE91" i="46"/>
  <c r="BF91" i="46"/>
  <c r="AJ91" i="48"/>
  <c r="BG91" i="46"/>
  <c r="BH91" i="46"/>
  <c r="BA92" i="46"/>
  <c r="BD92" i="46"/>
  <c r="BE92" i="46"/>
  <c r="BF92" i="46"/>
  <c r="AJ92" i="48"/>
  <c r="BG92" i="46"/>
  <c r="BH92" i="46"/>
  <c r="BA93" i="46"/>
  <c r="BD93" i="46"/>
  <c r="BE93" i="46"/>
  <c r="BF93" i="46"/>
  <c r="AJ93" i="48"/>
  <c r="BG93" i="46"/>
  <c r="BH93" i="46"/>
  <c r="BA94" i="46"/>
  <c r="BD94" i="46"/>
  <c r="BE94" i="46"/>
  <c r="BF94" i="46"/>
  <c r="AJ94" i="48"/>
  <c r="BG94" i="46"/>
  <c r="BH94" i="46"/>
  <c r="BA95" i="46"/>
  <c r="BD95" i="46"/>
  <c r="BE95" i="46"/>
  <c r="BF95" i="46"/>
  <c r="AJ95" i="48"/>
  <c r="BG95" i="46"/>
  <c r="BH95" i="46"/>
  <c r="BA96" i="46"/>
  <c r="BD96" i="46"/>
  <c r="BE96" i="46"/>
  <c r="BF96" i="46"/>
  <c r="AJ96" i="48"/>
  <c r="BG96" i="46"/>
  <c r="BH96" i="46"/>
  <c r="BA97" i="46"/>
  <c r="BD97" i="46"/>
  <c r="BE97" i="46"/>
  <c r="BF97" i="46"/>
  <c r="AJ97" i="48"/>
  <c r="BG97" i="46"/>
  <c r="BH97" i="46"/>
  <c r="BA98" i="46"/>
  <c r="BD98" i="46"/>
  <c r="BE98" i="46"/>
  <c r="BF98" i="46"/>
  <c r="AJ98" i="48"/>
  <c r="BG98" i="46"/>
  <c r="BH98" i="46"/>
  <c r="BA99" i="46"/>
  <c r="BD99" i="46"/>
  <c r="BE99" i="46"/>
  <c r="BF99" i="46"/>
  <c r="AJ99" i="48"/>
  <c r="BG99" i="46"/>
  <c r="BH99" i="46"/>
  <c r="BA100" i="46"/>
  <c r="BD100" i="46"/>
  <c r="BE100" i="46"/>
  <c r="BF100" i="46"/>
  <c r="AJ100" i="48"/>
  <c r="BG100" i="46"/>
  <c r="BH100" i="46"/>
  <c r="BA101" i="46"/>
  <c r="BD101" i="46"/>
  <c r="BE101" i="46"/>
  <c r="BF101" i="46"/>
  <c r="AJ101" i="48"/>
  <c r="BG101" i="46"/>
  <c r="BH101" i="46"/>
  <c r="BA102" i="46"/>
  <c r="BD102" i="46"/>
  <c r="BE102" i="46"/>
  <c r="BF102" i="46"/>
  <c r="AJ102" i="48"/>
  <c r="BG102" i="46"/>
  <c r="BH102" i="46"/>
  <c r="BA103" i="46"/>
  <c r="BD103" i="46"/>
  <c r="BE103" i="46"/>
  <c r="BF103" i="46"/>
  <c r="AJ103" i="48"/>
  <c r="BG103" i="46"/>
  <c r="BH103" i="46"/>
  <c r="BA104" i="46"/>
  <c r="BD104" i="46"/>
  <c r="BE104" i="46"/>
  <c r="BF104" i="46"/>
  <c r="AJ104" i="48"/>
  <c r="BG104" i="46"/>
  <c r="BH104" i="46"/>
  <c r="BA105" i="46"/>
  <c r="BD105" i="46"/>
  <c r="BE105" i="46"/>
  <c r="BF105" i="46"/>
  <c r="AJ105" i="48"/>
  <c r="BG105" i="46"/>
  <c r="BH105" i="46"/>
  <c r="BA106" i="46"/>
  <c r="BD106" i="46"/>
  <c r="BE106" i="46"/>
  <c r="BF106" i="46"/>
  <c r="AJ106" i="48"/>
  <c r="BG106" i="46"/>
  <c r="BH106" i="46"/>
  <c r="BA107" i="46"/>
  <c r="BD107" i="46"/>
  <c r="BE107" i="46"/>
  <c r="BF107" i="46"/>
  <c r="AJ107" i="48"/>
  <c r="BG107" i="46"/>
  <c r="BH107" i="46"/>
  <c r="BA108" i="46"/>
  <c r="BD108" i="46"/>
  <c r="BE108" i="46"/>
  <c r="BF108" i="46"/>
  <c r="AJ108" i="48"/>
  <c r="BG108" i="46"/>
  <c r="BH108" i="46"/>
  <c r="BA109" i="46"/>
  <c r="BD109" i="46"/>
  <c r="BE109" i="46"/>
  <c r="BF109" i="46"/>
  <c r="AJ109" i="48"/>
  <c r="BG109" i="46"/>
  <c r="BH109" i="46"/>
  <c r="BA110" i="46"/>
  <c r="BD110" i="46"/>
  <c r="BE110" i="46"/>
  <c r="BF110" i="46"/>
  <c r="AJ110" i="48"/>
  <c r="BG110" i="46"/>
  <c r="BH110" i="46"/>
  <c r="AS4" i="46"/>
  <c r="AV4" i="46"/>
  <c r="AW4" i="46"/>
  <c r="AX4" i="46"/>
  <c r="AH4" i="48"/>
  <c r="AY4" i="46"/>
  <c r="AZ4" i="46"/>
  <c r="AS5" i="46"/>
  <c r="AV5" i="46"/>
  <c r="AW5" i="46"/>
  <c r="AX5" i="46"/>
  <c r="AH5" i="48"/>
  <c r="AY5" i="46"/>
  <c r="AZ5" i="46"/>
  <c r="AS6" i="46"/>
  <c r="AV6" i="46"/>
  <c r="AW6" i="46"/>
  <c r="AX6" i="46"/>
  <c r="AH6" i="48"/>
  <c r="AY6" i="46"/>
  <c r="AZ6" i="46"/>
  <c r="AS7" i="46"/>
  <c r="AV7" i="46"/>
  <c r="AW7" i="46"/>
  <c r="AX7" i="46"/>
  <c r="AH7" i="48"/>
  <c r="AY7" i="46"/>
  <c r="AZ7" i="46"/>
  <c r="AS8" i="46"/>
  <c r="AV8" i="46"/>
  <c r="AW8" i="46"/>
  <c r="AX8" i="46"/>
  <c r="AH8" i="48"/>
  <c r="AY8" i="46"/>
  <c r="AZ8" i="46"/>
  <c r="AS9" i="46"/>
  <c r="AV9" i="46"/>
  <c r="AW9" i="46"/>
  <c r="AX9" i="46"/>
  <c r="AH9" i="48"/>
  <c r="AY9" i="46"/>
  <c r="AZ9" i="46"/>
  <c r="AS10" i="46"/>
  <c r="AV10" i="46"/>
  <c r="AW10" i="46"/>
  <c r="AX10" i="46"/>
  <c r="AH10" i="48"/>
  <c r="AY10" i="46"/>
  <c r="AZ10" i="46"/>
  <c r="AS11" i="46"/>
  <c r="AV11" i="46"/>
  <c r="AW11" i="46"/>
  <c r="AX11" i="46"/>
  <c r="AH11" i="48"/>
  <c r="AY11" i="46"/>
  <c r="AZ11" i="46"/>
  <c r="AS12" i="46"/>
  <c r="AV12" i="46"/>
  <c r="AW12" i="46"/>
  <c r="AX12" i="46"/>
  <c r="AH12" i="48"/>
  <c r="AY12" i="46"/>
  <c r="AZ12" i="46"/>
  <c r="AS13" i="46"/>
  <c r="AV13" i="46"/>
  <c r="AW13" i="46"/>
  <c r="AX13" i="46"/>
  <c r="AH13" i="48"/>
  <c r="AY13" i="46"/>
  <c r="AZ13" i="46"/>
  <c r="AS14" i="46"/>
  <c r="AV14" i="46"/>
  <c r="AW14" i="46"/>
  <c r="AX14" i="46"/>
  <c r="AH14" i="48"/>
  <c r="AY14" i="46"/>
  <c r="AZ14" i="46"/>
  <c r="AS15" i="46"/>
  <c r="AV15" i="46"/>
  <c r="AW15" i="46"/>
  <c r="AX15" i="46"/>
  <c r="AH15" i="48"/>
  <c r="AY15" i="46"/>
  <c r="AZ15" i="46"/>
  <c r="AS16" i="46"/>
  <c r="AV16" i="46"/>
  <c r="AW16" i="46"/>
  <c r="AX16" i="46"/>
  <c r="AH16" i="48"/>
  <c r="AY16" i="46"/>
  <c r="AZ16" i="46"/>
  <c r="AS17" i="46"/>
  <c r="AV17" i="46"/>
  <c r="AW17" i="46"/>
  <c r="AX17" i="46"/>
  <c r="AH17" i="48"/>
  <c r="AY17" i="46"/>
  <c r="AZ17" i="46"/>
  <c r="AS18" i="46"/>
  <c r="AV18" i="46"/>
  <c r="AW18" i="46"/>
  <c r="AX18" i="46"/>
  <c r="AH18" i="48"/>
  <c r="AY18" i="46"/>
  <c r="AZ18" i="46"/>
  <c r="AS19" i="46"/>
  <c r="AV19" i="46"/>
  <c r="AW19" i="46"/>
  <c r="AX19" i="46"/>
  <c r="AH19" i="48"/>
  <c r="AY19" i="46"/>
  <c r="AZ19" i="46"/>
  <c r="AS20" i="46"/>
  <c r="AV20" i="46"/>
  <c r="AW20" i="46"/>
  <c r="AX20" i="46"/>
  <c r="AH20" i="48"/>
  <c r="AY20" i="46"/>
  <c r="AZ20" i="46"/>
  <c r="AS21" i="46"/>
  <c r="AV21" i="46"/>
  <c r="AW21" i="46"/>
  <c r="AX21" i="46"/>
  <c r="AH21" i="48"/>
  <c r="AY21" i="46"/>
  <c r="AZ21" i="46"/>
  <c r="AS22" i="46"/>
  <c r="AV22" i="46"/>
  <c r="AW22" i="46"/>
  <c r="AX22" i="46"/>
  <c r="AH22" i="48"/>
  <c r="AY22" i="46"/>
  <c r="AZ22" i="46"/>
  <c r="AS23" i="46"/>
  <c r="AV23" i="46"/>
  <c r="AW23" i="46"/>
  <c r="AX23" i="46"/>
  <c r="AH23" i="48"/>
  <c r="AY23" i="46"/>
  <c r="AZ23" i="46"/>
  <c r="AS24" i="46"/>
  <c r="AV24" i="46"/>
  <c r="AW24" i="46"/>
  <c r="AX24" i="46"/>
  <c r="AH24" i="48"/>
  <c r="AY24" i="46"/>
  <c r="AZ24" i="46"/>
  <c r="AS25" i="46"/>
  <c r="AV25" i="46"/>
  <c r="AW25" i="46"/>
  <c r="AX25" i="46"/>
  <c r="AH25" i="48"/>
  <c r="AY25" i="46"/>
  <c r="AZ25" i="46"/>
  <c r="AS26" i="46"/>
  <c r="AV26" i="46"/>
  <c r="AW26" i="46"/>
  <c r="AX26" i="46"/>
  <c r="AH26" i="48"/>
  <c r="AY26" i="46"/>
  <c r="AZ26" i="46"/>
  <c r="AS27" i="46"/>
  <c r="AV27" i="46"/>
  <c r="AW27" i="46"/>
  <c r="AX27" i="46"/>
  <c r="AH27" i="48"/>
  <c r="AY27" i="46"/>
  <c r="AZ27" i="46"/>
  <c r="AS28" i="46"/>
  <c r="AV28" i="46"/>
  <c r="AW28" i="46"/>
  <c r="AX28" i="46"/>
  <c r="AH28" i="48"/>
  <c r="AY28" i="46"/>
  <c r="AZ28" i="46"/>
  <c r="AS29" i="46"/>
  <c r="AV29" i="46"/>
  <c r="AW29" i="46"/>
  <c r="AX29" i="46"/>
  <c r="AH29" i="48"/>
  <c r="AY29" i="46"/>
  <c r="AZ29" i="46"/>
  <c r="AS30" i="46"/>
  <c r="AV30" i="46"/>
  <c r="AW30" i="46"/>
  <c r="AX30" i="46"/>
  <c r="AH30" i="48"/>
  <c r="AY30" i="46"/>
  <c r="AZ30" i="46"/>
  <c r="AS31" i="46"/>
  <c r="AV31" i="46"/>
  <c r="AW31" i="46"/>
  <c r="AX31" i="46"/>
  <c r="AH31" i="48"/>
  <c r="AY31" i="46"/>
  <c r="AZ31" i="46"/>
  <c r="AS32" i="46"/>
  <c r="AV32" i="46"/>
  <c r="AW32" i="46"/>
  <c r="AX32" i="46"/>
  <c r="AH32" i="48"/>
  <c r="AY32" i="46"/>
  <c r="AZ32" i="46"/>
  <c r="AS33" i="46"/>
  <c r="AV33" i="46"/>
  <c r="AW33" i="46"/>
  <c r="AX33" i="46"/>
  <c r="AH33" i="48"/>
  <c r="AY33" i="46"/>
  <c r="AZ33" i="46"/>
  <c r="AS34" i="46"/>
  <c r="AV34" i="46"/>
  <c r="AW34" i="46"/>
  <c r="AX34" i="46"/>
  <c r="AH34" i="48"/>
  <c r="AY34" i="46"/>
  <c r="AZ34" i="46"/>
  <c r="AS35" i="46"/>
  <c r="AV35" i="46"/>
  <c r="AW35" i="46"/>
  <c r="AX35" i="46"/>
  <c r="AH35" i="48"/>
  <c r="AY35" i="46"/>
  <c r="AZ35" i="46"/>
  <c r="AS36" i="46"/>
  <c r="AV36" i="46"/>
  <c r="AW36" i="46"/>
  <c r="AX36" i="46"/>
  <c r="AH36" i="48"/>
  <c r="AY36" i="46"/>
  <c r="AZ36" i="46"/>
  <c r="AS37" i="46"/>
  <c r="AV37" i="46"/>
  <c r="AW37" i="46"/>
  <c r="AX37" i="46"/>
  <c r="AH37" i="48"/>
  <c r="AY37" i="46"/>
  <c r="AZ37" i="46"/>
  <c r="AS38" i="46"/>
  <c r="AV38" i="46"/>
  <c r="AW38" i="46"/>
  <c r="AX38" i="46"/>
  <c r="AH38" i="48"/>
  <c r="AY38" i="46"/>
  <c r="AZ38" i="46"/>
  <c r="AS39" i="46"/>
  <c r="AV39" i="46"/>
  <c r="AW39" i="46"/>
  <c r="AX39" i="46"/>
  <c r="AH39" i="48"/>
  <c r="AY39" i="46"/>
  <c r="AZ39" i="46"/>
  <c r="AS40" i="46"/>
  <c r="AV40" i="46"/>
  <c r="AW40" i="46"/>
  <c r="AX40" i="46"/>
  <c r="AH40" i="48"/>
  <c r="AY40" i="46"/>
  <c r="AZ40" i="46"/>
  <c r="AS41" i="46"/>
  <c r="AV41" i="46"/>
  <c r="AW41" i="46"/>
  <c r="AX41" i="46"/>
  <c r="AH41" i="48"/>
  <c r="AY41" i="46"/>
  <c r="AZ41" i="46"/>
  <c r="AS42" i="46"/>
  <c r="AV42" i="46"/>
  <c r="AW42" i="46"/>
  <c r="AX42" i="46"/>
  <c r="AH42" i="48"/>
  <c r="AY42" i="46"/>
  <c r="AZ42" i="46"/>
  <c r="AS43" i="46"/>
  <c r="AV43" i="46"/>
  <c r="AW43" i="46"/>
  <c r="AX43" i="46"/>
  <c r="AH43" i="48"/>
  <c r="AY43" i="46"/>
  <c r="AZ43" i="46"/>
  <c r="AS44" i="46"/>
  <c r="AV44" i="46"/>
  <c r="AW44" i="46"/>
  <c r="AX44" i="46"/>
  <c r="AH44" i="48"/>
  <c r="AY44" i="46"/>
  <c r="AZ44" i="46"/>
  <c r="AS45" i="46"/>
  <c r="AV45" i="46"/>
  <c r="AW45" i="46"/>
  <c r="AX45" i="46"/>
  <c r="AH45" i="48"/>
  <c r="AY45" i="46"/>
  <c r="AZ45" i="46"/>
  <c r="AS46" i="46"/>
  <c r="AV46" i="46"/>
  <c r="AW46" i="46"/>
  <c r="AX46" i="46"/>
  <c r="AH46" i="48"/>
  <c r="AY46" i="46"/>
  <c r="AZ46" i="46"/>
  <c r="AS47" i="46"/>
  <c r="AV47" i="46"/>
  <c r="AW47" i="46"/>
  <c r="AX47" i="46"/>
  <c r="AH47" i="48"/>
  <c r="AY47" i="46"/>
  <c r="AZ47" i="46"/>
  <c r="AS48" i="46"/>
  <c r="AV48" i="46"/>
  <c r="AW48" i="46"/>
  <c r="AX48" i="46"/>
  <c r="AH48" i="48"/>
  <c r="AY48" i="46"/>
  <c r="AZ48" i="46"/>
  <c r="AS49" i="46"/>
  <c r="AV49" i="46"/>
  <c r="AW49" i="46"/>
  <c r="AX49" i="46"/>
  <c r="AH49" i="48"/>
  <c r="AY49" i="46"/>
  <c r="AZ49" i="46"/>
  <c r="AS50" i="46"/>
  <c r="AV50" i="46"/>
  <c r="AW50" i="46"/>
  <c r="AX50" i="46"/>
  <c r="AH50" i="48"/>
  <c r="AY50" i="46"/>
  <c r="AZ50" i="46"/>
  <c r="AS51" i="46"/>
  <c r="AV51" i="46"/>
  <c r="AW51" i="46"/>
  <c r="AX51" i="46"/>
  <c r="AH51" i="48"/>
  <c r="AY51" i="46"/>
  <c r="AZ51" i="46"/>
  <c r="AS52" i="46"/>
  <c r="AV52" i="46"/>
  <c r="AW52" i="46"/>
  <c r="AX52" i="46"/>
  <c r="AH52" i="48"/>
  <c r="AY52" i="46"/>
  <c r="AZ52" i="46"/>
  <c r="AS53" i="46"/>
  <c r="AV53" i="46"/>
  <c r="AW53" i="46"/>
  <c r="AX53" i="46"/>
  <c r="AH53" i="48"/>
  <c r="AY53" i="46"/>
  <c r="AZ53" i="46"/>
  <c r="AS54" i="46"/>
  <c r="AV54" i="46"/>
  <c r="AW54" i="46"/>
  <c r="AX54" i="46"/>
  <c r="AH54" i="48"/>
  <c r="AY54" i="46"/>
  <c r="AZ54" i="46"/>
  <c r="AS55" i="46"/>
  <c r="AV55" i="46"/>
  <c r="AW55" i="46"/>
  <c r="AX55" i="46"/>
  <c r="AH55" i="48"/>
  <c r="AY55" i="46"/>
  <c r="AZ55" i="46"/>
  <c r="AS56" i="46"/>
  <c r="AV56" i="46"/>
  <c r="AW56" i="46"/>
  <c r="AX56" i="46"/>
  <c r="AH56" i="48"/>
  <c r="AY56" i="46"/>
  <c r="AZ56" i="46"/>
  <c r="AS57" i="46"/>
  <c r="AV57" i="46"/>
  <c r="AW57" i="46"/>
  <c r="AX57" i="46"/>
  <c r="AH57" i="48"/>
  <c r="AY57" i="46"/>
  <c r="AZ57" i="46"/>
  <c r="AS58" i="46"/>
  <c r="AV58" i="46"/>
  <c r="AW58" i="46"/>
  <c r="AX58" i="46"/>
  <c r="AH58" i="48"/>
  <c r="AY58" i="46"/>
  <c r="AZ58" i="46"/>
  <c r="AS59" i="46"/>
  <c r="AV59" i="46"/>
  <c r="AW59" i="46"/>
  <c r="AX59" i="46"/>
  <c r="AH59" i="48"/>
  <c r="AY59" i="46"/>
  <c r="AZ59" i="46"/>
  <c r="AS60" i="46"/>
  <c r="AV60" i="46"/>
  <c r="AW60" i="46"/>
  <c r="AX60" i="46"/>
  <c r="AH60" i="48"/>
  <c r="AY60" i="46"/>
  <c r="AZ60" i="46"/>
  <c r="AS61" i="46"/>
  <c r="AV61" i="46"/>
  <c r="AW61" i="46"/>
  <c r="AX61" i="46"/>
  <c r="AH61" i="48"/>
  <c r="AY61" i="46"/>
  <c r="AZ61" i="46"/>
  <c r="AS62" i="46"/>
  <c r="AV62" i="46"/>
  <c r="AW62" i="46"/>
  <c r="AX62" i="46"/>
  <c r="AH62" i="48"/>
  <c r="AY62" i="46"/>
  <c r="AZ62" i="46"/>
  <c r="AS63" i="46"/>
  <c r="AV63" i="46"/>
  <c r="AW63" i="46"/>
  <c r="AX63" i="46"/>
  <c r="AH63" i="48"/>
  <c r="AY63" i="46"/>
  <c r="AZ63" i="46"/>
  <c r="AS64" i="46"/>
  <c r="AV64" i="46"/>
  <c r="AW64" i="46"/>
  <c r="AX64" i="46"/>
  <c r="AH64" i="48"/>
  <c r="AY64" i="46"/>
  <c r="AZ64" i="46"/>
  <c r="AS65" i="46"/>
  <c r="AV65" i="46"/>
  <c r="AW65" i="46"/>
  <c r="AX65" i="46"/>
  <c r="AH65" i="48"/>
  <c r="AY65" i="46"/>
  <c r="AZ65" i="46"/>
  <c r="AS66" i="46"/>
  <c r="AV66" i="46"/>
  <c r="AW66" i="46"/>
  <c r="AX66" i="46"/>
  <c r="AH66" i="48"/>
  <c r="AY66" i="46"/>
  <c r="AZ66" i="46"/>
  <c r="AS67" i="46"/>
  <c r="AV67" i="46"/>
  <c r="AW67" i="46"/>
  <c r="AX67" i="46"/>
  <c r="AH67" i="48"/>
  <c r="AY67" i="46"/>
  <c r="AZ67" i="46"/>
  <c r="AS68" i="46"/>
  <c r="AV68" i="46"/>
  <c r="AW68" i="46"/>
  <c r="AX68" i="46"/>
  <c r="AH68" i="48"/>
  <c r="AY68" i="46"/>
  <c r="AZ68" i="46"/>
  <c r="AS69" i="46"/>
  <c r="AV69" i="46"/>
  <c r="AW69" i="46"/>
  <c r="AX69" i="46"/>
  <c r="AH69" i="48"/>
  <c r="AY69" i="46"/>
  <c r="AZ69" i="46"/>
  <c r="AS70" i="46"/>
  <c r="AV70" i="46"/>
  <c r="AW70" i="46"/>
  <c r="AX70" i="46"/>
  <c r="AH70" i="48"/>
  <c r="AY70" i="46"/>
  <c r="AZ70" i="46"/>
  <c r="AS71" i="46"/>
  <c r="AV71" i="46"/>
  <c r="AW71" i="46"/>
  <c r="AX71" i="46"/>
  <c r="AH71" i="48"/>
  <c r="AY71" i="46"/>
  <c r="AZ71" i="46"/>
  <c r="AS72" i="46"/>
  <c r="AV72" i="46"/>
  <c r="AW72" i="46"/>
  <c r="AX72" i="46"/>
  <c r="AH72" i="48"/>
  <c r="AY72" i="46"/>
  <c r="AZ72" i="46"/>
  <c r="AS73" i="46"/>
  <c r="AV73" i="46"/>
  <c r="AW73" i="46"/>
  <c r="AX73" i="46"/>
  <c r="AH73" i="48"/>
  <c r="AY73" i="46"/>
  <c r="AZ73" i="46"/>
  <c r="AS74" i="46"/>
  <c r="AV74" i="46"/>
  <c r="AW74" i="46"/>
  <c r="AX74" i="46"/>
  <c r="AH74" i="48"/>
  <c r="AY74" i="46"/>
  <c r="AZ74" i="46"/>
  <c r="AS75" i="46"/>
  <c r="AV75" i="46"/>
  <c r="AW75" i="46"/>
  <c r="AX75" i="46"/>
  <c r="AH75" i="48"/>
  <c r="AY75" i="46"/>
  <c r="AZ75" i="46"/>
  <c r="AS76" i="46"/>
  <c r="AV76" i="46"/>
  <c r="AW76" i="46"/>
  <c r="AX76" i="46"/>
  <c r="AH76" i="48"/>
  <c r="AY76" i="46"/>
  <c r="AZ76" i="46"/>
  <c r="AS77" i="46"/>
  <c r="AV77" i="46"/>
  <c r="AW77" i="46"/>
  <c r="AX77" i="46"/>
  <c r="AH77" i="48"/>
  <c r="AY77" i="46"/>
  <c r="AZ77" i="46"/>
  <c r="AS78" i="46"/>
  <c r="AV78" i="46"/>
  <c r="AW78" i="46"/>
  <c r="AX78" i="46"/>
  <c r="AH78" i="48"/>
  <c r="AY78" i="46"/>
  <c r="AZ78" i="46"/>
  <c r="AS79" i="46"/>
  <c r="AV79" i="46"/>
  <c r="AW79" i="46"/>
  <c r="AX79" i="46"/>
  <c r="AH79" i="48"/>
  <c r="AY79" i="46"/>
  <c r="AZ79" i="46"/>
  <c r="AS80" i="46"/>
  <c r="AV80" i="46"/>
  <c r="AW80" i="46"/>
  <c r="AX80" i="46"/>
  <c r="AH80" i="48"/>
  <c r="AY80" i="46"/>
  <c r="AZ80" i="46"/>
  <c r="AS81" i="46"/>
  <c r="AV81" i="46"/>
  <c r="AW81" i="46"/>
  <c r="AX81" i="46"/>
  <c r="AH81" i="48"/>
  <c r="AY81" i="46"/>
  <c r="AZ81" i="46"/>
  <c r="AS82" i="46"/>
  <c r="AV82" i="46"/>
  <c r="AW82" i="46"/>
  <c r="AX82" i="46"/>
  <c r="AH82" i="48"/>
  <c r="AY82" i="46"/>
  <c r="AZ82" i="46"/>
  <c r="AS83" i="46"/>
  <c r="AV83" i="46"/>
  <c r="AW83" i="46"/>
  <c r="AX83" i="46"/>
  <c r="AH83" i="48"/>
  <c r="AY83" i="46"/>
  <c r="AZ83" i="46"/>
  <c r="AS84" i="46"/>
  <c r="AV84" i="46"/>
  <c r="AW84" i="46"/>
  <c r="AX84" i="46"/>
  <c r="AH84" i="48"/>
  <c r="AY84" i="46"/>
  <c r="AZ84" i="46"/>
  <c r="AS85" i="46"/>
  <c r="AV85" i="46"/>
  <c r="AW85" i="46"/>
  <c r="AX85" i="46"/>
  <c r="AH85" i="48"/>
  <c r="AY85" i="46"/>
  <c r="AZ85" i="46"/>
  <c r="AS86" i="46"/>
  <c r="AV86" i="46"/>
  <c r="AW86" i="46"/>
  <c r="AX86" i="46"/>
  <c r="AH86" i="48"/>
  <c r="AY86" i="46"/>
  <c r="AZ86" i="46"/>
  <c r="AS87" i="46"/>
  <c r="AV87" i="46"/>
  <c r="AW87" i="46"/>
  <c r="AX87" i="46"/>
  <c r="AH87" i="48"/>
  <c r="AY87" i="46"/>
  <c r="AZ87" i="46"/>
  <c r="AS88" i="46"/>
  <c r="AV88" i="46"/>
  <c r="AW88" i="46"/>
  <c r="AX88" i="46"/>
  <c r="AH88" i="48"/>
  <c r="AY88" i="46"/>
  <c r="AZ88" i="46"/>
  <c r="AS89" i="46"/>
  <c r="AV89" i="46"/>
  <c r="AW89" i="46"/>
  <c r="AX89" i="46"/>
  <c r="AH89" i="48"/>
  <c r="AY89" i="46"/>
  <c r="AZ89" i="46"/>
  <c r="AS90" i="46"/>
  <c r="AV90" i="46"/>
  <c r="AW90" i="46"/>
  <c r="AX90" i="46"/>
  <c r="AH90" i="48"/>
  <c r="AY90" i="46"/>
  <c r="AZ90" i="46"/>
  <c r="AS91" i="46"/>
  <c r="AV91" i="46"/>
  <c r="AW91" i="46"/>
  <c r="AX91" i="46"/>
  <c r="AH91" i="48"/>
  <c r="AY91" i="46"/>
  <c r="AZ91" i="46"/>
  <c r="AS92" i="46"/>
  <c r="AV92" i="46"/>
  <c r="AW92" i="46"/>
  <c r="AX92" i="46"/>
  <c r="AH92" i="48"/>
  <c r="AY92" i="46"/>
  <c r="AZ92" i="46"/>
  <c r="AS93" i="46"/>
  <c r="AV93" i="46"/>
  <c r="AW93" i="46"/>
  <c r="AX93" i="46"/>
  <c r="AH93" i="48"/>
  <c r="AY93" i="46"/>
  <c r="AZ93" i="46"/>
  <c r="AS94" i="46"/>
  <c r="AV94" i="46"/>
  <c r="AW94" i="46"/>
  <c r="AX94" i="46"/>
  <c r="AH94" i="48"/>
  <c r="AY94" i="46"/>
  <c r="AZ94" i="46"/>
  <c r="AS95" i="46"/>
  <c r="AV95" i="46"/>
  <c r="AW95" i="46"/>
  <c r="AX95" i="46"/>
  <c r="AH95" i="48"/>
  <c r="AY95" i="46"/>
  <c r="AZ95" i="46"/>
  <c r="AS96" i="46"/>
  <c r="AV96" i="46"/>
  <c r="AW96" i="46"/>
  <c r="AX96" i="46"/>
  <c r="AH96" i="48"/>
  <c r="AY96" i="46"/>
  <c r="AZ96" i="46"/>
  <c r="AS97" i="46"/>
  <c r="AV97" i="46"/>
  <c r="AW97" i="46"/>
  <c r="AX97" i="46"/>
  <c r="AH97" i="48"/>
  <c r="AY97" i="46"/>
  <c r="AZ97" i="46"/>
  <c r="AS98" i="46"/>
  <c r="AV98" i="46"/>
  <c r="AW98" i="46"/>
  <c r="AX98" i="46"/>
  <c r="AH98" i="48"/>
  <c r="AY98" i="46"/>
  <c r="AZ98" i="46"/>
  <c r="AS99" i="46"/>
  <c r="AV99" i="46"/>
  <c r="AW99" i="46"/>
  <c r="AX99" i="46"/>
  <c r="AH99" i="48"/>
  <c r="AY99" i="46"/>
  <c r="AZ99" i="46"/>
  <c r="AS100" i="46"/>
  <c r="AV100" i="46"/>
  <c r="AW100" i="46"/>
  <c r="AX100" i="46"/>
  <c r="AH100" i="48"/>
  <c r="AY100" i="46"/>
  <c r="AZ100" i="46"/>
  <c r="AS101" i="46"/>
  <c r="AV101" i="46"/>
  <c r="AW101" i="46"/>
  <c r="AX101" i="46"/>
  <c r="AH101" i="48"/>
  <c r="AY101" i="46"/>
  <c r="AZ101" i="46"/>
  <c r="AS102" i="46"/>
  <c r="AV102" i="46"/>
  <c r="AW102" i="46"/>
  <c r="AX102" i="46"/>
  <c r="AH102" i="48"/>
  <c r="AY102" i="46"/>
  <c r="AZ102" i="46"/>
  <c r="AS103" i="46"/>
  <c r="AV103" i="46"/>
  <c r="AW103" i="46"/>
  <c r="AX103" i="46"/>
  <c r="AH103" i="48"/>
  <c r="AY103" i="46"/>
  <c r="AZ103" i="46"/>
  <c r="AS104" i="46"/>
  <c r="AV104" i="46"/>
  <c r="AW104" i="46"/>
  <c r="AX104" i="46"/>
  <c r="AH104" i="48"/>
  <c r="AY104" i="46"/>
  <c r="AZ104" i="46"/>
  <c r="AS105" i="46"/>
  <c r="AV105" i="46"/>
  <c r="AW105" i="46"/>
  <c r="AX105" i="46"/>
  <c r="AH105" i="48"/>
  <c r="AY105" i="46"/>
  <c r="AZ105" i="46"/>
  <c r="AS106" i="46"/>
  <c r="AV106" i="46"/>
  <c r="AW106" i="46"/>
  <c r="AX106" i="46"/>
  <c r="AH106" i="48"/>
  <c r="AY106" i="46"/>
  <c r="AZ106" i="46"/>
  <c r="AS107" i="46"/>
  <c r="AV107" i="46"/>
  <c r="AW107" i="46"/>
  <c r="AX107" i="46"/>
  <c r="AH107" i="48"/>
  <c r="AY107" i="46"/>
  <c r="AZ107" i="46"/>
  <c r="AS108" i="46"/>
  <c r="AV108" i="46"/>
  <c r="AW108" i="46"/>
  <c r="AX108" i="46"/>
  <c r="AH108" i="48"/>
  <c r="AY108" i="46"/>
  <c r="AZ108" i="46"/>
  <c r="AS109" i="46"/>
  <c r="AV109" i="46"/>
  <c r="AW109" i="46"/>
  <c r="AX109" i="46"/>
  <c r="AH109" i="48"/>
  <c r="AY109" i="46"/>
  <c r="AZ109" i="46"/>
  <c r="AS110" i="46"/>
  <c r="AV110" i="46"/>
  <c r="AW110" i="46"/>
  <c r="AX110" i="46"/>
  <c r="AH110" i="48"/>
  <c r="AY110" i="46"/>
  <c r="AZ110" i="46"/>
  <c r="AL104" i="47"/>
  <c r="AL100" i="47"/>
  <c r="AL96" i="47"/>
  <c r="AL92" i="47"/>
  <c r="AL88" i="47"/>
  <c r="AL80" i="47"/>
  <c r="AL76" i="47"/>
  <c r="AL72" i="47"/>
  <c r="AL68" i="47"/>
  <c r="AM45" i="47"/>
  <c r="AM41" i="47"/>
  <c r="AM37" i="47"/>
  <c r="AM33" i="47"/>
  <c r="AL64" i="47"/>
  <c r="AL60" i="47"/>
  <c r="AL56" i="47"/>
  <c r="AL52" i="47"/>
  <c r="AM109" i="47"/>
  <c r="AM105" i="47"/>
  <c r="AM97" i="47"/>
  <c r="AM73" i="47"/>
  <c r="AM69" i="47"/>
  <c r="AM29" i="47"/>
  <c r="AM25" i="47"/>
  <c r="AL48" i="47"/>
  <c r="AL40" i="47"/>
  <c r="AL32" i="47"/>
  <c r="AL24" i="47"/>
  <c r="AL16" i="47"/>
  <c r="AM83" i="47"/>
  <c r="T109" i="62"/>
  <c r="T107" i="62"/>
  <c r="T105" i="62"/>
  <c r="T103" i="62"/>
  <c r="T101" i="62"/>
  <c r="T99" i="62"/>
  <c r="T97" i="62"/>
  <c r="T95" i="62"/>
  <c r="T93" i="62"/>
  <c r="T91" i="62"/>
  <c r="T89" i="62"/>
  <c r="T87" i="62"/>
  <c r="T85" i="62"/>
  <c r="T83" i="62"/>
  <c r="T81" i="62"/>
  <c r="T79" i="62"/>
  <c r="T77" i="62"/>
  <c r="T75" i="62"/>
  <c r="T73" i="62"/>
  <c r="T71" i="62"/>
  <c r="T69" i="62"/>
  <c r="T67" i="62"/>
  <c r="T65" i="62"/>
  <c r="T63" i="62"/>
  <c r="T61" i="62"/>
  <c r="T59" i="62"/>
  <c r="T57" i="62"/>
  <c r="T55" i="62"/>
  <c r="T53" i="62"/>
  <c r="T51" i="62"/>
  <c r="T49" i="62"/>
  <c r="T47" i="62"/>
  <c r="T45" i="62"/>
  <c r="T43" i="62"/>
  <c r="T41" i="62"/>
  <c r="T39" i="62"/>
  <c r="T37" i="62"/>
  <c r="T35" i="62"/>
  <c r="T33" i="62"/>
  <c r="T31" i="62"/>
  <c r="T29" i="62"/>
  <c r="T27" i="62"/>
  <c r="T25" i="62"/>
  <c r="T23" i="62"/>
  <c r="T21" i="62"/>
  <c r="T19" i="62"/>
  <c r="T17" i="62"/>
  <c r="T15" i="62"/>
  <c r="T13" i="62"/>
  <c r="T11" i="62"/>
  <c r="T9" i="62"/>
  <c r="T7" i="62"/>
  <c r="T5" i="62"/>
  <c r="U110" i="62"/>
  <c r="U108" i="62"/>
  <c r="U106" i="62"/>
  <c r="U104" i="62"/>
  <c r="U102" i="62"/>
  <c r="U100" i="62"/>
  <c r="U98" i="62"/>
  <c r="U96" i="62"/>
  <c r="U94" i="62"/>
  <c r="U92" i="62"/>
  <c r="U90" i="62"/>
  <c r="U88" i="62"/>
  <c r="U86" i="62"/>
  <c r="U84" i="62"/>
  <c r="U82" i="62"/>
  <c r="U80" i="62"/>
  <c r="U78" i="62"/>
  <c r="U76" i="62"/>
  <c r="U74" i="62"/>
  <c r="U72" i="62"/>
  <c r="U70" i="62"/>
  <c r="U68" i="62"/>
  <c r="U66" i="62"/>
  <c r="U64" i="62"/>
  <c r="U62" i="62"/>
  <c r="U60" i="62"/>
  <c r="U58" i="62"/>
  <c r="U56" i="62"/>
  <c r="U54" i="62"/>
  <c r="U52" i="62"/>
  <c r="U50" i="62"/>
  <c r="U48" i="62"/>
  <c r="U46" i="62"/>
  <c r="U44" i="62"/>
  <c r="U42" i="62"/>
  <c r="U40" i="62"/>
  <c r="U38" i="62"/>
  <c r="U36" i="62"/>
  <c r="U34" i="62"/>
  <c r="U32" i="62"/>
  <c r="U30" i="62"/>
  <c r="U28" i="62"/>
  <c r="U26" i="62"/>
  <c r="U24" i="62"/>
  <c r="U22" i="62"/>
  <c r="U20" i="62"/>
  <c r="U18" i="62"/>
  <c r="U16" i="62"/>
  <c r="U14" i="62"/>
  <c r="U12" i="62"/>
  <c r="U10" i="62"/>
  <c r="U8" i="62"/>
  <c r="U6" i="62"/>
  <c r="U4" i="62"/>
  <c r="AX110" i="48"/>
  <c r="AC110" i="47"/>
  <c r="AC110" i="62"/>
  <c r="AX108" i="48"/>
  <c r="AC108" i="47"/>
  <c r="AC108" i="62"/>
  <c r="AX106" i="48"/>
  <c r="AC106" i="47"/>
  <c r="AC106" i="62"/>
  <c r="AX104" i="48"/>
  <c r="AC104" i="47"/>
  <c r="AC104" i="62"/>
  <c r="AC102" i="62"/>
  <c r="AX100" i="48"/>
  <c r="AC100" i="47"/>
  <c r="AC100" i="62"/>
  <c r="AC98" i="62"/>
  <c r="AC96" i="62"/>
  <c r="AX94" i="48"/>
  <c r="AC94" i="47"/>
  <c r="AC94" i="62"/>
  <c r="AX92" i="48"/>
  <c r="AC92" i="47"/>
  <c r="AC92" i="62"/>
  <c r="AC90" i="62"/>
  <c r="AX88" i="48"/>
  <c r="AC88" i="47"/>
  <c r="AC88" i="62"/>
  <c r="AX86" i="48"/>
  <c r="AC86" i="47"/>
  <c r="AC86" i="62"/>
  <c r="AX84" i="48"/>
  <c r="AC84" i="47"/>
  <c r="AC84" i="62"/>
  <c r="AX82" i="48"/>
  <c r="AC82" i="47"/>
  <c r="AC82" i="62"/>
  <c r="AC80" i="62"/>
  <c r="AC78" i="62"/>
  <c r="AX76" i="48"/>
  <c r="AC76" i="47"/>
  <c r="AC76" i="62"/>
  <c r="AC74" i="62"/>
  <c r="AC72" i="62"/>
  <c r="AX70" i="48"/>
  <c r="AC70" i="47"/>
  <c r="AC70" i="62"/>
  <c r="AC68" i="62"/>
  <c r="AX66" i="48"/>
  <c r="AC66" i="47"/>
  <c r="AC66" i="62"/>
  <c r="AC64" i="62"/>
  <c r="AX62" i="48"/>
  <c r="AC62" i="47"/>
  <c r="AC62" i="62"/>
  <c r="AC60" i="62"/>
  <c r="AX58" i="48"/>
  <c r="AC58" i="47"/>
  <c r="AC58" i="62"/>
  <c r="AC56" i="62"/>
  <c r="AX54" i="48"/>
  <c r="AC54" i="47"/>
  <c r="AC54" i="62"/>
  <c r="AX52" i="48"/>
  <c r="AC52" i="47"/>
  <c r="AC52" i="62"/>
  <c r="AX50" i="48"/>
  <c r="AC50" i="47"/>
  <c r="AC50" i="62"/>
  <c r="AX48" i="48"/>
  <c r="AC48" i="47"/>
  <c r="AC48" i="62"/>
  <c r="AC46" i="62"/>
  <c r="AX44" i="48"/>
  <c r="AC44" i="47"/>
  <c r="AC44" i="62"/>
  <c r="AX42" i="48"/>
  <c r="AC42" i="47"/>
  <c r="AC42" i="62"/>
  <c r="AX40" i="48"/>
  <c r="AC40" i="47"/>
  <c r="AC40" i="62"/>
  <c r="AX38" i="48"/>
  <c r="AC38" i="47"/>
  <c r="AC38" i="62"/>
  <c r="AC36" i="62"/>
  <c r="AX34" i="48"/>
  <c r="AC34" i="47"/>
  <c r="AC34" i="62"/>
  <c r="AC32" i="62"/>
  <c r="AC30" i="62"/>
  <c r="AX28" i="48"/>
  <c r="AC28" i="47"/>
  <c r="AC28" i="62"/>
  <c r="AC26" i="62"/>
  <c r="AX24" i="48"/>
  <c r="AC24" i="47"/>
  <c r="AC24" i="62"/>
  <c r="AX22" i="48"/>
  <c r="AC22" i="47"/>
  <c r="AC22" i="62"/>
  <c r="AX20" i="48"/>
  <c r="AC20" i="47"/>
  <c r="AC20" i="62"/>
  <c r="AX18" i="48"/>
  <c r="AC18" i="47"/>
  <c r="AC18" i="62"/>
  <c r="AC16" i="62"/>
  <c r="AC14" i="62"/>
  <c r="AC12" i="62"/>
  <c r="AC10" i="62"/>
  <c r="AC8" i="62"/>
  <c r="AC6" i="62"/>
  <c r="AC4" i="62"/>
  <c r="AD109" i="62"/>
  <c r="AZ107" i="48"/>
  <c r="AD107" i="47"/>
  <c r="AD107" i="62"/>
  <c r="AZ105" i="48"/>
  <c r="AD105" i="47"/>
  <c r="AD105" i="62"/>
  <c r="AZ103" i="48"/>
  <c r="AD103" i="47"/>
  <c r="AD103" i="62"/>
  <c r="AD101" i="62"/>
  <c r="AZ99" i="48"/>
  <c r="AD99" i="47"/>
  <c r="AD99" i="62"/>
  <c r="AZ97" i="48"/>
  <c r="AD97" i="47"/>
  <c r="AD97" i="62"/>
  <c r="AD95" i="62"/>
  <c r="AZ93" i="48"/>
  <c r="AD93" i="47"/>
  <c r="AD93" i="62"/>
  <c r="AD91" i="62"/>
  <c r="AZ89" i="48"/>
  <c r="AD89" i="47"/>
  <c r="AD89" i="62"/>
  <c r="AD87" i="62"/>
  <c r="AZ85" i="48"/>
  <c r="AD85" i="47"/>
  <c r="AD85" i="62"/>
  <c r="AD83" i="62"/>
  <c r="AZ81" i="48"/>
  <c r="AD81" i="47"/>
  <c r="AD81" i="62"/>
  <c r="AD79" i="62"/>
  <c r="AD77" i="62"/>
  <c r="AZ75" i="48"/>
  <c r="AD75" i="47"/>
  <c r="AD75" i="62"/>
  <c r="AZ73" i="48"/>
  <c r="AD73" i="47"/>
  <c r="AD73" i="62"/>
  <c r="AD71" i="62"/>
  <c r="AD69" i="62"/>
  <c r="AZ67" i="48"/>
  <c r="AD67" i="47"/>
  <c r="AD67" i="62"/>
  <c r="AZ65" i="48"/>
  <c r="AD65" i="47"/>
  <c r="AD65" i="62"/>
  <c r="AD63" i="62"/>
  <c r="AZ61" i="48"/>
  <c r="AD61" i="47"/>
  <c r="AD61" i="62"/>
  <c r="AD59" i="62"/>
  <c r="AZ57" i="48"/>
  <c r="AD57" i="47"/>
  <c r="AD57" i="62"/>
  <c r="AD55" i="62"/>
  <c r="AZ53" i="48"/>
  <c r="AD53" i="47"/>
  <c r="AD53" i="62"/>
  <c r="AD51" i="62"/>
  <c r="AZ49" i="48"/>
  <c r="AD49" i="47"/>
  <c r="AD49" i="62"/>
  <c r="AZ47" i="48"/>
  <c r="AD47" i="47"/>
  <c r="AD47" i="62"/>
  <c r="AZ45" i="48"/>
  <c r="AD45" i="47"/>
  <c r="AD45" i="62"/>
  <c r="AZ43" i="48"/>
  <c r="AD43" i="47"/>
  <c r="AD43" i="62"/>
  <c r="AZ41" i="48"/>
  <c r="AD41" i="47"/>
  <c r="AD41" i="62"/>
  <c r="AZ39" i="48"/>
  <c r="AD39" i="47"/>
  <c r="AD39" i="62"/>
  <c r="AZ37" i="48"/>
  <c r="AD37" i="47"/>
  <c r="AD37" i="62"/>
  <c r="AZ35" i="48"/>
  <c r="AD35" i="47"/>
  <c r="AD35" i="62"/>
  <c r="AZ33" i="48"/>
  <c r="AD33" i="47"/>
  <c r="AD33" i="62"/>
  <c r="AD31" i="62"/>
  <c r="AZ29" i="48"/>
  <c r="AD29" i="47"/>
  <c r="AD29" i="62"/>
  <c r="AD27" i="62"/>
  <c r="AZ25" i="48"/>
  <c r="AD25" i="47"/>
  <c r="AD25" i="62"/>
  <c r="AZ23" i="48"/>
  <c r="AD23" i="47"/>
  <c r="AD23" i="62"/>
  <c r="AZ21" i="48"/>
  <c r="AD21" i="47"/>
  <c r="AD21" i="62"/>
  <c r="AD19" i="62"/>
  <c r="AD17" i="62"/>
  <c r="AD15" i="62"/>
  <c r="AD13" i="62"/>
  <c r="AZ11" i="48"/>
  <c r="AD11" i="47"/>
  <c r="AD11" i="62"/>
  <c r="AZ9" i="48"/>
  <c r="AD9" i="47"/>
  <c r="AD9" i="62"/>
  <c r="AD7" i="62"/>
  <c r="AZ5" i="48"/>
  <c r="AD5" i="47"/>
  <c r="AD5" i="62"/>
  <c r="AL107" i="47"/>
  <c r="AL99" i="47"/>
  <c r="AL95" i="47"/>
  <c r="AL91" i="47"/>
  <c r="AL87" i="47"/>
  <c r="AL83" i="47"/>
  <c r="AL79" i="47"/>
  <c r="AL71" i="47"/>
  <c r="AL67" i="47"/>
  <c r="AL59" i="47"/>
  <c r="AL55" i="47"/>
  <c r="AL51" i="47"/>
  <c r="AL43" i="47"/>
  <c r="AL35" i="47"/>
  <c r="AL31" i="47"/>
  <c r="AL27" i="47"/>
  <c r="AL23" i="47"/>
  <c r="AL19" i="47"/>
  <c r="AL15" i="47"/>
  <c r="AL11" i="47"/>
  <c r="AM102" i="47"/>
  <c r="AM78" i="47"/>
  <c r="AM62" i="47"/>
  <c r="AM46" i="47"/>
  <c r="AM38" i="47"/>
  <c r="AM30" i="47"/>
  <c r="AM22" i="47"/>
  <c r="AM14" i="47"/>
  <c r="AM6" i="47"/>
  <c r="AM4" i="62"/>
  <c r="AM20" i="62"/>
  <c r="AM36" i="62"/>
  <c r="AM52" i="62"/>
  <c r="AM68" i="62"/>
  <c r="AM84" i="62"/>
  <c r="AM100" i="62"/>
  <c r="AL9" i="62"/>
  <c r="AL25" i="62"/>
  <c r="AL41" i="62"/>
  <c r="AL57" i="62"/>
  <c r="AL73" i="62"/>
  <c r="AL89" i="62"/>
  <c r="AL105" i="62"/>
  <c r="AJ12" i="62"/>
  <c r="AJ28" i="62"/>
  <c r="AJ44" i="62"/>
  <c r="AJ60" i="62"/>
  <c r="AJ76" i="62"/>
  <c r="AJ92" i="62"/>
  <c r="AJ108" i="62"/>
  <c r="AI17" i="62"/>
  <c r="AI33" i="62"/>
  <c r="AI49" i="62"/>
  <c r="AI65" i="62"/>
  <c r="AI81" i="62"/>
  <c r="AI97" i="62"/>
  <c r="AG4" i="62"/>
  <c r="AG20" i="62"/>
  <c r="AG36" i="62"/>
  <c r="AG52" i="62"/>
  <c r="AG68" i="62"/>
  <c r="AG84" i="62"/>
  <c r="AG100" i="62"/>
  <c r="AF8" i="62"/>
  <c r="AF24" i="62"/>
  <c r="AF40" i="62"/>
  <c r="AF56" i="62"/>
  <c r="AF72" i="62"/>
  <c r="AF88" i="62"/>
  <c r="AF104" i="62"/>
  <c r="AM13" i="62"/>
  <c r="AM29" i="62"/>
  <c r="AM45" i="62"/>
  <c r="AM61" i="62"/>
  <c r="AM77" i="62"/>
  <c r="AM93" i="62"/>
  <c r="AM109" i="62"/>
  <c r="AL18" i="62"/>
  <c r="AL34" i="62"/>
  <c r="AL50" i="62"/>
  <c r="AL66" i="62"/>
  <c r="AL82" i="62"/>
  <c r="AL98" i="62"/>
  <c r="AJ5" i="62"/>
  <c r="AJ21" i="62"/>
  <c r="AJ37" i="62"/>
  <c r="AJ53" i="62"/>
  <c r="AJ69" i="62"/>
  <c r="AJ85" i="62"/>
  <c r="AJ101" i="62"/>
  <c r="AI10" i="62"/>
  <c r="AI26" i="62"/>
  <c r="AI42" i="62"/>
  <c r="AI58" i="62"/>
  <c r="AI74" i="62"/>
  <c r="AI90" i="62"/>
  <c r="AI106" i="62"/>
  <c r="AG13" i="62"/>
  <c r="AG29" i="62"/>
  <c r="AG45" i="62"/>
  <c r="AG61" i="62"/>
  <c r="AG77" i="62"/>
  <c r="AG93" i="62"/>
  <c r="AG109" i="62"/>
  <c r="AF17" i="62"/>
  <c r="AF33" i="62"/>
  <c r="AF49" i="62"/>
  <c r="AF65" i="62"/>
  <c r="AF81" i="62"/>
  <c r="AF97" i="62"/>
  <c r="AM6" i="62"/>
  <c r="AM22" i="62"/>
  <c r="AM38" i="62"/>
  <c r="AM54" i="62"/>
  <c r="AM70" i="62"/>
  <c r="AM86" i="62"/>
  <c r="AM102" i="62"/>
  <c r="AL11" i="62"/>
  <c r="AL27" i="62"/>
  <c r="AL43" i="62"/>
  <c r="AL59" i="62"/>
  <c r="AL75" i="62"/>
  <c r="AL91" i="62"/>
  <c r="AL107" i="62"/>
  <c r="AJ14" i="62"/>
  <c r="AJ30" i="62"/>
  <c r="AJ46" i="62"/>
  <c r="AJ62" i="62"/>
  <c r="AJ78" i="62"/>
  <c r="AJ94" i="62"/>
  <c r="AJ110" i="62"/>
  <c r="AI19" i="62"/>
  <c r="AI35" i="62"/>
  <c r="AI51" i="62"/>
  <c r="AI67" i="62"/>
  <c r="AI83" i="62"/>
  <c r="AI99" i="62"/>
  <c r="AG6" i="62"/>
  <c r="AG22" i="62"/>
  <c r="AG38" i="62"/>
  <c r="AG54" i="62"/>
  <c r="AG70" i="62"/>
  <c r="AG86" i="62"/>
  <c r="AG102" i="62"/>
  <c r="AF10" i="62"/>
  <c r="AF26" i="62"/>
  <c r="AF42" i="62"/>
  <c r="AF58" i="62"/>
  <c r="AF74" i="62"/>
  <c r="AF90" i="62"/>
  <c r="AF106" i="62"/>
  <c r="AM15" i="62"/>
  <c r="AM47" i="62"/>
  <c r="AM63" i="62"/>
  <c r="AM79" i="62"/>
  <c r="AM95" i="62"/>
  <c r="AL4" i="62"/>
  <c r="AL20" i="62"/>
  <c r="AL36" i="62"/>
  <c r="AL52" i="62"/>
  <c r="AL68" i="62"/>
  <c r="AL84" i="62"/>
  <c r="AL100" i="62"/>
  <c r="AJ7" i="62"/>
  <c r="AJ23" i="62"/>
  <c r="AJ39" i="62"/>
  <c r="AJ55" i="62"/>
  <c r="AJ71" i="62"/>
  <c r="AJ87" i="62"/>
  <c r="AJ103" i="62"/>
  <c r="AI12" i="62"/>
  <c r="AI28" i="62"/>
  <c r="AI44" i="62"/>
  <c r="AI60" i="62"/>
  <c r="AI76" i="62"/>
  <c r="AI92" i="62"/>
  <c r="AI108" i="62"/>
  <c r="AG31" i="62"/>
  <c r="AG47" i="62"/>
  <c r="AG63" i="62"/>
  <c r="AG79" i="62"/>
  <c r="AG95" i="62"/>
  <c r="AF19" i="62"/>
  <c r="AF35" i="62"/>
  <c r="AF51" i="62"/>
  <c r="AF67" i="62"/>
  <c r="AF83" i="62"/>
  <c r="AF99" i="62"/>
  <c r="AL28" i="47"/>
  <c r="AL12" i="47"/>
  <c r="AL8" i="47"/>
  <c r="AL4" i="47"/>
  <c r="AM107" i="47"/>
  <c r="AM99" i="47"/>
  <c r="AM91" i="47"/>
  <c r="AM79" i="47"/>
  <c r="AM75" i="47"/>
  <c r="AM71" i="47"/>
  <c r="AM67" i="47"/>
  <c r="AM59" i="47"/>
  <c r="AM55" i="47"/>
  <c r="AM51" i="47"/>
  <c r="AM43" i="47"/>
  <c r="AM39" i="47"/>
  <c r="AM35" i="47"/>
  <c r="AM27" i="47"/>
  <c r="AM19" i="47"/>
  <c r="AM11" i="47"/>
  <c r="AM7" i="47"/>
  <c r="AM8" i="62"/>
  <c r="AM24" i="62"/>
  <c r="AM40" i="62"/>
  <c r="AM56" i="62"/>
  <c r="AM72" i="62"/>
  <c r="AM88" i="62"/>
  <c r="AM104" i="62"/>
  <c r="AL13" i="62"/>
  <c r="AL29" i="62"/>
  <c r="AL45" i="62"/>
  <c r="AL61" i="62"/>
  <c r="AL77" i="62"/>
  <c r="AL93" i="62"/>
  <c r="AL109" i="62"/>
  <c r="AJ16" i="62"/>
  <c r="AJ32" i="62"/>
  <c r="AJ48" i="62"/>
  <c r="AJ64" i="62"/>
  <c r="AJ80" i="62"/>
  <c r="AJ96" i="62"/>
  <c r="AI5" i="62"/>
  <c r="AI21" i="62"/>
  <c r="AI37" i="62"/>
  <c r="AI53" i="62"/>
  <c r="AI69" i="62"/>
  <c r="AI85" i="62"/>
  <c r="AI101" i="62"/>
  <c r="AG8" i="62"/>
  <c r="AG24" i="62"/>
  <c r="AG40" i="62"/>
  <c r="AG56" i="62"/>
  <c r="AG72" i="62"/>
  <c r="AG88" i="62"/>
  <c r="AG104" i="62"/>
  <c r="AF12" i="62"/>
  <c r="AF28" i="62"/>
  <c r="AF44" i="62"/>
  <c r="AF60" i="62"/>
  <c r="AF76" i="62"/>
  <c r="AF92" i="62"/>
  <c r="AF108" i="62"/>
  <c r="AM17" i="62"/>
  <c r="AM33" i="62"/>
  <c r="AM49" i="62"/>
  <c r="AM65" i="62"/>
  <c r="AM81" i="62"/>
  <c r="AM97" i="62"/>
  <c r="AL6" i="62"/>
  <c r="AL22" i="62"/>
  <c r="AL38" i="62"/>
  <c r="AL54" i="62"/>
  <c r="AL70" i="62"/>
  <c r="AL86" i="62"/>
  <c r="AL102" i="62"/>
  <c r="AJ9" i="62"/>
  <c r="AJ25" i="62"/>
  <c r="AJ41" i="62"/>
  <c r="AJ57" i="62"/>
  <c r="AJ73" i="62"/>
  <c r="AJ89" i="62"/>
  <c r="AJ105" i="62"/>
  <c r="AI14" i="62"/>
  <c r="AI30" i="62"/>
  <c r="AI46" i="62"/>
  <c r="AI62" i="62"/>
  <c r="AI78" i="62"/>
  <c r="AI94" i="62"/>
  <c r="AI110" i="62"/>
  <c r="AG17" i="62"/>
  <c r="AG33" i="62"/>
  <c r="AG49" i="62"/>
  <c r="AG65" i="62"/>
  <c r="AG81" i="62"/>
  <c r="AG97" i="62"/>
  <c r="AF5" i="62"/>
  <c r="AF21" i="62"/>
  <c r="AF37" i="62"/>
  <c r="AF53" i="62"/>
  <c r="AF69" i="62"/>
  <c r="AF85" i="62"/>
  <c r="AF101" i="62"/>
  <c r="AM10" i="62"/>
  <c r="AM26" i="62"/>
  <c r="AM42" i="62"/>
  <c r="AM58" i="62"/>
  <c r="AM74" i="62"/>
  <c r="AM90" i="62"/>
  <c r="AM106" i="62"/>
  <c r="AL15" i="62"/>
  <c r="AL31" i="62"/>
  <c r="AL63" i="62"/>
  <c r="AL79" i="62"/>
  <c r="AL95" i="62"/>
  <c r="AJ18" i="62"/>
  <c r="AJ34" i="62"/>
  <c r="AJ50" i="62"/>
  <c r="AJ66" i="62"/>
  <c r="AJ82" i="62"/>
  <c r="AJ98" i="62"/>
  <c r="AI7" i="62"/>
  <c r="AI23" i="62"/>
  <c r="AI39" i="62"/>
  <c r="AI55" i="62"/>
  <c r="AI71" i="62"/>
  <c r="AI87" i="62"/>
  <c r="AI103" i="62"/>
  <c r="AG10" i="62"/>
  <c r="AG26" i="62"/>
  <c r="AG42" i="62"/>
  <c r="AG58" i="62"/>
  <c r="AG74" i="62"/>
  <c r="AG90" i="62"/>
  <c r="AG106" i="62"/>
  <c r="AF14" i="62"/>
  <c r="AF30" i="62"/>
  <c r="AF46" i="62"/>
  <c r="AF62" i="62"/>
  <c r="AF78" i="62"/>
  <c r="AF94" i="62"/>
  <c r="AF110" i="62"/>
  <c r="AM19" i="62"/>
  <c r="AM35" i="62"/>
  <c r="AM51" i="62"/>
  <c r="AM67" i="62"/>
  <c r="AM83" i="62"/>
  <c r="AM99" i="62"/>
  <c r="AL8" i="62"/>
  <c r="AL24" i="62"/>
  <c r="AL40" i="62"/>
  <c r="AL56" i="62"/>
  <c r="AL72" i="62"/>
  <c r="AL88" i="62"/>
  <c r="AL104" i="62"/>
  <c r="AJ11" i="62"/>
  <c r="AJ27" i="62"/>
  <c r="AJ43" i="62"/>
  <c r="AJ59" i="62"/>
  <c r="AJ75" i="62"/>
  <c r="AJ91" i="62"/>
  <c r="AJ107" i="62"/>
  <c r="AI16" i="62"/>
  <c r="AI32" i="62"/>
  <c r="AI48" i="62"/>
  <c r="AI64" i="62"/>
  <c r="AI80" i="62"/>
  <c r="AI96" i="62"/>
  <c r="AG19" i="62"/>
  <c r="AG35" i="62"/>
  <c r="AG51" i="62"/>
  <c r="AG67" i="62"/>
  <c r="AG83" i="62"/>
  <c r="AG99" i="62"/>
  <c r="AF7" i="62"/>
  <c r="AF23" i="62"/>
  <c r="AF39" i="62"/>
  <c r="AF55" i="62"/>
  <c r="AF71" i="62"/>
  <c r="AF87" i="62"/>
  <c r="AF103" i="62"/>
  <c r="T110" i="62"/>
  <c r="T108" i="62"/>
  <c r="T106" i="62"/>
  <c r="T104" i="62"/>
  <c r="T102" i="62"/>
  <c r="T100" i="62"/>
  <c r="T98" i="62"/>
  <c r="T96" i="62"/>
  <c r="T94" i="62"/>
  <c r="T92" i="62"/>
  <c r="T90" i="62"/>
  <c r="T88" i="62"/>
  <c r="T86" i="62"/>
  <c r="T84" i="62"/>
  <c r="T82" i="62"/>
  <c r="T80" i="62"/>
  <c r="T78" i="62"/>
  <c r="T76" i="62"/>
  <c r="T74" i="62"/>
  <c r="T72" i="62"/>
  <c r="T70" i="62"/>
  <c r="T68" i="62"/>
  <c r="T66" i="62"/>
  <c r="T64" i="62"/>
  <c r="T62" i="62"/>
  <c r="T60" i="62"/>
  <c r="T58" i="62"/>
  <c r="T56" i="62"/>
  <c r="T54" i="62"/>
  <c r="T52" i="62"/>
  <c r="T50" i="62"/>
  <c r="T48" i="62"/>
  <c r="T46" i="62"/>
  <c r="T44" i="62"/>
  <c r="T42" i="62"/>
  <c r="T40" i="62"/>
  <c r="T38" i="62"/>
  <c r="T36" i="62"/>
  <c r="T34" i="62"/>
  <c r="T32" i="62"/>
  <c r="T30" i="62"/>
  <c r="T28" i="62"/>
  <c r="T26" i="62"/>
  <c r="T24" i="62"/>
  <c r="T22" i="62"/>
  <c r="T20" i="62"/>
  <c r="T18" i="62"/>
  <c r="T16" i="62"/>
  <c r="T14" i="62"/>
  <c r="T12" i="62"/>
  <c r="T10" i="62"/>
  <c r="T8" i="62"/>
  <c r="T6" i="62"/>
  <c r="T4" i="62"/>
  <c r="U109" i="62"/>
  <c r="U107" i="62"/>
  <c r="U105" i="62"/>
  <c r="U103" i="62"/>
  <c r="U101" i="62"/>
  <c r="U99" i="62"/>
  <c r="U97" i="62"/>
  <c r="U95" i="62"/>
  <c r="U93" i="62"/>
  <c r="U91" i="62"/>
  <c r="U89" i="62"/>
  <c r="U87" i="62"/>
  <c r="U85" i="62"/>
  <c r="U83" i="62"/>
  <c r="U81" i="62"/>
  <c r="U79" i="62"/>
  <c r="U77" i="62"/>
  <c r="U75" i="62"/>
  <c r="U73" i="62"/>
  <c r="U71" i="62"/>
  <c r="U69" i="62"/>
  <c r="U67" i="62"/>
  <c r="U65" i="62"/>
  <c r="U63" i="62"/>
  <c r="U61" i="62"/>
  <c r="U59" i="62"/>
  <c r="U57" i="62"/>
  <c r="U55" i="62"/>
  <c r="U53" i="62"/>
  <c r="U51" i="62"/>
  <c r="U49" i="62"/>
  <c r="U47" i="62"/>
  <c r="U45" i="62"/>
  <c r="U43" i="62"/>
  <c r="U41" i="62"/>
  <c r="U39" i="62"/>
  <c r="U37" i="62"/>
  <c r="U35" i="62"/>
  <c r="U33" i="62"/>
  <c r="U31" i="62"/>
  <c r="U29" i="62"/>
  <c r="U27" i="62"/>
  <c r="U25" i="62"/>
  <c r="U23" i="62"/>
  <c r="U21" i="62"/>
  <c r="U19" i="62"/>
  <c r="U17" i="62"/>
  <c r="U15" i="62"/>
  <c r="U13" i="62"/>
  <c r="U11" i="62"/>
  <c r="U9" i="62"/>
  <c r="U7" i="62"/>
  <c r="U5" i="62"/>
  <c r="AX109" i="48"/>
  <c r="AC109" i="47"/>
  <c r="AC109" i="62"/>
  <c r="AX107" i="48"/>
  <c r="AC107" i="47"/>
  <c r="AC107" i="62"/>
  <c r="AC105" i="62"/>
  <c r="AX103" i="48"/>
  <c r="AC103" i="47"/>
  <c r="AC103" i="62"/>
  <c r="AC101" i="62"/>
  <c r="AX99" i="48"/>
  <c r="AC99" i="47"/>
  <c r="AC99" i="62"/>
  <c r="AC97" i="62"/>
  <c r="AC95" i="62"/>
  <c r="AC93" i="62"/>
  <c r="AC91" i="62"/>
  <c r="AC89" i="62"/>
  <c r="AX87" i="48"/>
  <c r="AC87" i="47"/>
  <c r="AC87" i="62"/>
  <c r="AX85" i="48"/>
  <c r="AC85" i="47"/>
  <c r="AC85" i="62"/>
  <c r="AC83" i="62"/>
  <c r="AC81" i="62"/>
  <c r="AX79" i="48"/>
  <c r="AC79" i="47"/>
  <c r="AC79" i="62"/>
  <c r="AC77" i="62"/>
  <c r="AC75" i="62"/>
  <c r="AC73" i="62"/>
  <c r="AC71" i="62"/>
  <c r="AX69" i="48"/>
  <c r="AC69" i="47"/>
  <c r="AC69" i="62"/>
  <c r="AX67" i="48"/>
  <c r="AC67" i="47"/>
  <c r="AC67" i="62"/>
  <c r="AC65" i="62"/>
  <c r="AX63" i="48"/>
  <c r="AC63" i="47"/>
  <c r="AC63" i="62"/>
  <c r="AC61" i="62"/>
  <c r="AX59" i="48"/>
  <c r="AC59" i="47"/>
  <c r="AC59" i="62"/>
  <c r="AC57" i="62"/>
  <c r="AC55" i="62"/>
  <c r="AC53" i="62"/>
  <c r="AC51" i="62"/>
  <c r="AC49" i="62"/>
  <c r="AC47" i="62"/>
  <c r="AC45" i="62"/>
  <c r="AC43" i="62"/>
  <c r="AC41" i="62"/>
  <c r="AX39" i="48"/>
  <c r="AC39" i="47"/>
  <c r="AC39" i="62"/>
  <c r="AX37" i="48"/>
  <c r="AC37" i="47"/>
  <c r="AC37" i="62"/>
  <c r="AX35" i="48"/>
  <c r="AC35" i="47"/>
  <c r="AC35" i="62"/>
  <c r="AC33" i="62"/>
  <c r="AC31" i="62"/>
  <c r="AX29" i="48"/>
  <c r="AC29" i="47"/>
  <c r="AC29" i="62"/>
  <c r="AC27" i="62"/>
  <c r="AC25" i="62"/>
  <c r="AX23" i="48"/>
  <c r="AC23" i="47"/>
  <c r="AC23" i="62"/>
  <c r="AC21" i="62"/>
  <c r="AX19" i="48"/>
  <c r="AC19" i="47"/>
  <c r="AC19" i="62"/>
  <c r="AC17" i="62"/>
  <c r="AC15" i="62"/>
  <c r="AX13" i="48"/>
  <c r="AC13" i="47"/>
  <c r="AC13" i="62"/>
  <c r="AC11" i="62"/>
  <c r="AC9" i="62"/>
  <c r="AC7" i="62"/>
  <c r="AX5" i="48"/>
  <c r="AC5" i="47"/>
  <c r="AC5" i="62"/>
  <c r="AD110" i="62"/>
  <c r="AD108" i="62"/>
  <c r="AD106" i="62"/>
  <c r="AZ104" i="48"/>
  <c r="AD104" i="47"/>
  <c r="AD104" i="62"/>
  <c r="AZ102" i="48"/>
  <c r="AD102" i="47"/>
  <c r="AD102" i="62"/>
  <c r="AD100" i="62"/>
  <c r="AD98" i="62"/>
  <c r="AZ96" i="48"/>
  <c r="AD96" i="47"/>
  <c r="AD96" i="62"/>
  <c r="AD94" i="62"/>
  <c r="AZ92" i="48"/>
  <c r="AD92" i="47"/>
  <c r="AD92" i="62"/>
  <c r="AD90" i="62"/>
  <c r="AZ88" i="48"/>
  <c r="AD88" i="47"/>
  <c r="AD88" i="62"/>
  <c r="AZ86" i="48"/>
  <c r="AD86" i="47"/>
  <c r="AD86" i="62"/>
  <c r="AZ84" i="48"/>
  <c r="AD84" i="47"/>
  <c r="AD84" i="62"/>
  <c r="AD82" i="62"/>
  <c r="AZ80" i="48"/>
  <c r="AD80" i="47"/>
  <c r="AD80" i="62"/>
  <c r="AZ78" i="48"/>
  <c r="AD78" i="47"/>
  <c r="AD78" i="62"/>
  <c r="AD76" i="62"/>
  <c r="AD74" i="62"/>
  <c r="AZ72" i="48"/>
  <c r="AD72" i="47"/>
  <c r="AD72" i="62"/>
  <c r="AD70" i="62"/>
  <c r="AD68" i="62"/>
  <c r="AD66" i="62"/>
  <c r="AZ64" i="48"/>
  <c r="AD64" i="47"/>
  <c r="AD64" i="62"/>
  <c r="AZ62" i="48"/>
  <c r="AD62" i="47"/>
  <c r="AD62" i="62"/>
  <c r="AZ60" i="48"/>
  <c r="AD60" i="47"/>
  <c r="AD60" i="62"/>
  <c r="AD58" i="62"/>
  <c r="AZ56" i="48"/>
  <c r="AD56" i="47"/>
  <c r="AD56" i="62"/>
  <c r="AZ54" i="48"/>
  <c r="AD54" i="47"/>
  <c r="AD54" i="62"/>
  <c r="AD52" i="62"/>
  <c r="AD50" i="62"/>
  <c r="AZ48" i="48"/>
  <c r="AD48" i="47"/>
  <c r="AD48" i="62"/>
  <c r="AD46" i="62"/>
  <c r="AD44" i="62"/>
  <c r="AD42" i="62"/>
  <c r="AZ40" i="48"/>
  <c r="AD40" i="47"/>
  <c r="AD40" i="62"/>
  <c r="AZ38" i="48"/>
  <c r="AD38" i="47"/>
  <c r="AD38" i="62"/>
  <c r="AD36" i="62"/>
  <c r="AD34" i="62"/>
  <c r="AZ32" i="48"/>
  <c r="AD32" i="47"/>
  <c r="AD32" i="62"/>
  <c r="AD30" i="62"/>
  <c r="AZ28" i="48"/>
  <c r="AD28" i="47"/>
  <c r="AD28" i="62"/>
  <c r="AD26" i="62"/>
  <c r="AZ24" i="48"/>
  <c r="AD24" i="47"/>
  <c r="AD24" i="62"/>
  <c r="AZ22" i="48"/>
  <c r="AD22" i="47"/>
  <c r="AD22" i="62"/>
  <c r="AZ20" i="48"/>
  <c r="AD20" i="47"/>
  <c r="AD20" i="62"/>
  <c r="AD18" i="62"/>
  <c r="AZ16" i="48"/>
  <c r="AD16" i="47"/>
  <c r="AD16" i="62"/>
  <c r="AZ14" i="48"/>
  <c r="AD14" i="47"/>
  <c r="AD14" i="62"/>
  <c r="AZ12" i="48"/>
  <c r="AD12" i="47"/>
  <c r="AD12" i="62"/>
  <c r="AD10" i="62"/>
  <c r="AZ8" i="48"/>
  <c r="AD8" i="47"/>
  <c r="AD8" i="62"/>
  <c r="AD6" i="62"/>
  <c r="AD4" i="62"/>
  <c r="AL109" i="47"/>
  <c r="AL105" i="47"/>
  <c r="AL101" i="47"/>
  <c r="AL97" i="47"/>
  <c r="AL93" i="47"/>
  <c r="AL89" i="47"/>
  <c r="AL85" i="47"/>
  <c r="AL81" i="47"/>
  <c r="AL77" i="47"/>
  <c r="AL73" i="47"/>
  <c r="AL69" i="47"/>
  <c r="AL61" i="47"/>
  <c r="AL57" i="47"/>
  <c r="AL53" i="47"/>
  <c r="AL49" i="47"/>
  <c r="AL45" i="47"/>
  <c r="AL41" i="47"/>
  <c r="AL37" i="47"/>
  <c r="AL33" i="47"/>
  <c r="AL29" i="47"/>
  <c r="AL21" i="47"/>
  <c r="AL17" i="47"/>
  <c r="AL13" i="47"/>
  <c r="AL9" i="47"/>
  <c r="AL5" i="47"/>
  <c r="AM104" i="47"/>
  <c r="AM72" i="47"/>
  <c r="AM64" i="47"/>
  <c r="AM40" i="47"/>
  <c r="AM32" i="47"/>
  <c r="AM16" i="47"/>
  <c r="AM12" i="62"/>
  <c r="AM28" i="62"/>
  <c r="AM44" i="62"/>
  <c r="AM60" i="62"/>
  <c r="AM76" i="62"/>
  <c r="AM92" i="62"/>
  <c r="AM108" i="62"/>
  <c r="AL17" i="62"/>
  <c r="AL33" i="62"/>
  <c r="AL49" i="62"/>
  <c r="AL65" i="62"/>
  <c r="AL81" i="62"/>
  <c r="AL97" i="62"/>
  <c r="AJ4" i="62"/>
  <c r="AJ20" i="62"/>
  <c r="AJ36" i="62"/>
  <c r="AJ52" i="62"/>
  <c r="AJ68" i="62"/>
  <c r="AJ84" i="62"/>
  <c r="AJ100" i="62"/>
  <c r="AI9" i="62"/>
  <c r="AI25" i="62"/>
  <c r="AI41" i="62"/>
  <c r="AI57" i="62"/>
  <c r="AI73" i="62"/>
  <c r="AI89" i="62"/>
  <c r="AI105" i="62"/>
  <c r="AG12" i="62"/>
  <c r="AG28" i="62"/>
  <c r="AG44" i="62"/>
  <c r="AG60" i="62"/>
  <c r="AG76" i="62"/>
  <c r="AG92" i="62"/>
  <c r="AG108" i="62"/>
  <c r="AF16" i="62"/>
  <c r="AF32" i="62"/>
  <c r="AF48" i="62"/>
  <c r="AF64" i="62"/>
  <c r="AF80" i="62"/>
  <c r="AF96" i="62"/>
  <c r="AM5" i="62"/>
  <c r="AM21" i="62"/>
  <c r="AM37" i="62"/>
  <c r="AM53" i="62"/>
  <c r="AM69" i="62"/>
  <c r="AM85" i="62"/>
  <c r="AM101" i="62"/>
  <c r="AL10" i="62"/>
  <c r="AL26" i="62"/>
  <c r="AL42" i="62"/>
  <c r="AL58" i="62"/>
  <c r="AL74" i="62"/>
  <c r="AL90" i="62"/>
  <c r="AL106" i="62"/>
  <c r="AJ13" i="62"/>
  <c r="AJ29" i="62"/>
  <c r="AJ45" i="62"/>
  <c r="AJ61" i="62"/>
  <c r="AJ77" i="62"/>
  <c r="AJ93" i="62"/>
  <c r="AJ109" i="62"/>
  <c r="AI18" i="62"/>
  <c r="AI34" i="62"/>
  <c r="AI50" i="62"/>
  <c r="AI66" i="62"/>
  <c r="AI82" i="62"/>
  <c r="AI98" i="62"/>
  <c r="AG5" i="62"/>
  <c r="AG21" i="62"/>
  <c r="AG37" i="62"/>
  <c r="AG53" i="62"/>
  <c r="AG69" i="62"/>
  <c r="AG85" i="62"/>
  <c r="AG101" i="62"/>
  <c r="AF9" i="62"/>
  <c r="AF25" i="62"/>
  <c r="AF41" i="62"/>
  <c r="AF57" i="62"/>
  <c r="AF73" i="62"/>
  <c r="AF89" i="62"/>
  <c r="AF105" i="62"/>
  <c r="AM14" i="62"/>
  <c r="AM30" i="62"/>
  <c r="AM46" i="62"/>
  <c r="AM62" i="62"/>
  <c r="AM78" i="62"/>
  <c r="AM94" i="62"/>
  <c r="AM110" i="62"/>
  <c r="AL19" i="62"/>
  <c r="AL35" i="62"/>
  <c r="AL51" i="62"/>
  <c r="AL67" i="62"/>
  <c r="AL83" i="62"/>
  <c r="AL99" i="62"/>
  <c r="AJ6" i="62"/>
  <c r="AJ22" i="62"/>
  <c r="AJ38" i="62"/>
  <c r="AJ54" i="62"/>
  <c r="AJ70" i="62"/>
  <c r="AJ86" i="62"/>
  <c r="AJ102" i="62"/>
  <c r="AI11" i="62"/>
  <c r="AI27" i="62"/>
  <c r="AI43" i="62"/>
  <c r="AI59" i="62"/>
  <c r="AI75" i="62"/>
  <c r="AI91" i="62"/>
  <c r="AI107" i="62"/>
  <c r="AG14" i="62"/>
  <c r="AG30" i="62"/>
  <c r="AG46" i="62"/>
  <c r="AG62" i="62"/>
  <c r="AG78" i="62"/>
  <c r="AG94" i="62"/>
  <c r="AG110" i="62"/>
  <c r="AF18" i="62"/>
  <c r="AF34" i="62"/>
  <c r="AF50" i="62"/>
  <c r="AF66" i="62"/>
  <c r="AF82" i="62"/>
  <c r="AF98" i="62"/>
  <c r="AM7" i="62"/>
  <c r="AM23" i="62"/>
  <c r="AM39" i="62"/>
  <c r="AM55" i="62"/>
  <c r="AM71" i="62"/>
  <c r="AM87" i="62"/>
  <c r="AM103" i="62"/>
  <c r="AL12" i="62"/>
  <c r="AL28" i="62"/>
  <c r="AL44" i="62"/>
  <c r="AL60" i="62"/>
  <c r="AL76" i="62"/>
  <c r="AL92" i="62"/>
  <c r="AL108" i="62"/>
  <c r="AJ15" i="62"/>
  <c r="AJ31" i="62"/>
  <c r="AJ47" i="62"/>
  <c r="AJ63" i="62"/>
  <c r="AJ79" i="62"/>
  <c r="AJ95" i="62"/>
  <c r="AI4" i="62"/>
  <c r="AI20" i="62"/>
  <c r="AI36" i="62"/>
  <c r="AI52" i="62"/>
  <c r="AI68" i="62"/>
  <c r="AI84" i="62"/>
  <c r="AI100" i="62"/>
  <c r="AG7" i="62"/>
  <c r="AG23" i="62"/>
  <c r="AG39" i="62"/>
  <c r="AG55" i="62"/>
  <c r="AG71" i="62"/>
  <c r="AG87" i="62"/>
  <c r="AG103" i="62"/>
  <c r="AF11" i="62"/>
  <c r="AF27" i="62"/>
  <c r="AF43" i="62"/>
  <c r="AF59" i="62"/>
  <c r="AF75" i="62"/>
  <c r="AF91" i="62"/>
  <c r="AF107" i="62"/>
  <c r="AL106" i="47"/>
  <c r="AL98" i="47"/>
  <c r="AL90" i="47"/>
  <c r="AL82" i="47"/>
  <c r="AL74" i="47"/>
  <c r="AL66" i="47"/>
  <c r="AL58" i="47"/>
  <c r="AL50" i="47"/>
  <c r="AL42" i="47"/>
  <c r="AL34" i="47"/>
  <c r="AL26" i="47"/>
  <c r="AL18" i="47"/>
  <c r="AL10" i="47"/>
  <c r="AM101" i="47"/>
  <c r="AM93" i="47"/>
  <c r="AM89" i="47"/>
  <c r="AM85" i="47"/>
  <c r="AM77" i="47"/>
  <c r="AM65" i="47"/>
  <c r="AM61" i="47"/>
  <c r="AM57" i="47"/>
  <c r="AM53" i="47"/>
  <c r="AM21" i="47"/>
  <c r="AM13" i="47"/>
  <c r="AM9" i="47"/>
  <c r="AM5" i="47"/>
  <c r="AM16" i="62"/>
  <c r="AM32" i="62"/>
  <c r="AM48" i="62"/>
  <c r="AM64" i="62"/>
  <c r="AM80" i="62"/>
  <c r="AM96" i="62"/>
  <c r="AL5" i="62"/>
  <c r="AL21" i="62"/>
  <c r="AL37" i="62"/>
  <c r="AL53" i="62"/>
  <c r="AL69" i="62"/>
  <c r="AL85" i="62"/>
  <c r="AL101" i="62"/>
  <c r="AJ8" i="62"/>
  <c r="AJ24" i="62"/>
  <c r="AJ40" i="62"/>
  <c r="AJ56" i="62"/>
  <c r="AJ72" i="62"/>
  <c r="AJ88" i="62"/>
  <c r="AJ104" i="62"/>
  <c r="AI13" i="62"/>
  <c r="AI29" i="62"/>
  <c r="AI45" i="62"/>
  <c r="AI61" i="62"/>
  <c r="AI77" i="62"/>
  <c r="AI93" i="62"/>
  <c r="AI109" i="62"/>
  <c r="AG16" i="62"/>
  <c r="AG32" i="62"/>
  <c r="AG48" i="62"/>
  <c r="AG64" i="62"/>
  <c r="AG80" i="62"/>
  <c r="AG96" i="62"/>
  <c r="AF4" i="62"/>
  <c r="AF20" i="62"/>
  <c r="AF36" i="62"/>
  <c r="AF52" i="62"/>
  <c r="AF68" i="62"/>
  <c r="AF84" i="62"/>
  <c r="AF100" i="62"/>
  <c r="AM9" i="62"/>
  <c r="AM25" i="62"/>
  <c r="AM41" i="62"/>
  <c r="AM57" i="62"/>
  <c r="AM73" i="62"/>
  <c r="AM89" i="62"/>
  <c r="AM105" i="62"/>
  <c r="AL14" i="62"/>
  <c r="AL30" i="62"/>
  <c r="AL46" i="62"/>
  <c r="AL62" i="62"/>
  <c r="AL78" i="62"/>
  <c r="AL94" i="62"/>
  <c r="AL110" i="62"/>
  <c r="AJ17" i="62"/>
  <c r="AJ33" i="62"/>
  <c r="AJ49" i="62"/>
  <c r="AJ65" i="62"/>
  <c r="AJ81" i="62"/>
  <c r="AJ97" i="62"/>
  <c r="AI6" i="62"/>
  <c r="AI22" i="62"/>
  <c r="AI38" i="62"/>
  <c r="AI54" i="62"/>
  <c r="AI70" i="62"/>
  <c r="AI86" i="62"/>
  <c r="AI102" i="62"/>
  <c r="AG9" i="62"/>
  <c r="AG25" i="62"/>
  <c r="AG41" i="62"/>
  <c r="AG57" i="62"/>
  <c r="AG73" i="62"/>
  <c r="AG89" i="62"/>
  <c r="AG105" i="62"/>
  <c r="AF13" i="62"/>
  <c r="AF29" i="62"/>
  <c r="AF45" i="62"/>
  <c r="AF61" i="62"/>
  <c r="AF77" i="62"/>
  <c r="AF93" i="62"/>
  <c r="AF109" i="62"/>
  <c r="AM18" i="62"/>
  <c r="AM34" i="62"/>
  <c r="AM50" i="62"/>
  <c r="AM66" i="62"/>
  <c r="AM82" i="62"/>
  <c r="AM98" i="62"/>
  <c r="AL7" i="62"/>
  <c r="AL23" i="62"/>
  <c r="AL39" i="62"/>
  <c r="AL55" i="62"/>
  <c r="AL71" i="62"/>
  <c r="AL87" i="62"/>
  <c r="AL103" i="62"/>
  <c r="AJ10" i="62"/>
  <c r="AJ26" i="62"/>
  <c r="AJ42" i="62"/>
  <c r="AJ58" i="62"/>
  <c r="AJ74" i="62"/>
  <c r="AJ90" i="62"/>
  <c r="AJ106" i="62"/>
  <c r="AI15" i="62"/>
  <c r="AI31" i="62"/>
  <c r="AI47" i="62"/>
  <c r="AI63" i="62"/>
  <c r="AI79" i="62"/>
  <c r="AI95" i="62"/>
  <c r="AG18" i="62"/>
  <c r="AG34" i="62"/>
  <c r="AG50" i="62"/>
  <c r="AG66" i="62"/>
  <c r="AG82" i="62"/>
  <c r="AG98" i="62"/>
  <c r="AF6" i="62"/>
  <c r="AF22" i="62"/>
  <c r="AF38" i="62"/>
  <c r="AF54" i="62"/>
  <c r="AF70" i="62"/>
  <c r="AF86" i="62"/>
  <c r="AF102" i="62"/>
  <c r="AM11" i="62"/>
  <c r="AM27" i="62"/>
  <c r="AM43" i="62"/>
  <c r="AM59" i="62"/>
  <c r="AM75" i="62"/>
  <c r="AM91" i="62"/>
  <c r="AM107" i="62"/>
  <c r="AL16" i="62"/>
  <c r="AL32" i="62"/>
  <c r="AL48" i="62"/>
  <c r="AL64" i="62"/>
  <c r="AL80" i="62"/>
  <c r="AL96" i="62"/>
  <c r="AJ19" i="62"/>
  <c r="AJ35" i="62"/>
  <c r="AJ51" i="62"/>
  <c r="AJ67" i="62"/>
  <c r="AJ83" i="62"/>
  <c r="AJ99" i="62"/>
  <c r="AI8" i="62"/>
  <c r="AI24" i="62"/>
  <c r="AI40" i="62"/>
  <c r="AI56" i="62"/>
  <c r="AI72" i="62"/>
  <c r="AI88" i="62"/>
  <c r="AI104" i="62"/>
  <c r="AG11" i="62"/>
  <c r="AG27" i="62"/>
  <c r="AG43" i="62"/>
  <c r="AG59" i="62"/>
  <c r="AG75" i="62"/>
  <c r="AG91" i="62"/>
  <c r="AG107" i="62"/>
  <c r="AF15" i="62"/>
  <c r="AF31" i="62"/>
  <c r="AF47" i="62"/>
  <c r="AF63" i="62"/>
  <c r="AF79" i="62"/>
  <c r="AF95" i="62"/>
  <c r="CM91" i="48"/>
  <c r="CM83" i="48"/>
  <c r="CM75" i="48"/>
  <c r="CM67" i="48"/>
  <c r="CM59" i="48"/>
  <c r="CM51" i="48"/>
  <c r="CM43" i="48"/>
  <c r="CM35" i="48"/>
  <c r="CM27" i="48"/>
  <c r="CM19" i="48"/>
  <c r="CN105" i="48"/>
  <c r="CN97" i="48"/>
  <c r="CM107" i="48"/>
  <c r="CN65" i="48"/>
  <c r="CN80" i="48"/>
  <c r="CM99" i="48"/>
  <c r="CN72" i="48"/>
  <c r="CM11" i="48"/>
  <c r="CM50" i="48"/>
  <c r="CM42" i="48"/>
  <c r="CN89" i="48"/>
  <c r="CN81" i="48"/>
  <c r="CN73" i="48"/>
  <c r="CM78" i="48"/>
  <c r="CM74" i="48"/>
  <c r="CM34" i="48"/>
  <c r="CN103" i="48"/>
  <c r="CM26" i="48"/>
  <c r="CM18" i="48"/>
  <c r="CN104" i="48"/>
  <c r="CN57" i="48"/>
  <c r="CN64" i="48"/>
  <c r="CN49" i="48"/>
  <c r="CN41" i="48"/>
  <c r="CN33" i="48"/>
  <c r="CN25" i="48"/>
  <c r="CN17" i="48"/>
  <c r="CN9" i="48"/>
  <c r="CN56" i="48"/>
  <c r="CN48" i="48"/>
  <c r="CN40" i="48"/>
  <c r="CN24" i="48"/>
  <c r="CN16" i="48"/>
  <c r="CN8" i="48"/>
  <c r="CN47" i="48"/>
  <c r="CN39" i="48"/>
  <c r="CN31" i="48"/>
  <c r="CN23" i="48"/>
  <c r="CN36" i="48"/>
  <c r="CN28" i="48"/>
  <c r="CN20" i="48"/>
  <c r="CN12" i="48"/>
  <c r="CN4" i="48"/>
  <c r="CM103" i="48"/>
  <c r="CM95" i="48"/>
  <c r="CM87" i="48"/>
  <c r="CM79" i="48"/>
  <c r="CM55" i="48"/>
  <c r="CM47" i="48"/>
  <c r="CM39" i="48"/>
  <c r="CM31" i="48"/>
  <c r="CM23" i="48"/>
  <c r="CM15" i="48"/>
  <c r="CN109" i="48"/>
  <c r="CN77" i="48"/>
  <c r="CM28" i="48"/>
  <c r="CM20" i="48"/>
  <c r="CM12" i="48"/>
  <c r="CM4" i="48"/>
  <c r="CN74" i="48"/>
  <c r="CN50" i="48"/>
  <c r="CM49" i="48"/>
  <c r="CM41" i="48"/>
  <c r="CN79" i="48"/>
  <c r="CL88" i="48"/>
  <c r="N88" i="52"/>
  <c r="W88" i="52"/>
  <c r="CL80" i="48"/>
  <c r="W80" i="52"/>
  <c r="N80" i="52"/>
  <c r="CL64" i="48"/>
  <c r="N64" i="52"/>
  <c r="W64" i="52"/>
  <c r="CL40" i="48"/>
  <c r="W40" i="52"/>
  <c r="N40" i="52"/>
  <c r="CL24" i="48"/>
  <c r="W24" i="52"/>
  <c r="N24" i="52"/>
  <c r="CL109" i="48"/>
  <c r="N109" i="52"/>
  <c r="W109" i="52"/>
  <c r="CL101" i="48"/>
  <c r="N101" i="52"/>
  <c r="W101" i="52"/>
  <c r="CL93" i="48"/>
  <c r="N93" i="52"/>
  <c r="W93" i="52"/>
  <c r="CL85" i="48"/>
  <c r="N85" i="52"/>
  <c r="W85" i="52"/>
  <c r="CL77" i="48"/>
  <c r="N77" i="52"/>
  <c r="W77" i="52"/>
  <c r="CL69" i="48"/>
  <c r="N69" i="52"/>
  <c r="W69" i="52"/>
  <c r="CL61" i="48"/>
  <c r="N61" i="52"/>
  <c r="W61" i="52"/>
  <c r="CL53" i="48"/>
  <c r="N53" i="52"/>
  <c r="W53" i="52"/>
  <c r="CL45" i="48"/>
  <c r="N45" i="52"/>
  <c r="W45" i="52"/>
  <c r="CL37" i="48"/>
  <c r="N37" i="52"/>
  <c r="W37" i="52"/>
  <c r="CL29" i="48"/>
  <c r="N29" i="52"/>
  <c r="W29" i="52"/>
  <c r="CL21" i="48"/>
  <c r="N21" i="52"/>
  <c r="W21" i="52"/>
  <c r="CL13" i="48"/>
  <c r="N13" i="52"/>
  <c r="W13" i="52"/>
  <c r="CL5" i="48"/>
  <c r="N5" i="52"/>
  <c r="W5" i="52"/>
  <c r="CM104" i="48"/>
  <c r="CM96" i="48"/>
  <c r="CM88" i="48"/>
  <c r="CM80" i="48"/>
  <c r="CM72" i="48"/>
  <c r="CM64" i="48"/>
  <c r="CM56" i="48"/>
  <c r="CM48" i="48"/>
  <c r="CM40" i="48"/>
  <c r="CM32" i="48"/>
  <c r="CM24" i="48"/>
  <c r="CM16" i="48"/>
  <c r="CM8" i="48"/>
  <c r="CN110" i="48"/>
  <c r="CN102" i="48"/>
  <c r="CN94" i="48"/>
  <c r="CN86" i="48"/>
  <c r="CN78" i="48"/>
  <c r="CN70" i="48"/>
  <c r="CN62" i="48"/>
  <c r="CN54" i="48"/>
  <c r="CN46" i="48"/>
  <c r="CN38" i="48"/>
  <c r="CN30" i="48"/>
  <c r="CN22" i="48"/>
  <c r="CN14" i="48"/>
  <c r="CN6" i="48"/>
  <c r="CL72" i="48"/>
  <c r="N72" i="52"/>
  <c r="W72" i="52"/>
  <c r="CL106" i="48"/>
  <c r="W106" i="52"/>
  <c r="N106" i="52"/>
  <c r="CL98" i="48"/>
  <c r="W98" i="52"/>
  <c r="N98" i="52"/>
  <c r="CL90" i="48"/>
  <c r="W90" i="52"/>
  <c r="N90" i="52"/>
  <c r="CL82" i="48"/>
  <c r="W82" i="52"/>
  <c r="N82" i="52"/>
  <c r="CL74" i="48"/>
  <c r="W74" i="52"/>
  <c r="N74" i="52"/>
  <c r="CL66" i="48"/>
  <c r="W66" i="52"/>
  <c r="N66" i="52"/>
  <c r="CL58" i="48"/>
  <c r="W58" i="52"/>
  <c r="N58" i="52"/>
  <c r="CL50" i="48"/>
  <c r="W50" i="52"/>
  <c r="N50" i="52"/>
  <c r="CL42" i="48"/>
  <c r="W42" i="52"/>
  <c r="N42" i="52"/>
  <c r="CL34" i="48"/>
  <c r="W34" i="52"/>
  <c r="N34" i="52"/>
  <c r="CL26" i="48"/>
  <c r="W26" i="52"/>
  <c r="N26" i="52"/>
  <c r="CL18" i="48"/>
  <c r="W18" i="52"/>
  <c r="N18" i="52"/>
  <c r="CL10" i="48"/>
  <c r="W10" i="52"/>
  <c r="N10" i="52"/>
  <c r="CM109" i="48"/>
  <c r="CM101" i="48"/>
  <c r="CM93" i="48"/>
  <c r="CM85" i="48"/>
  <c r="CM77" i="48"/>
  <c r="CM69" i="48"/>
  <c r="CM61" i="48"/>
  <c r="CM53" i="48"/>
  <c r="CM45" i="48"/>
  <c r="CM37" i="48"/>
  <c r="CM29" i="48"/>
  <c r="CM21" i="48"/>
  <c r="CM13" i="48"/>
  <c r="CM5" i="48"/>
  <c r="CN107" i="48"/>
  <c r="CN99" i="48"/>
  <c r="CN91" i="48"/>
  <c r="CN83" i="48"/>
  <c r="CN75" i="48"/>
  <c r="CN67" i="48"/>
  <c r="CN59" i="48"/>
  <c r="CN51" i="48"/>
  <c r="CN43" i="48"/>
  <c r="CN35" i="48"/>
  <c r="CN27" i="48"/>
  <c r="CN19" i="48"/>
  <c r="CN11" i="48"/>
  <c r="CL96" i="48"/>
  <c r="W96" i="52"/>
  <c r="N96" i="52"/>
  <c r="CL103" i="48"/>
  <c r="N103" i="52"/>
  <c r="W103" i="52"/>
  <c r="CL95" i="48"/>
  <c r="N95" i="52"/>
  <c r="W95" i="52"/>
  <c r="CL87" i="48"/>
  <c r="N87" i="52"/>
  <c r="W87" i="52"/>
  <c r="CL79" i="48"/>
  <c r="N79" i="52"/>
  <c r="W79" i="52"/>
  <c r="CL71" i="48"/>
  <c r="N71" i="52"/>
  <c r="W71" i="52"/>
  <c r="CL63" i="48"/>
  <c r="N63" i="52"/>
  <c r="W63" i="52"/>
  <c r="CL55" i="48"/>
  <c r="N55" i="52"/>
  <c r="W55" i="52"/>
  <c r="CL47" i="48"/>
  <c r="N47" i="52"/>
  <c r="W47" i="52"/>
  <c r="CL39" i="48"/>
  <c r="N39" i="52"/>
  <c r="W39" i="52"/>
  <c r="CL31" i="48"/>
  <c r="N31" i="52"/>
  <c r="W31" i="52"/>
  <c r="CL23" i="48"/>
  <c r="N23" i="52"/>
  <c r="W23" i="52"/>
  <c r="CL15" i="48"/>
  <c r="N15" i="52"/>
  <c r="W15" i="52"/>
  <c r="CL7" i="48"/>
  <c r="N7" i="52"/>
  <c r="W7" i="52"/>
  <c r="CM106" i="48"/>
  <c r="CM98" i="48"/>
  <c r="CM90" i="48"/>
  <c r="CM82" i="48"/>
  <c r="CM66" i="48"/>
  <c r="CM58" i="48"/>
  <c r="CM10" i="48"/>
  <c r="CN96" i="48"/>
  <c r="CN88" i="48"/>
  <c r="CN32" i="48"/>
  <c r="CL32" i="48"/>
  <c r="N32" i="52"/>
  <c r="W32" i="52"/>
  <c r="CL108" i="48"/>
  <c r="N108" i="52"/>
  <c r="W108" i="52"/>
  <c r="CL100" i="48"/>
  <c r="N100" i="52"/>
  <c r="W100" i="52"/>
  <c r="CL92" i="48"/>
  <c r="N92" i="52"/>
  <c r="W92" i="52"/>
  <c r="CL84" i="48"/>
  <c r="N84" i="52"/>
  <c r="W84" i="52"/>
  <c r="CL76" i="48"/>
  <c r="N76" i="52"/>
  <c r="W76" i="52"/>
  <c r="CL68" i="48"/>
  <c r="N68" i="52"/>
  <c r="W68" i="52"/>
  <c r="CL60" i="48"/>
  <c r="N60" i="52"/>
  <c r="W60" i="52"/>
  <c r="CL52" i="48"/>
  <c r="N52" i="52"/>
  <c r="W52" i="52"/>
  <c r="CL44" i="48"/>
  <c r="N44" i="52"/>
  <c r="W44" i="52"/>
  <c r="CL36" i="48"/>
  <c r="N36" i="52"/>
  <c r="W36" i="52"/>
  <c r="CL28" i="48"/>
  <c r="N28" i="52"/>
  <c r="W28" i="52"/>
  <c r="CL20" i="48"/>
  <c r="N20" i="52"/>
  <c r="W20" i="52"/>
  <c r="CL12" i="48"/>
  <c r="N12" i="52"/>
  <c r="W12" i="52"/>
  <c r="CL4" i="48"/>
  <c r="N4" i="52"/>
  <c r="W4" i="52"/>
  <c r="CM71" i="48"/>
  <c r="CM63" i="48"/>
  <c r="CM7" i="48"/>
  <c r="CN101" i="48"/>
  <c r="CN93" i="48"/>
  <c r="CN85" i="48"/>
  <c r="CN69" i="48"/>
  <c r="CN61" i="48"/>
  <c r="CN53" i="48"/>
  <c r="CN45" i="48"/>
  <c r="CN37" i="48"/>
  <c r="CN29" i="48"/>
  <c r="CN21" i="48"/>
  <c r="CN13" i="48"/>
  <c r="CN5" i="48"/>
  <c r="CL48" i="48"/>
  <c r="W48" i="52"/>
  <c r="N48" i="52"/>
  <c r="CL8" i="48"/>
  <c r="N8" i="52"/>
  <c r="W8" i="52"/>
  <c r="CL105" i="48"/>
  <c r="W105" i="52"/>
  <c r="N105" i="52"/>
  <c r="CL97" i="48"/>
  <c r="W97" i="52"/>
  <c r="N97" i="52"/>
  <c r="CL89" i="48"/>
  <c r="W89" i="52"/>
  <c r="N89" i="52"/>
  <c r="CL81" i="48"/>
  <c r="W81" i="52"/>
  <c r="N81" i="52"/>
  <c r="CL73" i="48"/>
  <c r="W73" i="52"/>
  <c r="N73" i="52"/>
  <c r="CL65" i="48"/>
  <c r="W65" i="52"/>
  <c r="N65" i="52"/>
  <c r="CL57" i="48"/>
  <c r="W57" i="52"/>
  <c r="N57" i="52"/>
  <c r="CL49" i="48"/>
  <c r="W49" i="52"/>
  <c r="N49" i="52"/>
  <c r="CL41" i="48"/>
  <c r="W41" i="52"/>
  <c r="N41" i="52"/>
  <c r="CL33" i="48"/>
  <c r="W33" i="52"/>
  <c r="N33" i="52"/>
  <c r="CL25" i="48"/>
  <c r="W25" i="52"/>
  <c r="N25" i="52"/>
  <c r="CL17" i="48"/>
  <c r="W17" i="52"/>
  <c r="N17" i="52"/>
  <c r="CL9" i="48"/>
  <c r="W9" i="52"/>
  <c r="N9" i="52"/>
  <c r="CM108" i="48"/>
  <c r="CM100" i="48"/>
  <c r="CM92" i="48"/>
  <c r="CM84" i="48"/>
  <c r="CM76" i="48"/>
  <c r="CM68" i="48"/>
  <c r="CM60" i="48"/>
  <c r="CM52" i="48"/>
  <c r="CM44" i="48"/>
  <c r="CM36" i="48"/>
  <c r="CN106" i="48"/>
  <c r="CN98" i="48"/>
  <c r="CN90" i="48"/>
  <c r="CN82" i="48"/>
  <c r="CN66" i="48"/>
  <c r="CN58" i="48"/>
  <c r="CN42" i="48"/>
  <c r="CN34" i="48"/>
  <c r="CN26" i="48"/>
  <c r="CN18" i="48"/>
  <c r="CN10" i="48"/>
  <c r="CL104" i="48"/>
  <c r="W104" i="52"/>
  <c r="N104" i="52"/>
  <c r="CL56" i="48"/>
  <c r="W56" i="52"/>
  <c r="N56" i="52"/>
  <c r="CL16" i="48"/>
  <c r="W16" i="52"/>
  <c r="N16" i="52"/>
  <c r="CL110" i="48"/>
  <c r="N110" i="52"/>
  <c r="W110" i="52"/>
  <c r="CL102" i="48"/>
  <c r="N102" i="52"/>
  <c r="W102" i="52"/>
  <c r="CL94" i="48"/>
  <c r="N94" i="52"/>
  <c r="W94" i="52"/>
  <c r="CL86" i="48"/>
  <c r="N86" i="52"/>
  <c r="W86" i="52"/>
  <c r="CL78" i="48"/>
  <c r="N78" i="52"/>
  <c r="W78" i="52"/>
  <c r="CL70" i="48"/>
  <c r="N70" i="52"/>
  <c r="W70" i="52"/>
  <c r="CL62" i="48"/>
  <c r="N62" i="52"/>
  <c r="W62" i="52"/>
  <c r="CL54" i="48"/>
  <c r="N54" i="52"/>
  <c r="W54" i="52"/>
  <c r="CL46" i="48"/>
  <c r="N46" i="52"/>
  <c r="W46" i="52"/>
  <c r="CL38" i="48"/>
  <c r="N38" i="52"/>
  <c r="W38" i="52"/>
  <c r="CL30" i="48"/>
  <c r="N30" i="52"/>
  <c r="W30" i="52"/>
  <c r="CL22" i="48"/>
  <c r="N22" i="52"/>
  <c r="W22" i="52"/>
  <c r="CL14" i="48"/>
  <c r="N14" i="52"/>
  <c r="W14" i="52"/>
  <c r="CL6" i="48"/>
  <c r="N6" i="52"/>
  <c r="W6" i="52"/>
  <c r="CM105" i="48"/>
  <c r="CM97" i="48"/>
  <c r="CM89" i="48"/>
  <c r="CM81" i="48"/>
  <c r="CM73" i="48"/>
  <c r="CM65" i="48"/>
  <c r="CM57" i="48"/>
  <c r="CM33" i="48"/>
  <c r="CM25" i="48"/>
  <c r="CM17" i="48"/>
  <c r="CM9" i="48"/>
  <c r="CN95" i="48"/>
  <c r="CN87" i="48"/>
  <c r="CN71" i="48"/>
  <c r="CN63" i="48"/>
  <c r="CN55" i="48"/>
  <c r="CN15" i="48"/>
  <c r="CN7" i="48"/>
  <c r="CL107" i="48"/>
  <c r="W107" i="52"/>
  <c r="N107" i="52"/>
  <c r="CL99" i="48"/>
  <c r="W99" i="52"/>
  <c r="N99" i="52"/>
  <c r="CL91" i="48"/>
  <c r="W91" i="52"/>
  <c r="N91" i="52"/>
  <c r="CL83" i="48"/>
  <c r="W83" i="52"/>
  <c r="N83" i="52"/>
  <c r="CL75" i="48"/>
  <c r="N75" i="52"/>
  <c r="W75" i="52"/>
  <c r="CL67" i="48"/>
  <c r="N67" i="52"/>
  <c r="W67" i="52"/>
  <c r="CL59" i="48"/>
  <c r="N59" i="52"/>
  <c r="W59" i="52"/>
  <c r="CL51" i="48"/>
  <c r="N51" i="52"/>
  <c r="W51" i="52"/>
  <c r="CL43" i="48"/>
  <c r="W43" i="52"/>
  <c r="N43" i="52"/>
  <c r="CL35" i="48"/>
  <c r="W35" i="52"/>
  <c r="N35" i="52"/>
  <c r="CL27" i="48"/>
  <c r="W27" i="52"/>
  <c r="N27" i="52"/>
  <c r="CL19" i="48"/>
  <c r="W19" i="52"/>
  <c r="N19" i="52"/>
  <c r="CL11" i="48"/>
  <c r="W11" i="52"/>
  <c r="N11" i="52"/>
  <c r="CM110" i="48"/>
  <c r="CM102" i="48"/>
  <c r="CM94" i="48"/>
  <c r="CM86" i="48"/>
  <c r="CM70" i="48"/>
  <c r="CM62" i="48"/>
  <c r="CM54" i="48"/>
  <c r="CM46" i="48"/>
  <c r="CM38" i="48"/>
  <c r="CM30" i="48"/>
  <c r="CM22" i="48"/>
  <c r="CM14" i="48"/>
  <c r="CM6" i="48"/>
  <c r="CN108" i="48"/>
  <c r="CN100" i="48"/>
  <c r="CN92" i="48"/>
  <c r="CN84" i="48"/>
  <c r="CN76" i="48"/>
  <c r="CN68" i="48"/>
  <c r="CN60" i="48"/>
  <c r="CN52" i="48"/>
  <c r="CN44" i="48"/>
  <c r="O104" i="52"/>
  <c r="X104" i="52"/>
  <c r="X80" i="52"/>
  <c r="O80" i="52"/>
  <c r="O48" i="52"/>
  <c r="X48" i="52"/>
  <c r="O8" i="52"/>
  <c r="X8" i="52"/>
  <c r="P62" i="52"/>
  <c r="Y62" i="52"/>
  <c r="P14" i="52"/>
  <c r="Y14" i="52"/>
  <c r="Y6" i="52"/>
  <c r="P6" i="52"/>
  <c r="O110" i="52"/>
  <c r="X110" i="52"/>
  <c r="O102" i="52"/>
  <c r="X102" i="52"/>
  <c r="O94" i="52"/>
  <c r="X94" i="52"/>
  <c r="O86" i="52"/>
  <c r="X86" i="52"/>
  <c r="O78" i="52"/>
  <c r="X78" i="52"/>
  <c r="X70" i="52"/>
  <c r="O70" i="52"/>
  <c r="X62" i="52"/>
  <c r="O62" i="52"/>
  <c r="O54" i="52"/>
  <c r="X54" i="52"/>
  <c r="X46" i="52"/>
  <c r="O46" i="52"/>
  <c r="O38" i="52"/>
  <c r="X38" i="52"/>
  <c r="O30" i="52"/>
  <c r="X30" i="52"/>
  <c r="O22" i="52"/>
  <c r="X22" i="52"/>
  <c r="X14" i="52"/>
  <c r="O14" i="52"/>
  <c r="O6" i="52"/>
  <c r="X6" i="52"/>
  <c r="P108" i="52"/>
  <c r="Y108" i="52"/>
  <c r="P100" i="52"/>
  <c r="Y100" i="52"/>
  <c r="P92" i="52"/>
  <c r="Y92" i="52"/>
  <c r="P84" i="52"/>
  <c r="Y84" i="52"/>
  <c r="Y76" i="52"/>
  <c r="P76" i="52"/>
  <c r="P68" i="52"/>
  <c r="Y68" i="52"/>
  <c r="P60" i="52"/>
  <c r="Y60" i="52"/>
  <c r="Y52" i="52"/>
  <c r="P52" i="52"/>
  <c r="P44" i="52"/>
  <c r="Y44" i="52"/>
  <c r="Y36" i="52"/>
  <c r="P36" i="52"/>
  <c r="P28" i="52"/>
  <c r="Y28" i="52"/>
  <c r="P20" i="52"/>
  <c r="Y20" i="52"/>
  <c r="P12" i="52"/>
  <c r="Y12" i="52"/>
  <c r="P4" i="52"/>
  <c r="Y4" i="52"/>
  <c r="O107" i="52"/>
  <c r="X107" i="52"/>
  <c r="O99" i="52"/>
  <c r="X99" i="52"/>
  <c r="O91" i="52"/>
  <c r="X91" i="52"/>
  <c r="O83" i="52"/>
  <c r="X83" i="52"/>
  <c r="O75" i="52"/>
  <c r="X75" i="52"/>
  <c r="O67" i="52"/>
  <c r="X67" i="52"/>
  <c r="O59" i="52"/>
  <c r="X59" i="52"/>
  <c r="O51" i="52"/>
  <c r="X51" i="52"/>
  <c r="O43" i="52"/>
  <c r="X43" i="52"/>
  <c r="O35" i="52"/>
  <c r="X35" i="52"/>
  <c r="O27" i="52"/>
  <c r="X27" i="52"/>
  <c r="O19" i="52"/>
  <c r="X19" i="52"/>
  <c r="O11" i="52"/>
  <c r="X11" i="52"/>
  <c r="P105" i="52"/>
  <c r="Y105" i="52"/>
  <c r="P97" i="52"/>
  <c r="Y97" i="52"/>
  <c r="P89" i="52"/>
  <c r="Y89" i="52"/>
  <c r="P81" i="52"/>
  <c r="Y81" i="52"/>
  <c r="Y73" i="52"/>
  <c r="P73" i="52"/>
  <c r="Y65" i="52"/>
  <c r="P65" i="52"/>
  <c r="P57" i="52"/>
  <c r="Y57" i="52"/>
  <c r="P49" i="52"/>
  <c r="Y49" i="52"/>
  <c r="P41" i="52"/>
  <c r="Y41" i="52"/>
  <c r="P33" i="52"/>
  <c r="Y33" i="52"/>
  <c r="P25" i="52"/>
  <c r="Y25" i="52"/>
  <c r="P17" i="52"/>
  <c r="Y17" i="52"/>
  <c r="P9" i="52"/>
  <c r="Y9" i="52"/>
  <c r="O64" i="52"/>
  <c r="X64" i="52"/>
  <c r="P110" i="52"/>
  <c r="Y110" i="52"/>
  <c r="P86" i="52"/>
  <c r="Y86" i="52"/>
  <c r="P78" i="52"/>
  <c r="Y78" i="52"/>
  <c r="P54" i="52"/>
  <c r="Y54" i="52"/>
  <c r="Y30" i="52"/>
  <c r="P30" i="52"/>
  <c r="X69" i="52"/>
  <c r="O69" i="52"/>
  <c r="O61" i="52"/>
  <c r="X61" i="52"/>
  <c r="O29" i="52"/>
  <c r="X29" i="52"/>
  <c r="O21" i="52"/>
  <c r="X21" i="52"/>
  <c r="O13" i="52"/>
  <c r="X13" i="52"/>
  <c r="P107" i="52"/>
  <c r="Y107" i="52"/>
  <c r="P99" i="52"/>
  <c r="Y99" i="52"/>
  <c r="P91" i="52"/>
  <c r="Y91" i="52"/>
  <c r="P83" i="52"/>
  <c r="Y83" i="52"/>
  <c r="Y43" i="52"/>
  <c r="P43" i="52"/>
  <c r="Y35" i="52"/>
  <c r="P35" i="52"/>
  <c r="P27" i="52"/>
  <c r="Y27" i="52"/>
  <c r="P19" i="52"/>
  <c r="Y19" i="52"/>
  <c r="P11" i="52"/>
  <c r="Y11" i="52"/>
  <c r="O74" i="52"/>
  <c r="X74" i="52"/>
  <c r="O66" i="52"/>
  <c r="X66" i="52"/>
  <c r="P104" i="52"/>
  <c r="Y104" i="52"/>
  <c r="P8" i="52"/>
  <c r="Y8" i="52"/>
  <c r="X103" i="52"/>
  <c r="O103" i="52"/>
  <c r="O95" i="52"/>
  <c r="X95" i="52"/>
  <c r="O87" i="52"/>
  <c r="X87" i="52"/>
  <c r="O79" i="52"/>
  <c r="X79" i="52"/>
  <c r="O71" i="52"/>
  <c r="X71" i="52"/>
  <c r="O63" i="52"/>
  <c r="X63" i="52"/>
  <c r="O55" i="52"/>
  <c r="X55" i="52"/>
  <c r="O47" i="52"/>
  <c r="X47" i="52"/>
  <c r="O39" i="52"/>
  <c r="X39" i="52"/>
  <c r="O31" i="52"/>
  <c r="X31" i="52"/>
  <c r="O23" i="52"/>
  <c r="X23" i="52"/>
  <c r="O15" i="52"/>
  <c r="X15" i="52"/>
  <c r="O7" i="52"/>
  <c r="X7" i="52"/>
  <c r="Y109" i="52"/>
  <c r="P109" i="52"/>
  <c r="P101" i="52"/>
  <c r="Y101" i="52"/>
  <c r="Y93" i="52"/>
  <c r="P93" i="52"/>
  <c r="Y85" i="52"/>
  <c r="P85" i="52"/>
  <c r="P77" i="52"/>
  <c r="Y77" i="52"/>
  <c r="Y69" i="52"/>
  <c r="P69" i="52"/>
  <c r="P61" i="52"/>
  <c r="Y61" i="52"/>
  <c r="P53" i="52"/>
  <c r="Y53" i="52"/>
  <c r="P45" i="52"/>
  <c r="Y45" i="52"/>
  <c r="P37" i="52"/>
  <c r="Y37" i="52"/>
  <c r="P29" i="52"/>
  <c r="Y29" i="52"/>
  <c r="P21" i="52"/>
  <c r="Y21" i="52"/>
  <c r="P13" i="52"/>
  <c r="Y13" i="52"/>
  <c r="Y5" i="52"/>
  <c r="P5" i="52"/>
  <c r="X96" i="52"/>
  <c r="O96" i="52"/>
  <c r="O72" i="52"/>
  <c r="X72" i="52"/>
  <c r="X56" i="52"/>
  <c r="O56" i="52"/>
  <c r="Y46" i="52"/>
  <c r="P46" i="52"/>
  <c r="Y22" i="52"/>
  <c r="P22" i="52"/>
  <c r="X109" i="52"/>
  <c r="O109" i="52"/>
  <c r="X93" i="52"/>
  <c r="O93" i="52"/>
  <c r="X85" i="52"/>
  <c r="O85" i="52"/>
  <c r="O77" i="52"/>
  <c r="X77" i="52"/>
  <c r="X5" i="52"/>
  <c r="O5" i="52"/>
  <c r="P75" i="52"/>
  <c r="Y75" i="52"/>
  <c r="P67" i="52"/>
  <c r="Y67" i="52"/>
  <c r="O106" i="52"/>
  <c r="X106" i="52"/>
  <c r="O98" i="52"/>
  <c r="X98" i="52"/>
  <c r="O90" i="52"/>
  <c r="X90" i="52"/>
  <c r="O82" i="52"/>
  <c r="X82" i="52"/>
  <c r="O42" i="52"/>
  <c r="X42" i="52"/>
  <c r="O34" i="52"/>
  <c r="X34" i="52"/>
  <c r="O26" i="52"/>
  <c r="X26" i="52"/>
  <c r="O18" i="52"/>
  <c r="X18" i="52"/>
  <c r="O10" i="52"/>
  <c r="X10" i="52"/>
  <c r="P80" i="52"/>
  <c r="Y80" i="52"/>
  <c r="P72" i="52"/>
  <c r="Y72" i="52"/>
  <c r="P64" i="52"/>
  <c r="Y64" i="52"/>
  <c r="P56" i="52"/>
  <c r="Y56" i="52"/>
  <c r="P48" i="52"/>
  <c r="Y48" i="52"/>
  <c r="P40" i="52"/>
  <c r="Y40" i="52"/>
  <c r="X108" i="52"/>
  <c r="O108" i="52"/>
  <c r="O100" i="52"/>
  <c r="X100" i="52"/>
  <c r="X92" i="52"/>
  <c r="O92" i="52"/>
  <c r="O84" i="52"/>
  <c r="X84" i="52"/>
  <c r="O76" i="52"/>
  <c r="X76" i="52"/>
  <c r="X68" i="52"/>
  <c r="O68" i="52"/>
  <c r="X60" i="52"/>
  <c r="O60" i="52"/>
  <c r="X52" i="52"/>
  <c r="O52" i="52"/>
  <c r="X44" i="52"/>
  <c r="O44" i="52"/>
  <c r="X36" i="52"/>
  <c r="O36" i="52"/>
  <c r="X28" i="52"/>
  <c r="O28" i="52"/>
  <c r="O20" i="52"/>
  <c r="X20" i="52"/>
  <c r="O12" i="52"/>
  <c r="X12" i="52"/>
  <c r="O4" i="52"/>
  <c r="X4" i="52"/>
  <c r="P106" i="52"/>
  <c r="Y106" i="52"/>
  <c r="P98" i="52"/>
  <c r="Y98" i="52"/>
  <c r="P90" i="52"/>
  <c r="Y90" i="52"/>
  <c r="P82" i="52"/>
  <c r="Y82" i="52"/>
  <c r="P74" i="52"/>
  <c r="Y74" i="52"/>
  <c r="P66" i="52"/>
  <c r="Y66" i="52"/>
  <c r="P58" i="52"/>
  <c r="Y58" i="52"/>
  <c r="P50" i="52"/>
  <c r="Y50" i="52"/>
  <c r="P42" i="52"/>
  <c r="Y42" i="52"/>
  <c r="P34" i="52"/>
  <c r="Y34" i="52"/>
  <c r="P26" i="52"/>
  <c r="Y26" i="52"/>
  <c r="P18" i="52"/>
  <c r="Y18" i="52"/>
  <c r="P10" i="52"/>
  <c r="Y10" i="52"/>
  <c r="X88" i="52"/>
  <c r="O88" i="52"/>
  <c r="O40" i="52"/>
  <c r="X40" i="52"/>
  <c r="O32" i="52"/>
  <c r="X32" i="52"/>
  <c r="O24" i="52"/>
  <c r="X24" i="52"/>
  <c r="O16" i="52"/>
  <c r="X16" i="52"/>
  <c r="P102" i="52"/>
  <c r="Y102" i="52"/>
  <c r="P94" i="52"/>
  <c r="Y94" i="52"/>
  <c r="Y70" i="52"/>
  <c r="P70" i="52"/>
  <c r="P38" i="52"/>
  <c r="Y38" i="52"/>
  <c r="O101" i="52"/>
  <c r="X101" i="52"/>
  <c r="X53" i="52"/>
  <c r="O53" i="52"/>
  <c r="O45" i="52"/>
  <c r="X45" i="52"/>
  <c r="O37" i="52"/>
  <c r="X37" i="52"/>
  <c r="Y59" i="52"/>
  <c r="P59" i="52"/>
  <c r="Y51" i="52"/>
  <c r="P51" i="52"/>
  <c r="O58" i="52"/>
  <c r="X58" i="52"/>
  <c r="O50" i="52"/>
  <c r="X50" i="52"/>
  <c r="P96" i="52"/>
  <c r="Y96" i="52"/>
  <c r="P88" i="52"/>
  <c r="Y88" i="52"/>
  <c r="P32" i="52"/>
  <c r="Y32" i="52"/>
  <c r="P24" i="52"/>
  <c r="Y24" i="52"/>
  <c r="P16" i="52"/>
  <c r="Y16" i="52"/>
  <c r="O105" i="52"/>
  <c r="X105" i="52"/>
  <c r="O97" i="52"/>
  <c r="X97" i="52"/>
  <c r="O89" i="52"/>
  <c r="X89" i="52"/>
  <c r="O81" i="52"/>
  <c r="X81" i="52"/>
  <c r="O73" i="52"/>
  <c r="X73" i="52"/>
  <c r="O65" i="52"/>
  <c r="X65" i="52"/>
  <c r="O57" i="52"/>
  <c r="X57" i="52"/>
  <c r="O49" i="52"/>
  <c r="X49" i="52"/>
  <c r="O41" i="52"/>
  <c r="X41" i="52"/>
  <c r="O33" i="52"/>
  <c r="X33" i="52"/>
  <c r="O25" i="52"/>
  <c r="X25" i="52"/>
  <c r="O17" i="52"/>
  <c r="X17" i="52"/>
  <c r="O9" i="52"/>
  <c r="X9" i="52"/>
  <c r="Y103" i="52"/>
  <c r="P103" i="52"/>
  <c r="P95" i="52"/>
  <c r="Y95" i="52"/>
  <c r="Y87" i="52"/>
  <c r="P87" i="52"/>
  <c r="Y79" i="52"/>
  <c r="P79" i="52"/>
  <c r="P71" i="52"/>
  <c r="Y71" i="52"/>
  <c r="P63" i="52"/>
  <c r="Y63" i="52"/>
  <c r="P55" i="52"/>
  <c r="Y55" i="52"/>
  <c r="Y47" i="52"/>
  <c r="P47" i="52"/>
  <c r="Y39" i="52"/>
  <c r="P39" i="52"/>
  <c r="P31" i="52"/>
  <c r="Y31" i="52"/>
  <c r="P23" i="52"/>
  <c r="Y23" i="52"/>
  <c r="P15" i="52"/>
  <c r="Y15" i="52"/>
  <c r="P7" i="52"/>
  <c r="Y7" i="52"/>
  <c r="AI107" i="48"/>
  <c r="T107" i="47"/>
  <c r="AI103" i="48"/>
  <c r="T103" i="47"/>
  <c r="AI95" i="48"/>
  <c r="T95" i="47"/>
  <c r="AI91" i="48"/>
  <c r="T91" i="47"/>
  <c r="AI87" i="48"/>
  <c r="T87" i="47"/>
  <c r="AI83" i="48"/>
  <c r="T83" i="47"/>
  <c r="AI79" i="48"/>
  <c r="T79" i="47"/>
  <c r="AI75" i="48"/>
  <c r="T75" i="47"/>
  <c r="AI71" i="48"/>
  <c r="T71" i="47"/>
  <c r="AI67" i="48"/>
  <c r="T67" i="47"/>
  <c r="AI63" i="48"/>
  <c r="T63" i="47"/>
  <c r="AI59" i="48"/>
  <c r="T59" i="47"/>
  <c r="AI55" i="48"/>
  <c r="T55" i="47"/>
  <c r="AI51" i="48"/>
  <c r="T51" i="47"/>
  <c r="AI47" i="48"/>
  <c r="T47" i="47"/>
  <c r="AI43" i="48"/>
  <c r="T43" i="47"/>
  <c r="AI39" i="48"/>
  <c r="T39" i="47"/>
  <c r="AI35" i="48"/>
  <c r="T35" i="47"/>
  <c r="AI31" i="48"/>
  <c r="T31" i="47"/>
  <c r="AI27" i="48"/>
  <c r="T27" i="47"/>
  <c r="AI23" i="48"/>
  <c r="T23" i="47"/>
  <c r="AI19" i="48"/>
  <c r="T19" i="47"/>
  <c r="AI15" i="48"/>
  <c r="T15" i="47"/>
  <c r="AI11" i="48"/>
  <c r="T11" i="47"/>
  <c r="AI7" i="48"/>
  <c r="T7" i="47"/>
  <c r="AK110" i="48"/>
  <c r="U110" i="47"/>
  <c r="AK106" i="48"/>
  <c r="U106" i="47"/>
  <c r="AK102" i="48"/>
  <c r="U102" i="47"/>
  <c r="AK98" i="48"/>
  <c r="U98" i="47"/>
  <c r="AK94" i="48"/>
  <c r="U94" i="47"/>
  <c r="AK90" i="48"/>
  <c r="U90" i="47"/>
  <c r="AK86" i="48"/>
  <c r="U86" i="47"/>
  <c r="AK82" i="48"/>
  <c r="U82" i="47"/>
  <c r="AK78" i="48"/>
  <c r="U78" i="47"/>
  <c r="AK74" i="48"/>
  <c r="U74" i="47"/>
  <c r="AK70" i="48"/>
  <c r="U70" i="47"/>
  <c r="AK66" i="48"/>
  <c r="U66" i="47"/>
  <c r="AK62" i="48"/>
  <c r="U62" i="47"/>
  <c r="AK58" i="48"/>
  <c r="U58" i="47"/>
  <c r="AK54" i="48"/>
  <c r="U54" i="47"/>
  <c r="AK50" i="48"/>
  <c r="U50" i="47"/>
  <c r="AK46" i="48"/>
  <c r="U46" i="47"/>
  <c r="AK42" i="48"/>
  <c r="U42" i="47"/>
  <c r="AK38" i="48"/>
  <c r="U38" i="47"/>
  <c r="AK34" i="48"/>
  <c r="U34" i="47"/>
  <c r="AK30" i="48"/>
  <c r="U30" i="47"/>
  <c r="AK26" i="48"/>
  <c r="U26" i="47"/>
  <c r="AK22" i="48"/>
  <c r="U22" i="47"/>
  <c r="AK18" i="48"/>
  <c r="U18" i="47"/>
  <c r="AK14" i="48"/>
  <c r="U14" i="47"/>
  <c r="AK10" i="48"/>
  <c r="U10" i="47"/>
  <c r="AK6" i="48"/>
  <c r="U6" i="47"/>
  <c r="AI99" i="48"/>
  <c r="T99" i="47"/>
  <c r="AL85" i="48"/>
  <c r="V85" i="47"/>
  <c r="AL61" i="48"/>
  <c r="V61" i="47"/>
  <c r="AL37" i="48"/>
  <c r="V37" i="47"/>
  <c r="AL5" i="48"/>
  <c r="V5" i="47"/>
  <c r="BB107" i="48"/>
  <c r="AE107" i="47"/>
  <c r="BB75" i="48"/>
  <c r="AE75" i="47"/>
  <c r="BB43" i="48"/>
  <c r="AE43" i="47"/>
  <c r="BB19" i="48"/>
  <c r="AE19" i="47"/>
  <c r="AL108" i="48"/>
  <c r="V108" i="47"/>
  <c r="AL76" i="48"/>
  <c r="V76" i="47"/>
  <c r="AL44" i="48"/>
  <c r="V44" i="47"/>
  <c r="AL12" i="48"/>
  <c r="V12" i="47"/>
  <c r="BB90" i="48"/>
  <c r="AE90" i="47"/>
  <c r="BB50" i="48"/>
  <c r="AE50" i="47"/>
  <c r="BB18" i="48"/>
  <c r="AE18" i="47"/>
  <c r="AI108" i="48"/>
  <c r="T108" i="47"/>
  <c r="AI92" i="48"/>
  <c r="T92" i="47"/>
  <c r="AI84" i="48"/>
  <c r="T84" i="47"/>
  <c r="AI76" i="48"/>
  <c r="T76" i="47"/>
  <c r="AI64" i="48"/>
  <c r="T64" i="47"/>
  <c r="AI12" i="48"/>
  <c r="T12" i="47"/>
  <c r="AI4" i="48"/>
  <c r="T4" i="47"/>
  <c r="AK103" i="48"/>
  <c r="U103" i="47"/>
  <c r="AK95" i="48"/>
  <c r="U95" i="47"/>
  <c r="AK71" i="48"/>
  <c r="U71" i="47"/>
  <c r="AK55" i="48"/>
  <c r="U55" i="47"/>
  <c r="AK47" i="48"/>
  <c r="U47" i="47"/>
  <c r="AK39" i="48"/>
  <c r="U39" i="47"/>
  <c r="AK15" i="48"/>
  <c r="U15" i="47"/>
  <c r="AL99" i="48"/>
  <c r="V99" i="47"/>
  <c r="AL59" i="48"/>
  <c r="V59" i="47"/>
  <c r="AL19" i="48"/>
  <c r="V19" i="47"/>
  <c r="BB105" i="48"/>
  <c r="AE105" i="47"/>
  <c r="BB57" i="48"/>
  <c r="AE57" i="47"/>
  <c r="BB9" i="48"/>
  <c r="AE9" i="47"/>
  <c r="AL106" i="48"/>
  <c r="V106" i="47"/>
  <c r="AL98" i="48"/>
  <c r="V98" i="47"/>
  <c r="AL90" i="48"/>
  <c r="V90" i="47"/>
  <c r="AL82" i="48"/>
  <c r="V82" i="47"/>
  <c r="AL74" i="48"/>
  <c r="V74" i="47"/>
  <c r="AL66" i="48"/>
  <c r="V66" i="47"/>
  <c r="AL58" i="48"/>
  <c r="V58" i="47"/>
  <c r="AL50" i="48"/>
  <c r="V50" i="47"/>
  <c r="AL42" i="48"/>
  <c r="V42" i="47"/>
  <c r="AL34" i="48"/>
  <c r="V34" i="47"/>
  <c r="AL26" i="48"/>
  <c r="V26" i="47"/>
  <c r="AL18" i="48"/>
  <c r="V18" i="47"/>
  <c r="AL10" i="48"/>
  <c r="V10" i="47"/>
  <c r="BB104" i="48"/>
  <c r="AE104" i="47"/>
  <c r="BB96" i="48"/>
  <c r="AE96" i="47"/>
  <c r="BB88" i="48"/>
  <c r="AE88" i="47"/>
  <c r="BB80" i="48"/>
  <c r="AE80" i="47"/>
  <c r="BB72" i="48"/>
  <c r="AE72" i="47"/>
  <c r="BB64" i="48"/>
  <c r="AE64" i="47"/>
  <c r="BB56" i="48"/>
  <c r="AE56" i="47"/>
  <c r="BB48" i="48"/>
  <c r="AE48" i="47"/>
  <c r="BB40" i="48"/>
  <c r="AE40" i="47"/>
  <c r="BB32" i="48"/>
  <c r="AE32" i="47"/>
  <c r="BB24" i="48"/>
  <c r="AE24" i="47"/>
  <c r="BB16" i="48"/>
  <c r="AE16" i="47"/>
  <c r="BB8" i="48"/>
  <c r="AE8" i="47"/>
  <c r="AL101" i="48"/>
  <c r="V101" i="47"/>
  <c r="AL69" i="48"/>
  <c r="V69" i="47"/>
  <c r="AL29" i="48"/>
  <c r="V29" i="47"/>
  <c r="BB99" i="48"/>
  <c r="AE99" i="47"/>
  <c r="BB67" i="48"/>
  <c r="AE67" i="47"/>
  <c r="BB35" i="48"/>
  <c r="AE35" i="47"/>
  <c r="BU47" i="48"/>
  <c r="AL47" i="47"/>
  <c r="AL100" i="48"/>
  <c r="V100" i="47"/>
  <c r="AL68" i="48"/>
  <c r="V68" i="47"/>
  <c r="AL36" i="48"/>
  <c r="V36" i="47"/>
  <c r="AL4" i="48"/>
  <c r="V4" i="47"/>
  <c r="BB106" i="48"/>
  <c r="AE106" i="47"/>
  <c r="BB74" i="48"/>
  <c r="AE74" i="47"/>
  <c r="BB42" i="48"/>
  <c r="AE42" i="47"/>
  <c r="BX31" i="48"/>
  <c r="AM31" i="47"/>
  <c r="AI80" i="48"/>
  <c r="T80" i="47"/>
  <c r="AI68" i="48"/>
  <c r="T68" i="47"/>
  <c r="AI56" i="48"/>
  <c r="T56" i="47"/>
  <c r="AI44" i="48"/>
  <c r="T44" i="47"/>
  <c r="AI32" i="48"/>
  <c r="T32" i="47"/>
  <c r="AI20" i="48"/>
  <c r="T20" i="47"/>
  <c r="AI16" i="48"/>
  <c r="T16" i="47"/>
  <c r="AK107" i="48"/>
  <c r="U107" i="47"/>
  <c r="AK91" i="48"/>
  <c r="U91" i="47"/>
  <c r="AK75" i="48"/>
  <c r="U75" i="47"/>
  <c r="AK63" i="48"/>
  <c r="U63" i="47"/>
  <c r="AK31" i="48"/>
  <c r="U31" i="47"/>
  <c r="AK27" i="48"/>
  <c r="U27" i="47"/>
  <c r="AK11" i="48"/>
  <c r="U11" i="47"/>
  <c r="AL91" i="48"/>
  <c r="V91" i="47"/>
  <c r="AL67" i="48"/>
  <c r="V67" i="47"/>
  <c r="AL35" i="48"/>
  <c r="V35" i="47"/>
  <c r="BB97" i="48"/>
  <c r="AE97" i="47"/>
  <c r="BB73" i="48"/>
  <c r="AE73" i="47"/>
  <c r="BB41" i="48"/>
  <c r="AE41" i="47"/>
  <c r="BB17" i="48"/>
  <c r="AE17" i="47"/>
  <c r="AI97" i="48"/>
  <c r="T97" i="47"/>
  <c r="AI93" i="48"/>
  <c r="T93" i="47"/>
  <c r="AI73" i="48"/>
  <c r="T73" i="47"/>
  <c r="AI69" i="48"/>
  <c r="T69" i="47"/>
  <c r="AI53" i="48"/>
  <c r="T53" i="47"/>
  <c r="AI49" i="48"/>
  <c r="T49" i="47"/>
  <c r="AI29" i="48"/>
  <c r="T29" i="47"/>
  <c r="AI13" i="48"/>
  <c r="T13" i="47"/>
  <c r="AI9" i="48"/>
  <c r="T9" i="47"/>
  <c r="AK96" i="48"/>
  <c r="U96" i="47"/>
  <c r="AK84" i="48"/>
  <c r="U84" i="47"/>
  <c r="AK72" i="48"/>
  <c r="U72" i="47"/>
  <c r="AK60" i="48"/>
  <c r="U60" i="47"/>
  <c r="AK28" i="48"/>
  <c r="U28" i="47"/>
  <c r="AK12" i="48"/>
  <c r="U12" i="47"/>
  <c r="AL97" i="48"/>
  <c r="V97" i="47"/>
  <c r="AL73" i="48"/>
  <c r="V73" i="47"/>
  <c r="AL49" i="48"/>
  <c r="V49" i="47"/>
  <c r="AL25" i="48"/>
  <c r="V25" i="47"/>
  <c r="BB95" i="48"/>
  <c r="AE95" i="47"/>
  <c r="BB71" i="48"/>
  <c r="AE71" i="47"/>
  <c r="BB47" i="48"/>
  <c r="AE47" i="47"/>
  <c r="BB23" i="48"/>
  <c r="AE23" i="47"/>
  <c r="BB7" i="48"/>
  <c r="AE7" i="47"/>
  <c r="AL104" i="48"/>
  <c r="V104" i="47"/>
  <c r="AL96" i="48"/>
  <c r="V96" i="47"/>
  <c r="AL88" i="48"/>
  <c r="V88" i="47"/>
  <c r="AL80" i="48"/>
  <c r="V80" i="47"/>
  <c r="AL72" i="48"/>
  <c r="V72" i="47"/>
  <c r="AL64" i="48"/>
  <c r="V64" i="47"/>
  <c r="AL56" i="48"/>
  <c r="V56" i="47"/>
  <c r="AL48" i="48"/>
  <c r="V48" i="47"/>
  <c r="AL40" i="48"/>
  <c r="V40" i="47"/>
  <c r="AL32" i="48"/>
  <c r="V32" i="47"/>
  <c r="AL24" i="48"/>
  <c r="V24" i="47"/>
  <c r="AL16" i="48"/>
  <c r="V16" i="47"/>
  <c r="AL8" i="48"/>
  <c r="V8" i="47"/>
  <c r="BB110" i="48"/>
  <c r="AE110" i="47"/>
  <c r="BB102" i="48"/>
  <c r="AE102" i="47"/>
  <c r="BB94" i="48"/>
  <c r="AE94" i="47"/>
  <c r="BB86" i="48"/>
  <c r="AE86" i="47"/>
  <c r="BB78" i="48"/>
  <c r="AE78" i="47"/>
  <c r="BB70" i="48"/>
  <c r="AE70" i="47"/>
  <c r="BB62" i="48"/>
  <c r="AE62" i="47"/>
  <c r="BB54" i="48"/>
  <c r="AE54" i="47"/>
  <c r="BB46" i="48"/>
  <c r="AE46" i="47"/>
  <c r="BB38" i="48"/>
  <c r="AE38" i="47"/>
  <c r="BB30" i="48"/>
  <c r="AE30" i="47"/>
  <c r="BB22" i="48"/>
  <c r="AE22" i="47"/>
  <c r="BB14" i="48"/>
  <c r="AE14" i="47"/>
  <c r="BB6" i="48"/>
  <c r="AE6" i="47"/>
  <c r="AL93" i="48"/>
  <c r="V93" i="47"/>
  <c r="AL53" i="48"/>
  <c r="V53" i="47"/>
  <c r="AL21" i="48"/>
  <c r="V21" i="47"/>
  <c r="BB91" i="48"/>
  <c r="AE91" i="47"/>
  <c r="BB59" i="48"/>
  <c r="AE59" i="47"/>
  <c r="BB27" i="48"/>
  <c r="AE27" i="47"/>
  <c r="AL84" i="48"/>
  <c r="V84" i="47"/>
  <c r="AL52" i="48"/>
  <c r="V52" i="47"/>
  <c r="AL28" i="48"/>
  <c r="V28" i="47"/>
  <c r="BB82" i="48"/>
  <c r="AE82" i="47"/>
  <c r="BB58" i="48"/>
  <c r="AE58" i="47"/>
  <c r="BB34" i="48"/>
  <c r="AE34" i="47"/>
  <c r="BB10" i="48"/>
  <c r="AE10" i="47"/>
  <c r="AI100" i="48"/>
  <c r="T100" i="47"/>
  <c r="AI52" i="48"/>
  <c r="T52" i="47"/>
  <c r="AI40" i="48"/>
  <c r="T40" i="47"/>
  <c r="AK99" i="48"/>
  <c r="U99" i="47"/>
  <c r="AK87" i="48"/>
  <c r="U87" i="47"/>
  <c r="AK83" i="48"/>
  <c r="U83" i="47"/>
  <c r="AK67" i="48"/>
  <c r="U67" i="47"/>
  <c r="AK59" i="48"/>
  <c r="U59" i="47"/>
  <c r="AK51" i="48"/>
  <c r="U51" i="47"/>
  <c r="AK43" i="48"/>
  <c r="U43" i="47"/>
  <c r="AK35" i="48"/>
  <c r="U35" i="47"/>
  <c r="AL83" i="48"/>
  <c r="V83" i="47"/>
  <c r="AL51" i="48"/>
  <c r="V51" i="47"/>
  <c r="AL27" i="48"/>
  <c r="V27" i="47"/>
  <c r="BB89" i="48"/>
  <c r="AE89" i="47"/>
  <c r="BB65" i="48"/>
  <c r="AE65" i="47"/>
  <c r="BB33" i="48"/>
  <c r="AE33" i="47"/>
  <c r="AI101" i="48"/>
  <c r="T101" i="47"/>
  <c r="AI89" i="48"/>
  <c r="T89" i="47"/>
  <c r="AI77" i="48"/>
  <c r="T77" i="47"/>
  <c r="AI65" i="48"/>
  <c r="T65" i="47"/>
  <c r="AI57" i="48"/>
  <c r="T57" i="47"/>
  <c r="AI45" i="48"/>
  <c r="T45" i="47"/>
  <c r="AI33" i="48"/>
  <c r="T33" i="47"/>
  <c r="AI25" i="48"/>
  <c r="T25" i="47"/>
  <c r="AI21" i="48"/>
  <c r="T21" i="47"/>
  <c r="AI5" i="48"/>
  <c r="T5" i="47"/>
  <c r="AK108" i="48"/>
  <c r="U108" i="47"/>
  <c r="AK92" i="48"/>
  <c r="U92" i="47"/>
  <c r="AK88" i="48"/>
  <c r="U88" i="47"/>
  <c r="AK76" i="48"/>
  <c r="U76" i="47"/>
  <c r="AK64" i="48"/>
  <c r="U64" i="47"/>
  <c r="AK56" i="48"/>
  <c r="U56" i="47"/>
  <c r="AK44" i="48"/>
  <c r="U44" i="47"/>
  <c r="AK40" i="48"/>
  <c r="U40" i="47"/>
  <c r="AK24" i="48"/>
  <c r="U24" i="47"/>
  <c r="AK8" i="48"/>
  <c r="U8" i="47"/>
  <c r="AL105" i="48"/>
  <c r="V105" i="47"/>
  <c r="AL81" i="48"/>
  <c r="V81" i="47"/>
  <c r="AL57" i="48"/>
  <c r="V57" i="47"/>
  <c r="AL33" i="48"/>
  <c r="V33" i="47"/>
  <c r="AL17" i="48"/>
  <c r="V17" i="47"/>
  <c r="BB87" i="48"/>
  <c r="AE87" i="47"/>
  <c r="BB63" i="48"/>
  <c r="AE63" i="47"/>
  <c r="BB31" i="48"/>
  <c r="AE31" i="47"/>
  <c r="AI106" i="48"/>
  <c r="T106" i="47"/>
  <c r="AI102" i="48"/>
  <c r="T102" i="47"/>
  <c r="AI98" i="48"/>
  <c r="T98" i="47"/>
  <c r="AI94" i="48"/>
  <c r="T94" i="47"/>
  <c r="AI90" i="48"/>
  <c r="T90" i="47"/>
  <c r="AI86" i="48"/>
  <c r="T86" i="47"/>
  <c r="AI82" i="48"/>
  <c r="T82" i="47"/>
  <c r="AI78" i="48"/>
  <c r="T78" i="47"/>
  <c r="AI74" i="48"/>
  <c r="T74" i="47"/>
  <c r="AI70" i="48"/>
  <c r="T70" i="47"/>
  <c r="AI66" i="48"/>
  <c r="T66" i="47"/>
  <c r="AI62" i="48"/>
  <c r="T62" i="47"/>
  <c r="AI58" i="48"/>
  <c r="T58" i="47"/>
  <c r="AI54" i="48"/>
  <c r="T54" i="47"/>
  <c r="AI50" i="48"/>
  <c r="T50" i="47"/>
  <c r="AI46" i="48"/>
  <c r="T46" i="47"/>
  <c r="AI42" i="48"/>
  <c r="T42" i="47"/>
  <c r="AI38" i="48"/>
  <c r="T38" i="47"/>
  <c r="AI34" i="48"/>
  <c r="T34" i="47"/>
  <c r="AI30" i="48"/>
  <c r="T30" i="47"/>
  <c r="AI26" i="48"/>
  <c r="T26" i="47"/>
  <c r="AI22" i="48"/>
  <c r="T22" i="47"/>
  <c r="AI18" i="48"/>
  <c r="T18" i="47"/>
  <c r="AI14" i="48"/>
  <c r="T14" i="47"/>
  <c r="AI10" i="48"/>
  <c r="T10" i="47"/>
  <c r="AI6" i="48"/>
  <c r="T6" i="47"/>
  <c r="AK109" i="48"/>
  <c r="U109" i="47"/>
  <c r="AK105" i="48"/>
  <c r="U105" i="47"/>
  <c r="AK101" i="48"/>
  <c r="U101" i="47"/>
  <c r="AK97" i="48"/>
  <c r="U97" i="47"/>
  <c r="AK93" i="48"/>
  <c r="U93" i="47"/>
  <c r="AK89" i="48"/>
  <c r="U89" i="47"/>
  <c r="AK85" i="48"/>
  <c r="U85" i="47"/>
  <c r="AK81" i="48"/>
  <c r="U81" i="47"/>
  <c r="AK77" i="48"/>
  <c r="U77" i="47"/>
  <c r="AK73" i="48"/>
  <c r="U73" i="47"/>
  <c r="AK69" i="48"/>
  <c r="U69" i="47"/>
  <c r="AK65" i="48"/>
  <c r="U65" i="47"/>
  <c r="AK61" i="48"/>
  <c r="U61" i="47"/>
  <c r="AK57" i="48"/>
  <c r="U57" i="47"/>
  <c r="AK53" i="48"/>
  <c r="U53" i="47"/>
  <c r="AK49" i="48"/>
  <c r="U49" i="47"/>
  <c r="AK45" i="48"/>
  <c r="U45" i="47"/>
  <c r="AK41" i="48"/>
  <c r="U41" i="47"/>
  <c r="AK37" i="48"/>
  <c r="U37" i="47"/>
  <c r="AK33" i="48"/>
  <c r="U33" i="47"/>
  <c r="AK29" i="48"/>
  <c r="U29" i="47"/>
  <c r="AK25" i="48"/>
  <c r="U25" i="47"/>
  <c r="AK21" i="48"/>
  <c r="U21" i="47"/>
  <c r="AK17" i="48"/>
  <c r="U17" i="47"/>
  <c r="AK13" i="48"/>
  <c r="U13" i="47"/>
  <c r="AK9" i="48"/>
  <c r="U9" i="47"/>
  <c r="AK5" i="48"/>
  <c r="U5" i="47"/>
  <c r="AL103" i="48"/>
  <c r="V103" i="47"/>
  <c r="AL95" i="48"/>
  <c r="V95" i="47"/>
  <c r="AL87" i="48"/>
  <c r="V87" i="47"/>
  <c r="AL79" i="48"/>
  <c r="V79" i="47"/>
  <c r="AL71" i="48"/>
  <c r="V71" i="47"/>
  <c r="AL63" i="48"/>
  <c r="V63" i="47"/>
  <c r="AL55" i="48"/>
  <c r="V55" i="47"/>
  <c r="AL47" i="48"/>
  <c r="V47" i="47"/>
  <c r="AL39" i="48"/>
  <c r="V39" i="47"/>
  <c r="AL31" i="48"/>
  <c r="V31" i="47"/>
  <c r="AL23" i="48"/>
  <c r="V23" i="47"/>
  <c r="AL15" i="48"/>
  <c r="V15" i="47"/>
  <c r="AL7" i="48"/>
  <c r="V7" i="47"/>
  <c r="BB109" i="48"/>
  <c r="AE109" i="47"/>
  <c r="BB101" i="48"/>
  <c r="AE101" i="47"/>
  <c r="BB93" i="48"/>
  <c r="AE93" i="47"/>
  <c r="BB85" i="48"/>
  <c r="AE85" i="47"/>
  <c r="BB77" i="48"/>
  <c r="AE77" i="47"/>
  <c r="BB69" i="48"/>
  <c r="AE69" i="47"/>
  <c r="BB61" i="48"/>
  <c r="AE61" i="47"/>
  <c r="BB53" i="48"/>
  <c r="AE53" i="47"/>
  <c r="BB45" i="48"/>
  <c r="AE45" i="47"/>
  <c r="BB37" i="48"/>
  <c r="AE37" i="47"/>
  <c r="BB29" i="48"/>
  <c r="AE29" i="47"/>
  <c r="BB21" i="48"/>
  <c r="AE21" i="47"/>
  <c r="BB13" i="48"/>
  <c r="AE13" i="47"/>
  <c r="BB5" i="48"/>
  <c r="AE5" i="47"/>
  <c r="BH15" i="48"/>
  <c r="AL109" i="48"/>
  <c r="V109" i="47"/>
  <c r="AL77" i="48"/>
  <c r="V77" i="47"/>
  <c r="AL45" i="48"/>
  <c r="V45" i="47"/>
  <c r="AL13" i="48"/>
  <c r="V13" i="47"/>
  <c r="BB83" i="48"/>
  <c r="AE83" i="47"/>
  <c r="BB51" i="48"/>
  <c r="AE51" i="47"/>
  <c r="BB11" i="48"/>
  <c r="AE11" i="47"/>
  <c r="AL92" i="48"/>
  <c r="V92" i="47"/>
  <c r="AL60" i="48"/>
  <c r="V60" i="47"/>
  <c r="AL20" i="48"/>
  <c r="V20" i="47"/>
  <c r="BB98" i="48"/>
  <c r="AE98" i="47"/>
  <c r="BB66" i="48"/>
  <c r="AE66" i="47"/>
  <c r="BB26" i="48"/>
  <c r="AE26" i="47"/>
  <c r="AI104" i="48"/>
  <c r="T104" i="47"/>
  <c r="AI96" i="48"/>
  <c r="T96" i="47"/>
  <c r="AI88" i="48"/>
  <c r="T88" i="47"/>
  <c r="AI72" i="48"/>
  <c r="T72" i="47"/>
  <c r="AI60" i="48"/>
  <c r="T60" i="47"/>
  <c r="AI48" i="48"/>
  <c r="T48" i="47"/>
  <c r="AI36" i="48"/>
  <c r="T36" i="47"/>
  <c r="AI28" i="48"/>
  <c r="T28" i="47"/>
  <c r="AI24" i="48"/>
  <c r="T24" i="47"/>
  <c r="AI8" i="48"/>
  <c r="T8" i="47"/>
  <c r="AK79" i="48"/>
  <c r="U79" i="47"/>
  <c r="AK23" i="48"/>
  <c r="U23" i="47"/>
  <c r="AK19" i="48"/>
  <c r="U19" i="47"/>
  <c r="AK7" i="48"/>
  <c r="U7" i="47"/>
  <c r="AL107" i="48"/>
  <c r="V107" i="47"/>
  <c r="AL75" i="48"/>
  <c r="V75" i="47"/>
  <c r="AL43" i="48"/>
  <c r="V43" i="47"/>
  <c r="AL11" i="48"/>
  <c r="V11" i="47"/>
  <c r="BB81" i="48"/>
  <c r="AE81" i="47"/>
  <c r="BB49" i="48"/>
  <c r="AE49" i="47"/>
  <c r="BB25" i="48"/>
  <c r="AE25" i="47"/>
  <c r="AI109" i="48"/>
  <c r="T109" i="47"/>
  <c r="AI105" i="48"/>
  <c r="T105" i="47"/>
  <c r="AI85" i="48"/>
  <c r="T85" i="47"/>
  <c r="AI81" i="48"/>
  <c r="T81" i="47"/>
  <c r="AI61" i="48"/>
  <c r="T61" i="47"/>
  <c r="AI41" i="48"/>
  <c r="T41" i="47"/>
  <c r="AI37" i="48"/>
  <c r="T37" i="47"/>
  <c r="AI17" i="48"/>
  <c r="T17" i="47"/>
  <c r="AK104" i="48"/>
  <c r="U104" i="47"/>
  <c r="AK100" i="48"/>
  <c r="U100" i="47"/>
  <c r="AK80" i="48"/>
  <c r="U80" i="47"/>
  <c r="AK68" i="48"/>
  <c r="U68" i="47"/>
  <c r="AK52" i="48"/>
  <c r="U52" i="47"/>
  <c r="AK48" i="48"/>
  <c r="U48" i="47"/>
  <c r="AK36" i="48"/>
  <c r="U36" i="47"/>
  <c r="AK32" i="48"/>
  <c r="U32" i="47"/>
  <c r="AK20" i="48"/>
  <c r="U20" i="47"/>
  <c r="AK16" i="48"/>
  <c r="U16" i="47"/>
  <c r="AK4" i="48"/>
  <c r="U4" i="47"/>
  <c r="AL89" i="48"/>
  <c r="V89" i="47"/>
  <c r="AL65" i="48"/>
  <c r="V65" i="47"/>
  <c r="AL41" i="48"/>
  <c r="V41" i="47"/>
  <c r="AL9" i="48"/>
  <c r="V9" i="47"/>
  <c r="BB103" i="48"/>
  <c r="AE103" i="47"/>
  <c r="BB79" i="48"/>
  <c r="AE79" i="47"/>
  <c r="BB55" i="48"/>
  <c r="AE55" i="47"/>
  <c r="BB39" i="48"/>
  <c r="AE39" i="47"/>
  <c r="BB15" i="48"/>
  <c r="AE15" i="47"/>
  <c r="AI110" i="48"/>
  <c r="T110" i="47"/>
  <c r="AL110" i="48"/>
  <c r="V110" i="47"/>
  <c r="AL102" i="48"/>
  <c r="V102" i="47"/>
  <c r="AL94" i="48"/>
  <c r="V94" i="47"/>
  <c r="AL86" i="48"/>
  <c r="V86" i="47"/>
  <c r="AL78" i="48"/>
  <c r="V78" i="47"/>
  <c r="AL70" i="48"/>
  <c r="V70" i="47"/>
  <c r="AL62" i="48"/>
  <c r="V62" i="47"/>
  <c r="AL54" i="48"/>
  <c r="V54" i="47"/>
  <c r="AL46" i="48"/>
  <c r="V46" i="47"/>
  <c r="AL38" i="48"/>
  <c r="V38" i="47"/>
  <c r="AL30" i="48"/>
  <c r="V30" i="47"/>
  <c r="AL22" i="48"/>
  <c r="V22" i="47"/>
  <c r="AL14" i="48"/>
  <c r="V14" i="47"/>
  <c r="AL6" i="48"/>
  <c r="V6" i="47"/>
  <c r="BB108" i="48"/>
  <c r="AE108" i="47"/>
  <c r="BB100" i="48"/>
  <c r="AE100" i="47"/>
  <c r="BB92" i="48"/>
  <c r="AE92" i="47"/>
  <c r="BB84" i="48"/>
  <c r="AE84" i="47"/>
  <c r="BB76" i="48"/>
  <c r="AE76" i="47"/>
  <c r="BB68" i="48"/>
  <c r="AE68" i="47"/>
  <c r="BB60" i="48"/>
  <c r="AE60" i="47"/>
  <c r="BB52" i="48"/>
  <c r="AE52" i="47"/>
  <c r="BB44" i="48"/>
  <c r="AE44" i="47"/>
  <c r="BB36" i="48"/>
  <c r="AE36" i="47"/>
  <c r="BB28" i="48"/>
  <c r="AE28" i="47"/>
  <c r="BB20" i="48"/>
  <c r="AE20" i="47"/>
  <c r="BB12" i="48"/>
  <c r="AE12" i="47"/>
  <c r="BB4" i="48"/>
  <c r="AE4" i="47"/>
  <c r="BF104" i="48"/>
  <c r="AG104" i="47"/>
  <c r="BF72" i="48"/>
  <c r="AG72" i="47"/>
  <c r="BF64" i="48"/>
  <c r="AG64" i="47"/>
  <c r="BF24" i="48"/>
  <c r="AG24" i="47"/>
  <c r="BF16" i="48"/>
  <c r="AG16" i="47"/>
  <c r="BC108" i="48"/>
  <c r="AF108" i="47"/>
  <c r="BC100" i="48"/>
  <c r="AF100" i="47"/>
  <c r="BC92" i="48"/>
  <c r="AF92" i="47"/>
  <c r="BC84" i="48"/>
  <c r="AF84" i="47"/>
  <c r="BC76" i="48"/>
  <c r="AF76" i="47"/>
  <c r="BC68" i="48"/>
  <c r="AF68" i="47"/>
  <c r="BC60" i="48"/>
  <c r="AF60" i="47"/>
  <c r="BC52" i="48"/>
  <c r="AF52" i="47"/>
  <c r="BC44" i="48"/>
  <c r="AF44" i="47"/>
  <c r="BC36" i="48"/>
  <c r="AF36" i="47"/>
  <c r="BC28" i="48"/>
  <c r="AF28" i="47"/>
  <c r="BC20" i="48"/>
  <c r="AF20" i="47"/>
  <c r="BC12" i="48"/>
  <c r="AF12" i="47"/>
  <c r="BC4" i="48"/>
  <c r="AF4" i="47"/>
  <c r="BF95" i="48"/>
  <c r="AG95" i="47"/>
  <c r="BF87" i="48"/>
  <c r="AG87" i="47"/>
  <c r="BF79" i="48"/>
  <c r="AG79" i="47"/>
  <c r="BF71" i="48"/>
  <c r="AG71" i="47"/>
  <c r="BF31" i="48"/>
  <c r="AG31" i="47"/>
  <c r="BF23" i="48"/>
  <c r="AG23" i="47"/>
  <c r="BF15" i="48"/>
  <c r="AG15" i="47"/>
  <c r="BF7" i="48"/>
  <c r="AG7" i="47"/>
  <c r="BC106" i="48"/>
  <c r="AF106" i="47"/>
  <c r="BC26" i="48"/>
  <c r="AF26" i="47"/>
  <c r="BF77" i="48"/>
  <c r="AG77" i="47"/>
  <c r="BF53" i="48"/>
  <c r="AG53" i="47"/>
  <c r="BC63" i="48"/>
  <c r="AF63" i="47"/>
  <c r="BC15" i="48"/>
  <c r="AF15" i="47"/>
  <c r="BF74" i="48"/>
  <c r="AG74" i="47"/>
  <c r="BF50" i="48"/>
  <c r="AG50" i="47"/>
  <c r="BC89" i="48"/>
  <c r="AF89" i="47"/>
  <c r="BC65" i="48"/>
  <c r="AF65" i="47"/>
  <c r="BC49" i="48"/>
  <c r="AF49" i="47"/>
  <c r="BF84" i="48"/>
  <c r="AG84" i="47"/>
  <c r="BC109" i="48"/>
  <c r="AF109" i="47"/>
  <c r="BF96" i="48"/>
  <c r="AG96" i="47"/>
  <c r="BF80" i="48"/>
  <c r="AG80" i="47"/>
  <c r="BF8" i="48"/>
  <c r="AG8" i="47"/>
  <c r="BC82" i="48"/>
  <c r="AF82" i="47"/>
  <c r="BC66" i="48"/>
  <c r="AF66" i="47"/>
  <c r="BC58" i="48"/>
  <c r="AF58" i="47"/>
  <c r="BC42" i="48"/>
  <c r="AF42" i="47"/>
  <c r="BC34" i="48"/>
  <c r="AF34" i="47"/>
  <c r="BF21" i="48"/>
  <c r="AG21" i="47"/>
  <c r="BC103" i="48"/>
  <c r="AF103" i="47"/>
  <c r="BC95" i="48"/>
  <c r="AF95" i="47"/>
  <c r="BC87" i="48"/>
  <c r="AF87" i="47"/>
  <c r="BC79" i="48"/>
  <c r="AF79" i="47"/>
  <c r="BC71" i="48"/>
  <c r="AF71" i="47"/>
  <c r="BC47" i="48"/>
  <c r="AF47" i="47"/>
  <c r="BC39" i="48"/>
  <c r="AF39" i="47"/>
  <c r="BC31" i="48"/>
  <c r="AF31" i="47"/>
  <c r="BC23" i="48"/>
  <c r="AF23" i="47"/>
  <c r="BF98" i="48"/>
  <c r="AG98" i="47"/>
  <c r="BF90" i="48"/>
  <c r="AG90" i="47"/>
  <c r="BF58" i="48"/>
  <c r="AG58" i="47"/>
  <c r="BC97" i="48"/>
  <c r="AF97" i="47"/>
  <c r="BC57" i="48"/>
  <c r="AF57" i="47"/>
  <c r="BC41" i="48"/>
  <c r="AF41" i="47"/>
  <c r="BC25" i="48"/>
  <c r="AF25" i="47"/>
  <c r="BC17" i="48"/>
  <c r="AF17" i="47"/>
  <c r="BC9" i="48"/>
  <c r="AF9" i="47"/>
  <c r="BF68" i="48"/>
  <c r="AG68" i="47"/>
  <c r="BF60" i="48"/>
  <c r="AG60" i="47"/>
  <c r="BF52" i="48"/>
  <c r="AG52" i="47"/>
  <c r="BF89" i="48"/>
  <c r="AG89" i="47"/>
  <c r="BF57" i="48"/>
  <c r="AG57" i="47"/>
  <c r="BF25" i="48"/>
  <c r="AG25" i="47"/>
  <c r="BF88" i="48"/>
  <c r="AG88" i="47"/>
  <c r="BF56" i="48"/>
  <c r="AG56" i="47"/>
  <c r="BC90" i="48"/>
  <c r="AF90" i="47"/>
  <c r="BF37" i="48"/>
  <c r="AG37" i="47"/>
  <c r="BF5" i="48"/>
  <c r="AG5" i="47"/>
  <c r="BC55" i="48"/>
  <c r="AF55" i="47"/>
  <c r="BC7" i="48"/>
  <c r="AF7" i="47"/>
  <c r="BF82" i="48"/>
  <c r="AG82" i="47"/>
  <c r="BF34" i="48"/>
  <c r="AG34" i="47"/>
  <c r="BF26" i="48"/>
  <c r="AG26" i="47"/>
  <c r="BF18" i="48"/>
  <c r="AG18" i="47"/>
  <c r="BF10" i="48"/>
  <c r="AG10" i="47"/>
  <c r="BC73" i="48"/>
  <c r="AF73" i="47"/>
  <c r="BC33" i="48"/>
  <c r="AF33" i="47"/>
  <c r="BF76" i="48"/>
  <c r="AG76" i="47"/>
  <c r="BF44" i="48"/>
  <c r="AG44" i="47"/>
  <c r="BF36" i="48"/>
  <c r="AG36" i="47"/>
  <c r="BF12" i="48"/>
  <c r="AG12" i="47"/>
  <c r="BF4" i="48"/>
  <c r="AG4" i="47"/>
  <c r="BC107" i="48"/>
  <c r="AF107" i="47"/>
  <c r="BC99" i="48"/>
  <c r="AF99" i="47"/>
  <c r="BC91" i="48"/>
  <c r="AF91" i="47"/>
  <c r="BC83" i="48"/>
  <c r="AF83" i="47"/>
  <c r="BC75" i="48"/>
  <c r="AF75" i="47"/>
  <c r="BC67" i="48"/>
  <c r="AF67" i="47"/>
  <c r="BC59" i="48"/>
  <c r="AF59" i="47"/>
  <c r="BC51" i="48"/>
  <c r="AF51" i="47"/>
  <c r="BC43" i="48"/>
  <c r="AF43" i="47"/>
  <c r="BC35" i="48"/>
  <c r="AF35" i="47"/>
  <c r="BC27" i="48"/>
  <c r="AF27" i="47"/>
  <c r="BC19" i="48"/>
  <c r="AF19" i="47"/>
  <c r="BC11" i="48"/>
  <c r="AF11" i="47"/>
  <c r="BF110" i="48"/>
  <c r="AG110" i="47"/>
  <c r="BF102" i="48"/>
  <c r="AG102" i="47"/>
  <c r="BF86" i="48"/>
  <c r="AG86" i="47"/>
  <c r="BF78" i="48"/>
  <c r="AG78" i="47"/>
  <c r="BF62" i="48"/>
  <c r="AG62" i="47"/>
  <c r="BF54" i="48"/>
  <c r="AG54" i="47"/>
  <c r="BF46" i="48"/>
  <c r="AG46" i="47"/>
  <c r="BF38" i="48"/>
  <c r="AG38" i="47"/>
  <c r="BF30" i="48"/>
  <c r="AG30" i="47"/>
  <c r="BF22" i="48"/>
  <c r="AG22" i="47"/>
  <c r="BF14" i="48"/>
  <c r="AG14" i="47"/>
  <c r="BF6" i="48"/>
  <c r="AG6" i="47"/>
  <c r="BF48" i="48"/>
  <c r="AG48" i="47"/>
  <c r="BF40" i="48"/>
  <c r="AG40" i="47"/>
  <c r="BF32" i="48"/>
  <c r="AG32" i="47"/>
  <c r="BC74" i="48"/>
  <c r="AF74" i="47"/>
  <c r="BC18" i="48"/>
  <c r="AF18" i="47"/>
  <c r="BF106" i="48"/>
  <c r="AG106" i="47"/>
  <c r="BF66" i="48"/>
  <c r="AG66" i="47"/>
  <c r="BF42" i="48"/>
  <c r="AG42" i="47"/>
  <c r="BC105" i="48"/>
  <c r="AF105" i="47"/>
  <c r="BC81" i="48"/>
  <c r="AF81" i="47"/>
  <c r="BF108" i="48"/>
  <c r="AG108" i="47"/>
  <c r="BF100" i="48"/>
  <c r="AG100" i="47"/>
  <c r="BF92" i="48"/>
  <c r="AG92" i="47"/>
  <c r="BF28" i="48"/>
  <c r="AG28" i="47"/>
  <c r="BF20" i="48"/>
  <c r="AG20" i="47"/>
  <c r="BC80" i="48"/>
  <c r="AF80" i="47"/>
  <c r="BC72" i="48"/>
  <c r="AF72" i="47"/>
  <c r="BC64" i="48"/>
  <c r="AF64" i="47"/>
  <c r="BC56" i="48"/>
  <c r="AF56" i="47"/>
  <c r="BC48" i="48"/>
  <c r="AF48" i="47"/>
  <c r="BC16" i="48"/>
  <c r="AF16" i="47"/>
  <c r="BC8" i="48"/>
  <c r="AF8" i="47"/>
  <c r="BF107" i="48"/>
  <c r="AG107" i="47"/>
  <c r="BF99" i="48"/>
  <c r="AG99" i="47"/>
  <c r="BF91" i="48"/>
  <c r="AG91" i="47"/>
  <c r="BF83" i="48"/>
  <c r="AG83" i="47"/>
  <c r="BF75" i="48"/>
  <c r="AG75" i="47"/>
  <c r="BF67" i="48"/>
  <c r="AG67" i="47"/>
  <c r="BF59" i="48"/>
  <c r="AG59" i="47"/>
  <c r="BF51" i="48"/>
  <c r="AG51" i="47"/>
  <c r="BF43" i="48"/>
  <c r="AG43" i="47"/>
  <c r="BF35" i="48"/>
  <c r="AG35" i="47"/>
  <c r="BF27" i="48"/>
  <c r="AG27" i="47"/>
  <c r="BF19" i="48"/>
  <c r="AG19" i="47"/>
  <c r="BF11" i="48"/>
  <c r="AG11" i="47"/>
  <c r="BV95" i="48"/>
  <c r="AM95" i="47"/>
  <c r="BV63" i="48"/>
  <c r="AM63" i="47"/>
  <c r="BV15" i="48"/>
  <c r="AM15" i="47"/>
  <c r="BW47" i="48"/>
  <c r="AM47" i="47"/>
  <c r="BV17" i="48"/>
  <c r="AM17" i="47"/>
  <c r="BV49" i="48"/>
  <c r="AM49" i="47"/>
  <c r="BV81" i="48"/>
  <c r="AM81" i="47"/>
  <c r="BV103" i="48"/>
  <c r="AM103" i="47"/>
  <c r="BV23" i="48"/>
  <c r="AM23" i="47"/>
  <c r="BV87" i="48"/>
  <c r="AM87" i="47"/>
  <c r="BV4" i="48"/>
  <c r="AM4" i="47"/>
  <c r="BV12" i="48"/>
  <c r="AM12" i="47"/>
  <c r="BV20" i="48"/>
  <c r="AM20" i="47"/>
  <c r="BV28" i="48"/>
  <c r="AM28" i="47"/>
  <c r="BV36" i="48"/>
  <c r="AM36" i="47"/>
  <c r="BV44" i="48"/>
  <c r="AM44" i="47"/>
  <c r="BV52" i="48"/>
  <c r="AM52" i="47"/>
  <c r="BV60" i="48"/>
  <c r="AM60" i="47"/>
  <c r="BV68" i="48"/>
  <c r="AM68" i="47"/>
  <c r="BV76" i="48"/>
  <c r="AM76" i="47"/>
  <c r="BV84" i="48"/>
  <c r="AM84" i="47"/>
  <c r="BV92" i="48"/>
  <c r="AM92" i="47"/>
  <c r="BV100" i="48"/>
  <c r="AM100" i="47"/>
  <c r="BV108" i="48"/>
  <c r="AM108" i="47"/>
  <c r="BW8" i="48"/>
  <c r="AM8" i="47"/>
  <c r="BW24" i="48"/>
  <c r="AM24" i="47"/>
  <c r="BW48" i="48"/>
  <c r="AM48" i="47"/>
  <c r="BW56" i="48"/>
  <c r="AM56" i="47"/>
  <c r="BW80" i="48"/>
  <c r="AM80" i="47"/>
  <c r="BW88" i="48"/>
  <c r="AM88" i="47"/>
  <c r="BW96" i="48"/>
  <c r="AM96" i="47"/>
  <c r="BV10" i="48"/>
  <c r="AM10" i="47"/>
  <c r="BV18" i="48"/>
  <c r="AM18" i="47"/>
  <c r="BV26" i="48"/>
  <c r="AM26" i="47"/>
  <c r="BV34" i="48"/>
  <c r="AM34" i="47"/>
  <c r="BV42" i="48"/>
  <c r="AM42" i="47"/>
  <c r="BV50" i="48"/>
  <c r="AM50" i="47"/>
  <c r="BV54" i="48"/>
  <c r="AM54" i="47"/>
  <c r="BV58" i="48"/>
  <c r="AM58" i="47"/>
  <c r="BV66" i="48"/>
  <c r="AM66" i="47"/>
  <c r="BV70" i="48"/>
  <c r="AM70" i="47"/>
  <c r="BV74" i="48"/>
  <c r="AM74" i="47"/>
  <c r="BV82" i="48"/>
  <c r="AM82" i="47"/>
  <c r="BV86" i="48"/>
  <c r="AM86" i="47"/>
  <c r="BV90" i="48"/>
  <c r="AM90" i="47"/>
  <c r="BV94" i="48"/>
  <c r="AM94" i="47"/>
  <c r="BV98" i="48"/>
  <c r="AM98" i="47"/>
  <c r="BV106" i="48"/>
  <c r="AM106" i="47"/>
  <c r="BV110" i="48"/>
  <c r="AM110" i="47"/>
  <c r="BQ99" i="48"/>
  <c r="BQ51" i="48"/>
  <c r="BQ47" i="48"/>
  <c r="BQ15" i="48"/>
  <c r="BQ23" i="48"/>
  <c r="BQ40" i="48"/>
  <c r="BS103" i="48"/>
  <c r="AL103" i="47"/>
  <c r="BS84" i="48"/>
  <c r="AL84" i="47"/>
  <c r="BT65" i="48"/>
  <c r="AL65" i="47"/>
  <c r="BQ63" i="48"/>
  <c r="BQ7" i="48"/>
  <c r="BS20" i="48"/>
  <c r="AL20" i="47"/>
  <c r="BS36" i="48"/>
  <c r="AL36" i="47"/>
  <c r="BS44" i="48"/>
  <c r="AL44" i="47"/>
  <c r="BS63" i="48"/>
  <c r="AL63" i="47"/>
  <c r="BS108" i="48"/>
  <c r="AL108" i="47"/>
  <c r="BT25" i="48"/>
  <c r="AL25" i="47"/>
  <c r="BS7" i="48"/>
  <c r="AL7" i="47"/>
  <c r="BS39" i="48"/>
  <c r="AL39" i="47"/>
  <c r="BS75" i="48"/>
  <c r="AL75" i="47"/>
  <c r="BS6" i="48"/>
  <c r="AL6" i="47"/>
  <c r="BS14" i="48"/>
  <c r="AL14" i="47"/>
  <c r="BS22" i="48"/>
  <c r="AL22" i="47"/>
  <c r="BS30" i="48"/>
  <c r="AL30" i="47"/>
  <c r="BS38" i="48"/>
  <c r="AL38" i="47"/>
  <c r="BS46" i="48"/>
  <c r="AL46" i="47"/>
  <c r="BS54" i="48"/>
  <c r="AL54" i="47"/>
  <c r="BS62" i="48"/>
  <c r="AL62" i="47"/>
  <c r="BS70" i="48"/>
  <c r="AL70" i="47"/>
  <c r="BS78" i="48"/>
  <c r="AL78" i="47"/>
  <c r="BS86" i="48"/>
  <c r="AL86" i="47"/>
  <c r="BS94" i="48"/>
  <c r="AL94" i="47"/>
  <c r="BS102" i="48"/>
  <c r="AL102" i="47"/>
  <c r="BS110" i="48"/>
  <c r="AL110" i="47"/>
  <c r="BQ44" i="48"/>
  <c r="BQ4" i="48"/>
  <c r="BQ101" i="48"/>
  <c r="BQ81" i="48"/>
  <c r="BQ65" i="48"/>
  <c r="BQ49" i="48"/>
  <c r="BQ45" i="48"/>
  <c r="BQ29" i="48"/>
  <c r="BQ13" i="48"/>
  <c r="BQ108" i="48"/>
  <c r="BQ104" i="48"/>
  <c r="BQ100" i="48"/>
  <c r="BQ96" i="48"/>
  <c r="BQ92" i="48"/>
  <c r="BQ88" i="48"/>
  <c r="BQ84" i="48"/>
  <c r="BQ80" i="48"/>
  <c r="BQ76" i="48"/>
  <c r="BQ72" i="48"/>
  <c r="BQ68" i="48"/>
  <c r="BQ64" i="48"/>
  <c r="BQ60" i="48"/>
  <c r="BQ56" i="48"/>
  <c r="BQ52" i="48"/>
  <c r="BQ48" i="48"/>
  <c r="BQ36" i="48"/>
  <c r="BQ32" i="48"/>
  <c r="BQ28" i="48"/>
  <c r="BQ24" i="48"/>
  <c r="BQ20" i="48"/>
  <c r="BQ16" i="48"/>
  <c r="BQ12" i="48"/>
  <c r="BQ8" i="48"/>
  <c r="BQ105" i="48"/>
  <c r="BQ97" i="48"/>
  <c r="BQ85" i="48"/>
  <c r="BQ69" i="48"/>
  <c r="BQ57" i="48"/>
  <c r="BQ41" i="48"/>
  <c r="BQ25" i="48"/>
  <c r="BQ9" i="48"/>
  <c r="BQ67" i="48"/>
  <c r="BQ55" i="48"/>
  <c r="BQ39" i="48"/>
  <c r="BQ35" i="48"/>
  <c r="BQ31" i="48"/>
  <c r="BQ19" i="48"/>
  <c r="BQ89" i="48"/>
  <c r="BQ73" i="48"/>
  <c r="BQ53" i="48"/>
  <c r="BQ33" i="48"/>
  <c r="BQ17" i="48"/>
  <c r="BQ109" i="48"/>
  <c r="BQ93" i="48"/>
  <c r="BQ77" i="48"/>
  <c r="BQ61" i="48"/>
  <c r="BQ37" i="48"/>
  <c r="BQ21" i="48"/>
  <c r="BQ5" i="48"/>
  <c r="BN52" i="48"/>
  <c r="AJ52" i="47"/>
  <c r="BQ107" i="48"/>
  <c r="BQ103" i="48"/>
  <c r="BQ95" i="48"/>
  <c r="BQ91" i="48"/>
  <c r="BQ87" i="48"/>
  <c r="BQ83" i="48"/>
  <c r="BQ79" i="48"/>
  <c r="BQ75" i="48"/>
  <c r="BQ71" i="48"/>
  <c r="BQ59" i="48"/>
  <c r="BQ43" i="48"/>
  <c r="BQ27" i="48"/>
  <c r="BQ11" i="48"/>
  <c r="BQ110" i="48"/>
  <c r="BQ106" i="48"/>
  <c r="BQ102" i="48"/>
  <c r="BQ98" i="48"/>
  <c r="BQ94" i="48"/>
  <c r="BQ90" i="48"/>
  <c r="BQ86" i="48"/>
  <c r="BQ82" i="48"/>
  <c r="BQ78" i="48"/>
  <c r="BQ74" i="48"/>
  <c r="BQ70" i="48"/>
  <c r="BQ66" i="48"/>
  <c r="BQ62" i="48"/>
  <c r="BQ58" i="48"/>
  <c r="BQ54" i="48"/>
  <c r="BQ50" i="48"/>
  <c r="BQ46" i="48"/>
  <c r="BQ42" i="48"/>
  <c r="BQ38" i="48"/>
  <c r="BQ34" i="48"/>
  <c r="BQ30" i="48"/>
  <c r="BQ26" i="48"/>
  <c r="BQ22" i="48"/>
  <c r="BQ18" i="48"/>
  <c r="BQ14" i="48"/>
  <c r="BQ10" i="48"/>
  <c r="BQ6" i="48"/>
  <c r="BN76" i="48"/>
  <c r="AJ76" i="47"/>
  <c r="BN12" i="48"/>
  <c r="AJ12" i="47"/>
  <c r="BN92" i="48"/>
  <c r="AJ92" i="47"/>
  <c r="BN84" i="48"/>
  <c r="AJ84" i="47"/>
  <c r="BN68" i="48"/>
  <c r="AJ68" i="47"/>
  <c r="BN60" i="48"/>
  <c r="AJ60" i="47"/>
  <c r="BN44" i="48"/>
  <c r="AJ44" i="47"/>
  <c r="BN36" i="48"/>
  <c r="AJ36" i="47"/>
  <c r="BN28" i="48"/>
  <c r="AJ28" i="47"/>
  <c r="BN20" i="48"/>
  <c r="AJ20" i="47"/>
  <c r="BN4" i="48"/>
  <c r="AJ4" i="47"/>
  <c r="BN107" i="48"/>
  <c r="AJ107" i="47"/>
  <c r="BN99" i="48"/>
  <c r="AJ99" i="47"/>
  <c r="BN91" i="48"/>
  <c r="AJ91" i="47"/>
  <c r="BN83" i="48"/>
  <c r="AJ83" i="47"/>
  <c r="BN79" i="48"/>
  <c r="AJ79" i="47"/>
  <c r="BN75" i="48"/>
  <c r="AJ75" i="47"/>
  <c r="BN67" i="48"/>
  <c r="AJ67" i="47"/>
  <c r="BN63" i="48"/>
  <c r="AJ63" i="47"/>
  <c r="BN59" i="48"/>
  <c r="AJ59" i="47"/>
  <c r="BN51" i="48"/>
  <c r="AJ51" i="47"/>
  <c r="BN47" i="48"/>
  <c r="AJ47" i="47"/>
  <c r="BN43" i="48"/>
  <c r="AJ43" i="47"/>
  <c r="BN35" i="48"/>
  <c r="AJ35" i="47"/>
  <c r="BN27" i="48"/>
  <c r="AJ27" i="47"/>
  <c r="BN19" i="48"/>
  <c r="AJ19" i="47"/>
  <c r="BN15" i="48"/>
  <c r="AJ15" i="47"/>
  <c r="BN11" i="48"/>
  <c r="AJ11" i="47"/>
  <c r="BN48" i="48"/>
  <c r="AJ48" i="47"/>
  <c r="BN40" i="48"/>
  <c r="AJ40" i="47"/>
  <c r="BN8" i="48"/>
  <c r="AJ8" i="47"/>
  <c r="BN101" i="48"/>
  <c r="AJ101" i="47"/>
  <c r="BN5" i="48"/>
  <c r="AJ5" i="47"/>
  <c r="BN13" i="48"/>
  <c r="AJ13" i="47"/>
  <c r="BN21" i="48"/>
  <c r="AJ21" i="47"/>
  <c r="BN29" i="48"/>
  <c r="AJ29" i="47"/>
  <c r="BN37" i="48"/>
  <c r="AJ37" i="47"/>
  <c r="BN45" i="48"/>
  <c r="AJ45" i="47"/>
  <c r="BN53" i="48"/>
  <c r="AJ53" i="47"/>
  <c r="BN61" i="48"/>
  <c r="AJ61" i="47"/>
  <c r="BN69" i="48"/>
  <c r="AJ69" i="47"/>
  <c r="BN77" i="48"/>
  <c r="AJ77" i="47"/>
  <c r="BN85" i="48"/>
  <c r="AJ85" i="47"/>
  <c r="BN93" i="48"/>
  <c r="AJ93" i="47"/>
  <c r="BN103" i="48"/>
  <c r="AJ103" i="47"/>
  <c r="BN87" i="48"/>
  <c r="AJ87" i="47"/>
  <c r="BN108" i="48"/>
  <c r="AJ108" i="47"/>
  <c r="BN50" i="48"/>
  <c r="AJ50" i="47"/>
  <c r="BN42" i="48"/>
  <c r="AJ42" i="47"/>
  <c r="BN14" i="48"/>
  <c r="AJ14" i="47"/>
  <c r="BN10" i="48"/>
  <c r="AJ10" i="47"/>
  <c r="BN6" i="48"/>
  <c r="AJ6" i="47"/>
  <c r="BN16" i="48"/>
  <c r="AJ16" i="47"/>
  <c r="BN24" i="48"/>
  <c r="AJ24" i="47"/>
  <c r="BN32" i="48"/>
  <c r="AJ32" i="47"/>
  <c r="BN56" i="48"/>
  <c r="AJ56" i="47"/>
  <c r="BN64" i="48"/>
  <c r="AJ64" i="47"/>
  <c r="BN72" i="48"/>
  <c r="AJ72" i="47"/>
  <c r="BN80" i="48"/>
  <c r="AJ80" i="47"/>
  <c r="BN88" i="48"/>
  <c r="AJ88" i="47"/>
  <c r="BN96" i="48"/>
  <c r="AJ96" i="47"/>
  <c r="BN95" i="48"/>
  <c r="AJ95" i="47"/>
  <c r="BN104" i="48"/>
  <c r="AJ104" i="47"/>
  <c r="BN78" i="48"/>
  <c r="AJ78" i="47"/>
  <c r="BN22" i="48"/>
  <c r="AJ22" i="47"/>
  <c r="BN18" i="48"/>
  <c r="AJ18" i="47"/>
  <c r="BN9" i="48"/>
  <c r="AJ9" i="47"/>
  <c r="BN17" i="48"/>
  <c r="AJ17" i="47"/>
  <c r="BN25" i="48"/>
  <c r="AJ25" i="47"/>
  <c r="BN33" i="48"/>
  <c r="AJ33" i="47"/>
  <c r="BN41" i="48"/>
  <c r="AJ41" i="47"/>
  <c r="BN49" i="48"/>
  <c r="AJ49" i="47"/>
  <c r="BN57" i="48"/>
  <c r="AJ57" i="47"/>
  <c r="BN65" i="48"/>
  <c r="AJ65" i="47"/>
  <c r="BN73" i="48"/>
  <c r="AJ73" i="47"/>
  <c r="BN81" i="48"/>
  <c r="AJ81" i="47"/>
  <c r="BN89" i="48"/>
  <c r="AJ89" i="47"/>
  <c r="BN97" i="48"/>
  <c r="AJ97" i="47"/>
  <c r="BN7" i="48"/>
  <c r="AJ7" i="47"/>
  <c r="BN23" i="48"/>
  <c r="AJ23" i="47"/>
  <c r="BN31" i="48"/>
  <c r="AJ31" i="47"/>
  <c r="BN39" i="48"/>
  <c r="AJ39" i="47"/>
  <c r="BN55" i="48"/>
  <c r="AJ55" i="47"/>
  <c r="BN71" i="48"/>
  <c r="AJ71" i="47"/>
  <c r="BN105" i="48"/>
  <c r="AJ105" i="47"/>
  <c r="BN110" i="48"/>
  <c r="AJ110" i="47"/>
  <c r="BN106" i="48"/>
  <c r="AJ106" i="47"/>
  <c r="BN102" i="48"/>
  <c r="AJ102" i="47"/>
  <c r="BN100" i="48"/>
  <c r="AJ100" i="47"/>
  <c r="BN98" i="48"/>
  <c r="AJ98" i="47"/>
  <c r="BN94" i="48"/>
  <c r="AJ94" i="47"/>
  <c r="BN90" i="48"/>
  <c r="AJ90" i="47"/>
  <c r="BN86" i="48"/>
  <c r="AJ86" i="47"/>
  <c r="BN82" i="48"/>
  <c r="AJ82" i="47"/>
  <c r="BN74" i="48"/>
  <c r="AJ74" i="47"/>
  <c r="BN70" i="48"/>
  <c r="AJ70" i="47"/>
  <c r="BN66" i="48"/>
  <c r="AJ66" i="47"/>
  <c r="BN62" i="48"/>
  <c r="AJ62" i="47"/>
  <c r="BN58" i="48"/>
  <c r="AJ58" i="47"/>
  <c r="BN54" i="48"/>
  <c r="AJ54" i="47"/>
  <c r="BN46" i="48"/>
  <c r="AJ46" i="47"/>
  <c r="BN38" i="48"/>
  <c r="AJ38" i="47"/>
  <c r="BN34" i="48"/>
  <c r="AJ34" i="47"/>
  <c r="BN30" i="48"/>
  <c r="AJ30" i="47"/>
  <c r="BN26" i="48"/>
  <c r="AJ26" i="47"/>
  <c r="BN109" i="48"/>
  <c r="AJ109" i="47"/>
  <c r="BK109" i="48"/>
  <c r="AI109" i="47"/>
  <c r="BK107" i="48"/>
  <c r="AI107" i="47"/>
  <c r="BK105" i="48"/>
  <c r="AI105" i="47"/>
  <c r="BK103" i="48"/>
  <c r="AI103" i="47"/>
  <c r="BK101" i="48"/>
  <c r="AI101" i="47"/>
  <c r="BK99" i="48"/>
  <c r="AI99" i="47"/>
  <c r="BK97" i="48"/>
  <c r="AI97" i="47"/>
  <c r="BK95" i="48"/>
  <c r="AI95" i="47"/>
  <c r="BK93" i="48"/>
  <c r="AI93" i="47"/>
  <c r="BK91" i="48"/>
  <c r="AI91" i="47"/>
  <c r="BK89" i="48"/>
  <c r="AI89" i="47"/>
  <c r="BK87" i="48"/>
  <c r="AI87" i="47"/>
  <c r="BK85" i="48"/>
  <c r="AI85" i="47"/>
  <c r="BK83" i="48"/>
  <c r="AI83" i="47"/>
  <c r="BK81" i="48"/>
  <c r="AI81" i="47"/>
  <c r="BK79" i="48"/>
  <c r="AI79" i="47"/>
  <c r="BK77" i="48"/>
  <c r="AI77" i="47"/>
  <c r="BK75" i="48"/>
  <c r="AI75" i="47"/>
  <c r="BK73" i="48"/>
  <c r="AI73" i="47"/>
  <c r="BK71" i="48"/>
  <c r="AI71" i="47"/>
  <c r="BK69" i="48"/>
  <c r="AI69" i="47"/>
  <c r="BK67" i="48"/>
  <c r="AI67" i="47"/>
  <c r="BK65" i="48"/>
  <c r="AI65" i="47"/>
  <c r="BK63" i="48"/>
  <c r="AI63" i="47"/>
  <c r="BK61" i="48"/>
  <c r="AI61" i="47"/>
  <c r="BK59" i="48"/>
  <c r="AI59" i="47"/>
  <c r="BK57" i="48"/>
  <c r="AI57" i="47"/>
  <c r="BK55" i="48"/>
  <c r="AI55" i="47"/>
  <c r="BK53" i="48"/>
  <c r="AI53" i="47"/>
  <c r="BK51" i="48"/>
  <c r="AI51" i="47"/>
  <c r="BK49" i="48"/>
  <c r="AI49" i="47"/>
  <c r="BK47" i="48"/>
  <c r="AI47" i="47"/>
  <c r="BK45" i="48"/>
  <c r="AI45" i="47"/>
  <c r="BK43" i="48"/>
  <c r="AI43" i="47"/>
  <c r="BK41" i="48"/>
  <c r="AI41" i="47"/>
  <c r="BK39" i="48"/>
  <c r="AI39" i="47"/>
  <c r="BK37" i="48"/>
  <c r="AI37" i="47"/>
  <c r="BK35" i="48"/>
  <c r="AI35" i="47"/>
  <c r="BK33" i="48"/>
  <c r="AI33" i="47"/>
  <c r="BK31" i="48"/>
  <c r="AI31" i="47"/>
  <c r="BK29" i="48"/>
  <c r="AI29" i="47"/>
  <c r="BK27" i="48"/>
  <c r="AI27" i="47"/>
  <c r="BK25" i="48"/>
  <c r="AI25" i="47"/>
  <c r="BK23" i="48"/>
  <c r="AI23" i="47"/>
  <c r="BK21" i="48"/>
  <c r="AI21" i="47"/>
  <c r="BK19" i="48"/>
  <c r="AI19" i="47"/>
  <c r="BK17" i="48"/>
  <c r="AI17" i="47"/>
  <c r="BK15" i="48"/>
  <c r="AI15" i="47"/>
  <c r="BK13" i="48"/>
  <c r="AI13" i="47"/>
  <c r="BK11" i="48"/>
  <c r="AI11" i="47"/>
  <c r="BK9" i="48"/>
  <c r="AI9" i="47"/>
  <c r="BK7" i="48"/>
  <c r="AI7" i="47"/>
  <c r="BK5" i="48"/>
  <c r="AI5" i="47"/>
  <c r="BK106" i="48"/>
  <c r="AI106" i="47"/>
  <c r="BK100" i="48"/>
  <c r="AI100" i="47"/>
  <c r="BK90" i="48"/>
  <c r="AI90" i="47"/>
  <c r="BK80" i="48"/>
  <c r="AI80" i="47"/>
  <c r="BK72" i="48"/>
  <c r="AI72" i="47"/>
  <c r="BK68" i="48"/>
  <c r="AI68" i="47"/>
  <c r="BK56" i="48"/>
  <c r="AI56" i="47"/>
  <c r="BK48" i="48"/>
  <c r="AI48" i="47"/>
  <c r="BK40" i="48"/>
  <c r="AI40" i="47"/>
  <c r="BK32" i="48"/>
  <c r="AI32" i="47"/>
  <c r="BK26" i="48"/>
  <c r="AI26" i="47"/>
  <c r="BK20" i="48"/>
  <c r="AI20" i="47"/>
  <c r="BK16" i="48"/>
  <c r="AI16" i="47"/>
  <c r="BK4" i="48"/>
  <c r="AI4" i="47"/>
  <c r="BK108" i="48"/>
  <c r="AI108" i="47"/>
  <c r="BK92" i="48"/>
  <c r="AI92" i="47"/>
  <c r="BK84" i="48"/>
  <c r="AI84" i="47"/>
  <c r="BK74" i="48"/>
  <c r="AI74" i="47"/>
  <c r="BK64" i="48"/>
  <c r="AI64" i="47"/>
  <c r="BK52" i="48"/>
  <c r="AI52" i="47"/>
  <c r="BK36" i="48"/>
  <c r="AI36" i="47"/>
  <c r="BK24" i="48"/>
  <c r="AI24" i="47"/>
  <c r="BK12" i="48"/>
  <c r="AI12" i="47"/>
  <c r="BK98" i="48"/>
  <c r="AI98" i="47"/>
  <c r="BK88" i="48"/>
  <c r="AI88" i="47"/>
  <c r="BK82" i="48"/>
  <c r="AI82" i="47"/>
  <c r="BK60" i="48"/>
  <c r="AI60" i="47"/>
  <c r="BK44" i="48"/>
  <c r="AI44" i="47"/>
  <c r="BK34" i="48"/>
  <c r="AI34" i="47"/>
  <c r="BK10" i="48"/>
  <c r="AI10" i="47"/>
  <c r="BK104" i="48"/>
  <c r="AI104" i="47"/>
  <c r="BK96" i="48"/>
  <c r="AI96" i="47"/>
  <c r="BK76" i="48"/>
  <c r="AI76" i="47"/>
  <c r="BK66" i="48"/>
  <c r="AI66" i="47"/>
  <c r="BK58" i="48"/>
  <c r="AI58" i="47"/>
  <c r="BK50" i="48"/>
  <c r="AI50" i="47"/>
  <c r="BK42" i="48"/>
  <c r="AI42" i="47"/>
  <c r="BK28" i="48"/>
  <c r="AI28" i="47"/>
  <c r="BK18" i="48"/>
  <c r="AI18" i="47"/>
  <c r="BK8" i="48"/>
  <c r="AI8" i="47"/>
  <c r="BK6" i="48"/>
  <c r="AI6" i="47"/>
  <c r="BK14" i="48"/>
  <c r="AI14" i="47"/>
  <c r="BK22" i="48"/>
  <c r="AI22" i="47"/>
  <c r="BK30" i="48"/>
  <c r="AI30" i="47"/>
  <c r="BK38" i="48"/>
  <c r="AI38" i="47"/>
  <c r="BK46" i="48"/>
  <c r="AI46" i="47"/>
  <c r="BK54" i="48"/>
  <c r="AI54" i="47"/>
  <c r="BK62" i="48"/>
  <c r="AI62" i="47"/>
  <c r="BK70" i="48"/>
  <c r="AI70" i="47"/>
  <c r="BK78" i="48"/>
  <c r="AI78" i="47"/>
  <c r="BK86" i="48"/>
  <c r="AI86" i="47"/>
  <c r="BK94" i="48"/>
  <c r="AI94" i="47"/>
  <c r="BK102" i="48"/>
  <c r="AI102" i="47"/>
  <c r="BK110" i="48"/>
  <c r="AI110" i="47"/>
  <c r="BF47" i="48"/>
  <c r="AG47" i="47"/>
  <c r="BF55" i="48"/>
  <c r="AG55" i="47"/>
  <c r="BF63" i="48"/>
  <c r="AG63" i="47"/>
  <c r="BF39" i="48"/>
  <c r="AG39" i="47"/>
  <c r="BF103" i="48"/>
  <c r="AG103" i="47"/>
  <c r="BF9" i="48"/>
  <c r="AG9" i="47"/>
  <c r="BF13" i="48"/>
  <c r="AG13" i="47"/>
  <c r="BF17" i="48"/>
  <c r="AG17" i="47"/>
  <c r="BF29" i="48"/>
  <c r="AG29" i="47"/>
  <c r="BF33" i="48"/>
  <c r="AG33" i="47"/>
  <c r="BF41" i="48"/>
  <c r="AG41" i="47"/>
  <c r="BF45" i="48"/>
  <c r="AG45" i="47"/>
  <c r="BF49" i="48"/>
  <c r="AG49" i="47"/>
  <c r="BF61" i="48"/>
  <c r="AG61" i="47"/>
  <c r="BF65" i="48"/>
  <c r="AG65" i="47"/>
  <c r="BF69" i="48"/>
  <c r="AG69" i="47"/>
  <c r="BF73" i="48"/>
  <c r="AG73" i="47"/>
  <c r="BF81" i="48"/>
  <c r="AG81" i="47"/>
  <c r="BF85" i="48"/>
  <c r="AG85" i="47"/>
  <c r="BF93" i="48"/>
  <c r="AG93" i="47"/>
  <c r="BF97" i="48"/>
  <c r="AG97" i="47"/>
  <c r="BF101" i="48"/>
  <c r="AG101" i="47"/>
  <c r="BF105" i="48"/>
  <c r="AG105" i="47"/>
  <c r="BF109" i="48"/>
  <c r="AG109" i="47"/>
  <c r="BF70" i="48"/>
  <c r="AG70" i="47"/>
  <c r="BF94" i="48"/>
  <c r="AG94" i="47"/>
  <c r="BC24" i="48"/>
  <c r="AF24" i="47"/>
  <c r="BC32" i="48"/>
  <c r="AF32" i="47"/>
  <c r="BC40" i="48"/>
  <c r="AF40" i="47"/>
  <c r="BC88" i="48"/>
  <c r="AF88" i="47"/>
  <c r="BC96" i="48"/>
  <c r="AF96" i="47"/>
  <c r="BC104" i="48"/>
  <c r="AF104" i="47"/>
  <c r="BC5" i="48"/>
  <c r="AF5" i="47"/>
  <c r="BC6" i="48"/>
  <c r="AF6" i="47"/>
  <c r="BC10" i="48"/>
  <c r="AF10" i="47"/>
  <c r="BC14" i="48"/>
  <c r="AF14" i="47"/>
  <c r="BC22" i="48"/>
  <c r="AF22" i="47"/>
  <c r="BC30" i="48"/>
  <c r="AF30" i="47"/>
  <c r="BC38" i="48"/>
  <c r="AF38" i="47"/>
  <c r="BC46" i="48"/>
  <c r="AF46" i="47"/>
  <c r="BC50" i="48"/>
  <c r="AF50" i="47"/>
  <c r="BC54" i="48"/>
  <c r="AF54" i="47"/>
  <c r="BC62" i="48"/>
  <c r="AF62" i="47"/>
  <c r="BC70" i="48"/>
  <c r="AF70" i="47"/>
  <c r="BC78" i="48"/>
  <c r="AF78" i="47"/>
  <c r="BC86" i="48"/>
  <c r="AF86" i="47"/>
  <c r="BC94" i="48"/>
  <c r="AF94" i="47"/>
  <c r="BC98" i="48"/>
  <c r="AF98" i="47"/>
  <c r="BC102" i="48"/>
  <c r="AF102" i="47"/>
  <c r="BC110" i="48"/>
  <c r="AF110" i="47"/>
  <c r="BC13" i="48"/>
  <c r="AF13" i="47"/>
  <c r="BC21" i="48"/>
  <c r="AF21" i="47"/>
  <c r="BC29" i="48"/>
  <c r="AF29" i="47"/>
  <c r="BC37" i="48"/>
  <c r="AF37" i="47"/>
  <c r="BC45" i="48"/>
  <c r="AF45" i="47"/>
  <c r="BC53" i="48"/>
  <c r="AF53" i="47"/>
  <c r="BC61" i="48"/>
  <c r="AF61" i="47"/>
  <c r="BC69" i="48"/>
  <c r="AF69" i="47"/>
  <c r="BC77" i="48"/>
  <c r="AF77" i="47"/>
  <c r="BC85" i="48"/>
  <c r="AF85" i="47"/>
  <c r="BC93" i="48"/>
  <c r="AF93" i="47"/>
  <c r="BC101" i="48"/>
  <c r="AF101" i="47"/>
  <c r="AZ31" i="48"/>
  <c r="AD31" i="47"/>
  <c r="AZ63" i="48"/>
  <c r="AD63" i="47"/>
  <c r="AZ95" i="48"/>
  <c r="AD95" i="47"/>
  <c r="AZ7" i="48"/>
  <c r="AD7" i="47"/>
  <c r="AZ71" i="48"/>
  <c r="AD71" i="47"/>
  <c r="AZ55" i="48"/>
  <c r="AD55" i="47"/>
  <c r="AZ87" i="48"/>
  <c r="AD87" i="47"/>
  <c r="AZ15" i="48"/>
  <c r="AD15" i="47"/>
  <c r="AZ79" i="48"/>
  <c r="AD79" i="47"/>
  <c r="AZ17" i="48"/>
  <c r="AD17" i="47"/>
  <c r="AZ10" i="48"/>
  <c r="AD10" i="47"/>
  <c r="AZ18" i="48"/>
  <c r="AD18" i="47"/>
  <c r="AZ26" i="48"/>
  <c r="AD26" i="47"/>
  <c r="AZ34" i="48"/>
  <c r="AD34" i="47"/>
  <c r="AZ42" i="48"/>
  <c r="AD42" i="47"/>
  <c r="AZ50" i="48"/>
  <c r="AD50" i="47"/>
  <c r="AZ58" i="48"/>
  <c r="AD58" i="47"/>
  <c r="AZ66" i="48"/>
  <c r="AD66" i="47"/>
  <c r="AZ74" i="48"/>
  <c r="AD74" i="47"/>
  <c r="AZ82" i="48"/>
  <c r="AD82" i="47"/>
  <c r="AZ90" i="48"/>
  <c r="AD90" i="47"/>
  <c r="AZ98" i="48"/>
  <c r="AD98" i="47"/>
  <c r="AZ106" i="48"/>
  <c r="AD106" i="47"/>
  <c r="AZ19" i="48"/>
  <c r="AD19" i="47"/>
  <c r="AZ27" i="48"/>
  <c r="AD27" i="47"/>
  <c r="AZ51" i="48"/>
  <c r="AD51" i="47"/>
  <c r="AZ59" i="48"/>
  <c r="AD59" i="47"/>
  <c r="AZ83" i="48"/>
  <c r="AD83" i="47"/>
  <c r="AZ91" i="48"/>
  <c r="AD91" i="47"/>
  <c r="AZ4" i="48"/>
  <c r="AD4" i="47"/>
  <c r="AZ36" i="48"/>
  <c r="AD36" i="47"/>
  <c r="AZ44" i="48"/>
  <c r="AD44" i="47"/>
  <c r="AZ52" i="48"/>
  <c r="AD52" i="47"/>
  <c r="AZ68" i="48"/>
  <c r="AD68" i="47"/>
  <c r="AZ76" i="48"/>
  <c r="AD76" i="47"/>
  <c r="AZ100" i="48"/>
  <c r="AD100" i="47"/>
  <c r="AZ108" i="48"/>
  <c r="AD108" i="47"/>
  <c r="AZ13" i="48"/>
  <c r="AD13" i="47"/>
  <c r="AZ69" i="48"/>
  <c r="AD69" i="47"/>
  <c r="AZ77" i="48"/>
  <c r="AD77" i="47"/>
  <c r="AZ101" i="48"/>
  <c r="AD101" i="47"/>
  <c r="AZ109" i="48"/>
  <c r="AD109" i="47"/>
  <c r="AZ6" i="48"/>
  <c r="AD6" i="47"/>
  <c r="AZ30" i="48"/>
  <c r="AD30" i="47"/>
  <c r="AZ46" i="48"/>
  <c r="AD46" i="47"/>
  <c r="AZ70" i="48"/>
  <c r="AD70" i="47"/>
  <c r="AZ94" i="48"/>
  <c r="AD94" i="47"/>
  <c r="AZ110" i="48"/>
  <c r="AD110" i="47"/>
  <c r="AX15" i="48"/>
  <c r="AC15" i="47"/>
  <c r="AX83" i="48"/>
  <c r="AC83" i="47"/>
  <c r="AX47" i="48"/>
  <c r="AC47" i="47"/>
  <c r="AX56" i="48"/>
  <c r="AC56" i="47"/>
  <c r="AX16" i="48"/>
  <c r="AC16" i="47"/>
  <c r="AX80" i="48"/>
  <c r="AC80" i="47"/>
  <c r="AX43" i="48"/>
  <c r="AC43" i="47"/>
  <c r="AX64" i="48"/>
  <c r="AC64" i="47"/>
  <c r="AX7" i="48"/>
  <c r="AC7" i="47"/>
  <c r="AX27" i="48"/>
  <c r="AC27" i="47"/>
  <c r="AX71" i="48"/>
  <c r="AC71" i="47"/>
  <c r="AX91" i="48"/>
  <c r="AC91" i="47"/>
  <c r="AX8" i="48"/>
  <c r="AC8" i="47"/>
  <c r="AX31" i="48"/>
  <c r="AC31" i="47"/>
  <c r="AX51" i="48"/>
  <c r="AC51" i="47"/>
  <c r="AX72" i="48"/>
  <c r="AC72" i="47"/>
  <c r="AX95" i="48"/>
  <c r="AC95" i="47"/>
  <c r="AX11" i="48"/>
  <c r="AC11" i="47"/>
  <c r="AX32" i="48"/>
  <c r="AC32" i="47"/>
  <c r="AX55" i="48"/>
  <c r="AC55" i="47"/>
  <c r="AX75" i="48"/>
  <c r="AC75" i="47"/>
  <c r="AX96" i="48"/>
  <c r="AC96" i="47"/>
  <c r="AX9" i="48"/>
  <c r="AC9" i="47"/>
  <c r="AX17" i="48"/>
  <c r="AC17" i="47"/>
  <c r="AX25" i="48"/>
  <c r="AC25" i="47"/>
  <c r="AX33" i="48"/>
  <c r="AC33" i="47"/>
  <c r="AX41" i="48"/>
  <c r="AC41" i="47"/>
  <c r="AX49" i="48"/>
  <c r="AC49" i="47"/>
  <c r="AX57" i="48"/>
  <c r="AC57" i="47"/>
  <c r="AX65" i="48"/>
  <c r="AC65" i="47"/>
  <c r="AX73" i="48"/>
  <c r="AC73" i="47"/>
  <c r="AX81" i="48"/>
  <c r="AC81" i="47"/>
  <c r="AX89" i="48"/>
  <c r="AC89" i="47"/>
  <c r="AX97" i="48"/>
  <c r="AC97" i="47"/>
  <c r="AX105" i="48"/>
  <c r="AC105" i="47"/>
  <c r="AX10" i="48"/>
  <c r="AC10" i="47"/>
  <c r="AX26" i="48"/>
  <c r="AC26" i="47"/>
  <c r="AX74" i="48"/>
  <c r="AC74" i="47"/>
  <c r="AX4" i="48"/>
  <c r="AC4" i="47"/>
  <c r="AX12" i="48"/>
  <c r="AC12" i="47"/>
  <c r="AX36" i="48"/>
  <c r="AC36" i="47"/>
  <c r="AX60" i="48"/>
  <c r="AC60" i="47"/>
  <c r="AX68" i="48"/>
  <c r="AC68" i="47"/>
  <c r="AX90" i="48"/>
  <c r="AC90" i="47"/>
  <c r="AX21" i="48"/>
  <c r="AC21" i="47"/>
  <c r="AX45" i="48"/>
  <c r="AC45" i="47"/>
  <c r="AX53" i="48"/>
  <c r="AC53" i="47"/>
  <c r="AX61" i="48"/>
  <c r="AC61" i="47"/>
  <c r="AX77" i="48"/>
  <c r="AC77" i="47"/>
  <c r="AX93" i="48"/>
  <c r="AC93" i="47"/>
  <c r="AX101" i="48"/>
  <c r="AC101" i="47"/>
  <c r="AX98" i="48"/>
  <c r="AC98" i="47"/>
  <c r="AX6" i="48"/>
  <c r="AC6" i="47"/>
  <c r="AX14" i="48"/>
  <c r="AC14" i="47"/>
  <c r="AX30" i="48"/>
  <c r="AC30" i="47"/>
  <c r="AX46" i="48"/>
  <c r="AC46" i="47"/>
  <c r="AX78" i="48"/>
  <c r="AC78" i="47"/>
  <c r="AX102" i="48"/>
  <c r="AC102" i="47"/>
  <c r="AR4" i="46"/>
  <c r="S4" i="62"/>
  <c r="AR5" i="46"/>
  <c r="S5" i="62"/>
  <c r="AR6" i="46"/>
  <c r="S6" i="62"/>
  <c r="AR7" i="46"/>
  <c r="S7" i="62"/>
  <c r="AR8" i="46"/>
  <c r="S8" i="62"/>
  <c r="AR9" i="46"/>
  <c r="S9" i="62"/>
  <c r="AR10" i="46"/>
  <c r="S10" i="62"/>
  <c r="AR11" i="46"/>
  <c r="S11" i="62"/>
  <c r="AR12" i="46"/>
  <c r="S12" i="62"/>
  <c r="AR13" i="46"/>
  <c r="S13" i="62"/>
  <c r="AR14" i="46"/>
  <c r="S14" i="62"/>
  <c r="AR15" i="46"/>
  <c r="S15" i="62"/>
  <c r="AR16" i="46"/>
  <c r="S16" i="62"/>
  <c r="AR17" i="46"/>
  <c r="S17" i="62"/>
  <c r="AR18" i="46"/>
  <c r="S18" i="62"/>
  <c r="AR19" i="46"/>
  <c r="S19" i="62"/>
  <c r="AR20" i="46"/>
  <c r="S20" i="62"/>
  <c r="AR21" i="46"/>
  <c r="S21" i="62"/>
  <c r="AR22" i="46"/>
  <c r="S22" i="62"/>
  <c r="AR23" i="46"/>
  <c r="S23" i="62"/>
  <c r="AR24" i="46"/>
  <c r="S24" i="62"/>
  <c r="AR25" i="46"/>
  <c r="S25" i="62"/>
  <c r="AR26" i="46"/>
  <c r="S26" i="62"/>
  <c r="AR27" i="46"/>
  <c r="S27" i="62"/>
  <c r="AR28" i="46"/>
  <c r="S28" i="62"/>
  <c r="AR29" i="46"/>
  <c r="S29" i="62"/>
  <c r="AR30" i="46"/>
  <c r="S30" i="62"/>
  <c r="AR31" i="46"/>
  <c r="S31" i="62"/>
  <c r="AR32" i="46"/>
  <c r="S32" i="62"/>
  <c r="AR33" i="46"/>
  <c r="S33" i="62"/>
  <c r="AR34" i="46"/>
  <c r="S34" i="62"/>
  <c r="AR35" i="46"/>
  <c r="S35" i="62"/>
  <c r="AR36" i="46"/>
  <c r="S36" i="62"/>
  <c r="AR37" i="46"/>
  <c r="S37" i="62"/>
  <c r="AR38" i="46"/>
  <c r="S38" i="62"/>
  <c r="AR39" i="46"/>
  <c r="S39" i="62"/>
  <c r="AR40" i="46"/>
  <c r="S40" i="62"/>
  <c r="AR41" i="46"/>
  <c r="S41" i="62"/>
  <c r="AR42" i="46"/>
  <c r="S42" i="62"/>
  <c r="AR43" i="46"/>
  <c r="S43" i="62"/>
  <c r="AR44" i="46"/>
  <c r="S44" i="62"/>
  <c r="AR45" i="46"/>
  <c r="S45" i="62"/>
  <c r="AR46" i="46"/>
  <c r="S46" i="62"/>
  <c r="AR47" i="46"/>
  <c r="S47" i="62"/>
  <c r="AR48" i="46"/>
  <c r="S48" i="62"/>
  <c r="AR49" i="46"/>
  <c r="S49" i="62"/>
  <c r="AR50" i="46"/>
  <c r="S50" i="62"/>
  <c r="AR51" i="46"/>
  <c r="S51" i="62"/>
  <c r="AR52" i="46"/>
  <c r="S52" i="62"/>
  <c r="AR53" i="46"/>
  <c r="S53" i="62"/>
  <c r="AR54" i="46"/>
  <c r="S54" i="62"/>
  <c r="AR55" i="46"/>
  <c r="S55" i="62"/>
  <c r="AR56" i="46"/>
  <c r="S56" i="62"/>
  <c r="AR57" i="46"/>
  <c r="S57" i="62"/>
  <c r="AR58" i="46"/>
  <c r="S58" i="62"/>
  <c r="AR59" i="46"/>
  <c r="S59" i="62"/>
  <c r="AR60" i="46"/>
  <c r="S60" i="62"/>
  <c r="AR61" i="46"/>
  <c r="S61" i="62"/>
  <c r="AR62" i="46"/>
  <c r="S62" i="62"/>
  <c r="AR63" i="46"/>
  <c r="S63" i="62"/>
  <c r="AR64" i="46"/>
  <c r="S64" i="62"/>
  <c r="AR65" i="46"/>
  <c r="S65" i="62"/>
  <c r="AR66" i="46"/>
  <c r="S66" i="62"/>
  <c r="AR67" i="46"/>
  <c r="S67" i="62"/>
  <c r="AR68" i="46"/>
  <c r="S68" i="62"/>
  <c r="AR69" i="46"/>
  <c r="S69" i="62"/>
  <c r="AR70" i="46"/>
  <c r="S70" i="62"/>
  <c r="AR71" i="46"/>
  <c r="S71" i="62"/>
  <c r="AR72" i="46"/>
  <c r="S72" i="62"/>
  <c r="AR73" i="46"/>
  <c r="S73" i="62"/>
  <c r="AR74" i="46"/>
  <c r="S74" i="62"/>
  <c r="AR75" i="46"/>
  <c r="S75" i="62"/>
  <c r="AR76" i="46"/>
  <c r="S76" i="62"/>
  <c r="AR77" i="46"/>
  <c r="S77" i="62"/>
  <c r="AR78" i="46"/>
  <c r="S78" i="62"/>
  <c r="AR79" i="46"/>
  <c r="S79" i="62"/>
  <c r="AR80" i="46"/>
  <c r="S80" i="62"/>
  <c r="AR81" i="46"/>
  <c r="S81" i="62"/>
  <c r="AR82" i="46"/>
  <c r="S82" i="62"/>
  <c r="AR83" i="46"/>
  <c r="S83" i="62"/>
  <c r="AR84" i="46"/>
  <c r="S84" i="62"/>
  <c r="AR85" i="46"/>
  <c r="S85" i="62"/>
  <c r="AR86" i="46"/>
  <c r="S86" i="62"/>
  <c r="AR87" i="46"/>
  <c r="S87" i="62"/>
  <c r="AR88" i="46"/>
  <c r="S88" i="62"/>
  <c r="AR89" i="46"/>
  <c r="S89" i="62"/>
  <c r="AR90" i="46"/>
  <c r="S90" i="62"/>
  <c r="AR91" i="46"/>
  <c r="S91" i="62"/>
  <c r="AR92" i="46"/>
  <c r="S92" i="62"/>
  <c r="AR93" i="46"/>
  <c r="S93" i="62"/>
  <c r="AR94" i="46"/>
  <c r="S94" i="62"/>
  <c r="AR95" i="46"/>
  <c r="S95" i="62"/>
  <c r="AR96" i="46"/>
  <c r="S96" i="62"/>
  <c r="AR97" i="46"/>
  <c r="S97" i="62"/>
  <c r="AR98" i="46"/>
  <c r="S98" i="62"/>
  <c r="AR99" i="46"/>
  <c r="S99" i="62"/>
  <c r="AR100" i="46"/>
  <c r="S100" i="62"/>
  <c r="AR101" i="46"/>
  <c r="S101" i="62"/>
  <c r="AR102" i="46"/>
  <c r="S102" i="62"/>
  <c r="AR103" i="46"/>
  <c r="S103" i="62"/>
  <c r="AR104" i="46"/>
  <c r="S104" i="62"/>
  <c r="AR105" i="46"/>
  <c r="S105" i="62"/>
  <c r="AR106" i="46"/>
  <c r="S106" i="62"/>
  <c r="AR107" i="46"/>
  <c r="S107" i="62"/>
  <c r="AR108" i="46"/>
  <c r="S108" i="62"/>
  <c r="AR109" i="46"/>
  <c r="S109" i="62"/>
  <c r="AR110" i="46"/>
  <c r="S110" i="62"/>
  <c r="AP4" i="46"/>
  <c r="Q4" i="62"/>
  <c r="AP5" i="46"/>
  <c r="Q5" i="62"/>
  <c r="AP6" i="46"/>
  <c r="AP7" i="46"/>
  <c r="Q7" i="62"/>
  <c r="AP8" i="46"/>
  <c r="Q8" i="62"/>
  <c r="AP9" i="46"/>
  <c r="Q9" i="62"/>
  <c r="AP10" i="46"/>
  <c r="AP11" i="46"/>
  <c r="AP12" i="46"/>
  <c r="Q12" i="62"/>
  <c r="AP13" i="46"/>
  <c r="Q13" i="62"/>
  <c r="AP14" i="46"/>
  <c r="Q14" i="62"/>
  <c r="AP15" i="46"/>
  <c r="Q15" i="62"/>
  <c r="AP16" i="46"/>
  <c r="Q16" i="62"/>
  <c r="AP17" i="46"/>
  <c r="Q17" i="62"/>
  <c r="AP18" i="46"/>
  <c r="AP19" i="46"/>
  <c r="Q19" i="62"/>
  <c r="AP20" i="46"/>
  <c r="Q20" i="62"/>
  <c r="AP21" i="46"/>
  <c r="Q21" i="62"/>
  <c r="AP22" i="46"/>
  <c r="Q22" i="62"/>
  <c r="AP23" i="46"/>
  <c r="Q23" i="62"/>
  <c r="AP24" i="46"/>
  <c r="Q24" i="62"/>
  <c r="AP25" i="46"/>
  <c r="Q25" i="62"/>
  <c r="AP26" i="46"/>
  <c r="AP27" i="46"/>
  <c r="Q27" i="62"/>
  <c r="AP28" i="46"/>
  <c r="Q28" i="62"/>
  <c r="AP29" i="46"/>
  <c r="Q29" i="62"/>
  <c r="AP30" i="46"/>
  <c r="Q30" i="62"/>
  <c r="AP31" i="46"/>
  <c r="Q31" i="62"/>
  <c r="AP32" i="46"/>
  <c r="AP33" i="46"/>
  <c r="Q33" i="62"/>
  <c r="AP34" i="46"/>
  <c r="AP35" i="46"/>
  <c r="Q35" i="62"/>
  <c r="AP36" i="46"/>
  <c r="Q36" i="62"/>
  <c r="AP37" i="46"/>
  <c r="Q37" i="62"/>
  <c r="AP38" i="46"/>
  <c r="Q38" i="62"/>
  <c r="AP39" i="46"/>
  <c r="Q39" i="62"/>
  <c r="AP40" i="46"/>
  <c r="AP41" i="46"/>
  <c r="Q41" i="62"/>
  <c r="AP42" i="46"/>
  <c r="AP43" i="46"/>
  <c r="AP44" i="46"/>
  <c r="Q44" i="62"/>
  <c r="AP45" i="46"/>
  <c r="Q45" i="62"/>
  <c r="AP46" i="46"/>
  <c r="AP47" i="46"/>
  <c r="Q47" i="62"/>
  <c r="AP48" i="46"/>
  <c r="Q48" i="62"/>
  <c r="AP49" i="46"/>
  <c r="Q49" i="62"/>
  <c r="AP50" i="46"/>
  <c r="AP51" i="46"/>
  <c r="AP52" i="46"/>
  <c r="Q52" i="62"/>
  <c r="AP53" i="46"/>
  <c r="Q53" i="62"/>
  <c r="AP54" i="46"/>
  <c r="Q54" i="62"/>
  <c r="AP55" i="46"/>
  <c r="Q55" i="62"/>
  <c r="AP56" i="46"/>
  <c r="Q56" i="62"/>
  <c r="AP57" i="46"/>
  <c r="Q57" i="62"/>
  <c r="AP58" i="46"/>
  <c r="AP59" i="46"/>
  <c r="Q59" i="62"/>
  <c r="AP60" i="46"/>
  <c r="AP61" i="46"/>
  <c r="Q61" i="62"/>
  <c r="AP62" i="46"/>
  <c r="Q62" i="62"/>
  <c r="AP63" i="46"/>
  <c r="Q63" i="62"/>
  <c r="AP64" i="46"/>
  <c r="Q64" i="62"/>
  <c r="AP65" i="46"/>
  <c r="Q65" i="62"/>
  <c r="AP66" i="46"/>
  <c r="Q66" i="62"/>
  <c r="AP67" i="46"/>
  <c r="AP68" i="46"/>
  <c r="Q68" i="62"/>
  <c r="AP69" i="46"/>
  <c r="Q69" i="62"/>
  <c r="AP70" i="46"/>
  <c r="Q70" i="62"/>
  <c r="AP71" i="46"/>
  <c r="Q71" i="62"/>
  <c r="AP72" i="46"/>
  <c r="Q72" i="62"/>
  <c r="AP73" i="46"/>
  <c r="Q73" i="62"/>
  <c r="AP74" i="46"/>
  <c r="AP75" i="46"/>
  <c r="AP76" i="46"/>
  <c r="Q76" i="62"/>
  <c r="AP77" i="46"/>
  <c r="Q77" i="62"/>
  <c r="AP78" i="46"/>
  <c r="AP79" i="46"/>
  <c r="Q79" i="62"/>
  <c r="AP80" i="46"/>
  <c r="Q80" i="62"/>
  <c r="AP81" i="46"/>
  <c r="Q81" i="62"/>
  <c r="AP82" i="46"/>
  <c r="AP83" i="46"/>
  <c r="Q83" i="62"/>
  <c r="AP84" i="46"/>
  <c r="Q84" i="62"/>
  <c r="AP85" i="46"/>
  <c r="Q85" i="62"/>
  <c r="AP86" i="46"/>
  <c r="Q86" i="62"/>
  <c r="AP87" i="46"/>
  <c r="AP88" i="46"/>
  <c r="Q88" i="62"/>
  <c r="AP89" i="46"/>
  <c r="Q89" i="62"/>
  <c r="AP90" i="46"/>
  <c r="AP91" i="46"/>
  <c r="AP92" i="46"/>
  <c r="Q92" i="62"/>
  <c r="AP93" i="46"/>
  <c r="Q93" i="62"/>
  <c r="AP94" i="46"/>
  <c r="Q94" i="62"/>
  <c r="AP95" i="46"/>
  <c r="Q95" i="62"/>
  <c r="AP96" i="46"/>
  <c r="AP97" i="46"/>
  <c r="Q97" i="62"/>
  <c r="AP98" i="46"/>
  <c r="AP99" i="46"/>
  <c r="Q99" i="62"/>
  <c r="AP100" i="46"/>
  <c r="AP101" i="46"/>
  <c r="Q101" i="62"/>
  <c r="AP102" i="46"/>
  <c r="Q102" i="62"/>
  <c r="AP103" i="46"/>
  <c r="Q103" i="62"/>
  <c r="AP104" i="46"/>
  <c r="Q104" i="62"/>
  <c r="AP105" i="46"/>
  <c r="Q105" i="62"/>
  <c r="AP106" i="46"/>
  <c r="AP107" i="46"/>
  <c r="AP108" i="46"/>
  <c r="AP109" i="46"/>
  <c r="Q109" i="62"/>
  <c r="AP110" i="46"/>
  <c r="Q110" i="62"/>
  <c r="AO4" i="46"/>
  <c r="P4" i="62"/>
  <c r="AO5" i="46"/>
  <c r="P5" i="62"/>
  <c r="AO6" i="46"/>
  <c r="P6" i="62"/>
  <c r="AO7" i="46"/>
  <c r="P7" i="62"/>
  <c r="AO8" i="46"/>
  <c r="P8" i="62"/>
  <c r="AO9" i="46"/>
  <c r="P9" i="62"/>
  <c r="AO10" i="46"/>
  <c r="P10" i="62"/>
  <c r="AO11" i="46"/>
  <c r="P11" i="62"/>
  <c r="AO12" i="46"/>
  <c r="P12" i="62"/>
  <c r="AO13" i="46"/>
  <c r="P13" i="62"/>
  <c r="AO14" i="46"/>
  <c r="P14" i="62"/>
  <c r="AO15" i="46"/>
  <c r="P15" i="62"/>
  <c r="AO16" i="46"/>
  <c r="P16" i="62"/>
  <c r="AO17" i="46"/>
  <c r="P17" i="62"/>
  <c r="AO18" i="46"/>
  <c r="P18" i="62"/>
  <c r="AO19" i="46"/>
  <c r="P19" i="62"/>
  <c r="AO20" i="46"/>
  <c r="P20" i="62"/>
  <c r="AO21" i="46"/>
  <c r="P21" i="62"/>
  <c r="AO22" i="46"/>
  <c r="P22" i="62"/>
  <c r="AO23" i="46"/>
  <c r="P23" i="62"/>
  <c r="AO24" i="46"/>
  <c r="P24" i="62"/>
  <c r="AO25" i="46"/>
  <c r="P25" i="62"/>
  <c r="AO26" i="46"/>
  <c r="P26" i="62"/>
  <c r="AO27" i="46"/>
  <c r="P27" i="62"/>
  <c r="AO28" i="46"/>
  <c r="P28" i="62"/>
  <c r="AO29" i="46"/>
  <c r="P29" i="62"/>
  <c r="AO30" i="46"/>
  <c r="P30" i="62"/>
  <c r="AO31" i="46"/>
  <c r="P31" i="62"/>
  <c r="AO32" i="46"/>
  <c r="P32" i="62"/>
  <c r="AO33" i="46"/>
  <c r="P33" i="62"/>
  <c r="AO34" i="46"/>
  <c r="P34" i="62"/>
  <c r="AO35" i="46"/>
  <c r="P35" i="62"/>
  <c r="AO36" i="46"/>
  <c r="P36" i="62"/>
  <c r="AO37" i="46"/>
  <c r="P37" i="62"/>
  <c r="AO38" i="46"/>
  <c r="P38" i="62"/>
  <c r="AO39" i="46"/>
  <c r="P39" i="62"/>
  <c r="AO40" i="46"/>
  <c r="P40" i="62"/>
  <c r="AO41" i="46"/>
  <c r="P41" i="62"/>
  <c r="AO42" i="46"/>
  <c r="P42" i="62"/>
  <c r="AO43" i="46"/>
  <c r="P43" i="62"/>
  <c r="AO44" i="46"/>
  <c r="P44" i="62"/>
  <c r="AO45" i="46"/>
  <c r="P45" i="62"/>
  <c r="AO46" i="46"/>
  <c r="P46" i="62"/>
  <c r="AO47" i="46"/>
  <c r="P47" i="62"/>
  <c r="AO48" i="46"/>
  <c r="P48" i="62"/>
  <c r="AO49" i="46"/>
  <c r="P49" i="62"/>
  <c r="AO50" i="46"/>
  <c r="P50" i="62"/>
  <c r="AO51" i="46"/>
  <c r="P51" i="62"/>
  <c r="AO52" i="46"/>
  <c r="P52" i="62"/>
  <c r="AO53" i="46"/>
  <c r="P53" i="62"/>
  <c r="AO54" i="46"/>
  <c r="P54" i="62"/>
  <c r="AO55" i="46"/>
  <c r="P55" i="62"/>
  <c r="AO56" i="46"/>
  <c r="P56" i="62"/>
  <c r="AO57" i="46"/>
  <c r="P57" i="62"/>
  <c r="AO58" i="46"/>
  <c r="P58" i="62"/>
  <c r="AO59" i="46"/>
  <c r="P59" i="62"/>
  <c r="AO60" i="46"/>
  <c r="P60" i="62"/>
  <c r="AO61" i="46"/>
  <c r="P61" i="62"/>
  <c r="AO62" i="46"/>
  <c r="P62" i="62"/>
  <c r="AO63" i="46"/>
  <c r="P63" i="62"/>
  <c r="AO64" i="46"/>
  <c r="P64" i="62"/>
  <c r="AO65" i="46"/>
  <c r="P65" i="62"/>
  <c r="AO66" i="46"/>
  <c r="P66" i="62"/>
  <c r="AO67" i="46"/>
  <c r="P67" i="62"/>
  <c r="AO68" i="46"/>
  <c r="P68" i="62"/>
  <c r="AO69" i="46"/>
  <c r="P69" i="62"/>
  <c r="AO70" i="46"/>
  <c r="P70" i="62"/>
  <c r="AO71" i="46"/>
  <c r="P71" i="62"/>
  <c r="AO72" i="46"/>
  <c r="P72" i="62"/>
  <c r="AO73" i="46"/>
  <c r="P73" i="62"/>
  <c r="AO74" i="46"/>
  <c r="P74" i="62"/>
  <c r="AO75" i="46"/>
  <c r="P75" i="62"/>
  <c r="AO76" i="46"/>
  <c r="P76" i="62"/>
  <c r="AO77" i="46"/>
  <c r="P77" i="62"/>
  <c r="AO78" i="46"/>
  <c r="P78" i="62"/>
  <c r="AO79" i="46"/>
  <c r="P79" i="62"/>
  <c r="AO80" i="46"/>
  <c r="P80" i="62"/>
  <c r="AO81" i="46"/>
  <c r="P81" i="62"/>
  <c r="AO82" i="46"/>
  <c r="P82" i="62"/>
  <c r="AO83" i="46"/>
  <c r="P83" i="62"/>
  <c r="AO84" i="46"/>
  <c r="P84" i="62"/>
  <c r="AO85" i="46"/>
  <c r="P85" i="62"/>
  <c r="AO86" i="46"/>
  <c r="P86" i="62"/>
  <c r="AO87" i="46"/>
  <c r="P87" i="62"/>
  <c r="AO88" i="46"/>
  <c r="P88" i="62"/>
  <c r="AO89" i="46"/>
  <c r="P89" i="62"/>
  <c r="AO90" i="46"/>
  <c r="P90" i="62"/>
  <c r="AO91" i="46"/>
  <c r="P91" i="62"/>
  <c r="AO92" i="46"/>
  <c r="P92" i="62"/>
  <c r="AO93" i="46"/>
  <c r="P93" i="62"/>
  <c r="AO94" i="46"/>
  <c r="P94" i="62"/>
  <c r="AO95" i="46"/>
  <c r="P95" i="62"/>
  <c r="AO96" i="46"/>
  <c r="P96" i="62"/>
  <c r="AO97" i="46"/>
  <c r="P97" i="62"/>
  <c r="AO98" i="46"/>
  <c r="P98" i="62"/>
  <c r="AO99" i="46"/>
  <c r="P99" i="62"/>
  <c r="AO100" i="46"/>
  <c r="P100" i="62"/>
  <c r="AO101" i="46"/>
  <c r="P101" i="62"/>
  <c r="AO102" i="46"/>
  <c r="P102" i="62"/>
  <c r="AO103" i="46"/>
  <c r="P103" i="62"/>
  <c r="AO104" i="46"/>
  <c r="P104" i="62"/>
  <c r="AO105" i="46"/>
  <c r="P105" i="62"/>
  <c r="AO106" i="46"/>
  <c r="P106" i="62"/>
  <c r="AO107" i="46"/>
  <c r="P107" i="62"/>
  <c r="AO108" i="46"/>
  <c r="P108" i="62"/>
  <c r="AO109" i="46"/>
  <c r="P109" i="62"/>
  <c r="AO110" i="46"/>
  <c r="P110" i="62"/>
  <c r="AM4" i="46"/>
  <c r="AN4" i="46"/>
  <c r="AC4" i="48"/>
  <c r="AM5" i="46"/>
  <c r="AN5" i="46"/>
  <c r="AC5" i="48"/>
  <c r="AM6" i="46"/>
  <c r="AN6" i="46"/>
  <c r="AC6" i="48"/>
  <c r="AM7" i="46"/>
  <c r="AN7" i="46"/>
  <c r="AC7" i="48"/>
  <c r="AM8" i="46"/>
  <c r="AN8" i="46"/>
  <c r="AC8" i="48"/>
  <c r="AM9" i="46"/>
  <c r="AN9" i="46"/>
  <c r="AC9" i="48"/>
  <c r="AM10" i="46"/>
  <c r="AN10" i="46"/>
  <c r="AC10" i="48"/>
  <c r="AM11" i="46"/>
  <c r="AN11" i="46"/>
  <c r="AC11" i="48"/>
  <c r="AM12" i="46"/>
  <c r="AN12" i="46"/>
  <c r="AC12" i="48"/>
  <c r="AM13" i="46"/>
  <c r="AN13" i="46"/>
  <c r="AC13" i="48"/>
  <c r="AM14" i="46"/>
  <c r="AN14" i="46"/>
  <c r="AC14" i="48"/>
  <c r="AM15" i="46"/>
  <c r="AN15" i="46"/>
  <c r="AC15" i="48"/>
  <c r="AM16" i="46"/>
  <c r="AN16" i="46"/>
  <c r="AC16" i="48"/>
  <c r="AM17" i="46"/>
  <c r="AN17" i="46"/>
  <c r="AC17" i="48"/>
  <c r="AM18" i="46"/>
  <c r="AN18" i="46"/>
  <c r="AC18" i="48"/>
  <c r="AM19" i="46"/>
  <c r="AN19" i="46"/>
  <c r="AC19" i="48"/>
  <c r="AM20" i="46"/>
  <c r="AN20" i="46"/>
  <c r="AC20" i="48"/>
  <c r="AM21" i="46"/>
  <c r="AN21" i="46"/>
  <c r="AC21" i="48"/>
  <c r="AM22" i="46"/>
  <c r="AN22" i="46"/>
  <c r="AC22" i="48"/>
  <c r="AM23" i="46"/>
  <c r="AN23" i="46"/>
  <c r="AC23" i="48"/>
  <c r="AM24" i="46"/>
  <c r="AN24" i="46"/>
  <c r="AC24" i="48"/>
  <c r="AM25" i="46"/>
  <c r="AN25" i="46"/>
  <c r="AC25" i="48"/>
  <c r="AM26" i="46"/>
  <c r="AN26" i="46"/>
  <c r="AC26" i="48"/>
  <c r="AM27" i="46"/>
  <c r="AN27" i="46"/>
  <c r="AC27" i="48"/>
  <c r="AM28" i="46"/>
  <c r="AN28" i="46"/>
  <c r="AC28" i="48"/>
  <c r="AM29" i="46"/>
  <c r="AN29" i="46"/>
  <c r="AC29" i="48"/>
  <c r="AM30" i="46"/>
  <c r="AN30" i="46"/>
  <c r="AC30" i="48"/>
  <c r="AM31" i="46"/>
  <c r="AN31" i="46"/>
  <c r="AC31" i="48"/>
  <c r="AM32" i="46"/>
  <c r="AN32" i="46"/>
  <c r="AC32" i="48"/>
  <c r="AM33" i="46"/>
  <c r="AN33" i="46"/>
  <c r="AC33" i="48"/>
  <c r="AM34" i="46"/>
  <c r="AN34" i="46"/>
  <c r="AC34" i="48"/>
  <c r="AM35" i="46"/>
  <c r="AN35" i="46"/>
  <c r="AC35" i="48"/>
  <c r="AM36" i="46"/>
  <c r="AN36" i="46"/>
  <c r="AC36" i="48"/>
  <c r="AM37" i="46"/>
  <c r="AN37" i="46"/>
  <c r="AC37" i="48"/>
  <c r="AM38" i="46"/>
  <c r="AN38" i="46"/>
  <c r="AC38" i="48"/>
  <c r="AM39" i="46"/>
  <c r="AN39" i="46"/>
  <c r="AC39" i="48"/>
  <c r="AM40" i="46"/>
  <c r="AN40" i="46"/>
  <c r="AC40" i="48"/>
  <c r="AM41" i="46"/>
  <c r="AN41" i="46"/>
  <c r="AC41" i="48"/>
  <c r="AM42" i="46"/>
  <c r="AN42" i="46"/>
  <c r="AC42" i="48"/>
  <c r="AM43" i="46"/>
  <c r="AN43" i="46"/>
  <c r="AC43" i="48"/>
  <c r="AM44" i="46"/>
  <c r="AN44" i="46"/>
  <c r="AC44" i="48"/>
  <c r="AM45" i="46"/>
  <c r="AN45" i="46"/>
  <c r="AC45" i="48"/>
  <c r="AM46" i="46"/>
  <c r="AN46" i="46"/>
  <c r="AC46" i="48"/>
  <c r="AM47" i="46"/>
  <c r="AN47" i="46"/>
  <c r="AC47" i="48"/>
  <c r="AM48" i="46"/>
  <c r="AN48" i="46"/>
  <c r="AC48" i="48"/>
  <c r="AM49" i="46"/>
  <c r="AN49" i="46"/>
  <c r="AC49" i="48"/>
  <c r="AM50" i="46"/>
  <c r="AN50" i="46"/>
  <c r="AC50" i="48"/>
  <c r="AM51" i="46"/>
  <c r="AN51" i="46"/>
  <c r="AC51" i="48"/>
  <c r="AM52" i="46"/>
  <c r="AN52" i="46"/>
  <c r="AC52" i="48"/>
  <c r="AM53" i="46"/>
  <c r="AN53" i="46"/>
  <c r="AC53" i="48"/>
  <c r="AM54" i="46"/>
  <c r="AN54" i="46"/>
  <c r="AC54" i="48"/>
  <c r="AM55" i="46"/>
  <c r="AN55" i="46"/>
  <c r="AC55" i="48"/>
  <c r="AM56" i="46"/>
  <c r="AN56" i="46"/>
  <c r="AC56" i="48"/>
  <c r="AM57" i="46"/>
  <c r="AN57" i="46"/>
  <c r="AC57" i="48"/>
  <c r="AM58" i="46"/>
  <c r="AN58" i="46"/>
  <c r="AC58" i="48"/>
  <c r="AM59" i="46"/>
  <c r="AN59" i="46"/>
  <c r="AC59" i="48"/>
  <c r="AM60" i="46"/>
  <c r="AN60" i="46"/>
  <c r="AC60" i="48"/>
  <c r="AM61" i="46"/>
  <c r="AN61" i="46"/>
  <c r="AC61" i="48"/>
  <c r="AM62" i="46"/>
  <c r="AN62" i="46"/>
  <c r="AC62" i="48"/>
  <c r="AM63" i="46"/>
  <c r="AN63" i="46"/>
  <c r="AC63" i="48"/>
  <c r="AM64" i="46"/>
  <c r="AN64" i="46"/>
  <c r="AC64" i="48"/>
  <c r="AM65" i="46"/>
  <c r="AN65" i="46"/>
  <c r="AC65" i="48"/>
  <c r="AM66" i="46"/>
  <c r="AN66" i="46"/>
  <c r="AC66" i="48"/>
  <c r="AM67" i="46"/>
  <c r="AN67" i="46"/>
  <c r="AC67" i="48"/>
  <c r="AM68" i="46"/>
  <c r="AN68" i="46"/>
  <c r="AC68" i="48"/>
  <c r="AM69" i="46"/>
  <c r="AN69" i="46"/>
  <c r="AC69" i="48"/>
  <c r="AM70" i="46"/>
  <c r="AN70" i="46"/>
  <c r="AC70" i="48"/>
  <c r="AM71" i="46"/>
  <c r="AN71" i="46"/>
  <c r="AC71" i="48"/>
  <c r="AM72" i="46"/>
  <c r="AN72" i="46"/>
  <c r="AC72" i="48"/>
  <c r="AM73" i="46"/>
  <c r="AN73" i="46"/>
  <c r="AC73" i="48"/>
  <c r="AM74" i="46"/>
  <c r="AN74" i="46"/>
  <c r="AC74" i="48"/>
  <c r="AM75" i="46"/>
  <c r="AN75" i="46"/>
  <c r="AC75" i="48"/>
  <c r="AM76" i="46"/>
  <c r="AN76" i="46"/>
  <c r="AC76" i="48"/>
  <c r="AM77" i="46"/>
  <c r="AN77" i="46"/>
  <c r="AC77" i="48"/>
  <c r="AM78" i="46"/>
  <c r="AN78" i="46"/>
  <c r="AC78" i="48"/>
  <c r="AM79" i="46"/>
  <c r="AN79" i="46"/>
  <c r="AC79" i="48"/>
  <c r="AM80" i="46"/>
  <c r="AN80" i="46"/>
  <c r="AC80" i="48"/>
  <c r="AM81" i="46"/>
  <c r="AN81" i="46"/>
  <c r="AC81" i="48"/>
  <c r="AM82" i="46"/>
  <c r="AN82" i="46"/>
  <c r="AC82" i="48"/>
  <c r="AM83" i="46"/>
  <c r="AN83" i="46"/>
  <c r="AC83" i="48"/>
  <c r="AM84" i="46"/>
  <c r="AN84" i="46"/>
  <c r="AC84" i="48"/>
  <c r="AM85" i="46"/>
  <c r="AN85" i="46"/>
  <c r="AC85" i="48"/>
  <c r="AM86" i="46"/>
  <c r="AN86" i="46"/>
  <c r="AC86" i="48"/>
  <c r="AM87" i="46"/>
  <c r="AN87" i="46"/>
  <c r="AC87" i="48"/>
  <c r="AM88" i="46"/>
  <c r="AN88" i="46"/>
  <c r="AC88" i="48"/>
  <c r="AM89" i="46"/>
  <c r="AN89" i="46"/>
  <c r="AC89" i="48"/>
  <c r="AM90" i="46"/>
  <c r="AN90" i="46"/>
  <c r="AC90" i="48"/>
  <c r="AM91" i="46"/>
  <c r="AN91" i="46"/>
  <c r="AC91" i="48"/>
  <c r="AM92" i="46"/>
  <c r="AN92" i="46"/>
  <c r="AC92" i="48"/>
  <c r="AM93" i="46"/>
  <c r="AN93" i="46"/>
  <c r="AC93" i="48"/>
  <c r="AM94" i="46"/>
  <c r="AN94" i="46"/>
  <c r="AC94" i="48"/>
  <c r="AM95" i="46"/>
  <c r="AN95" i="46"/>
  <c r="AC95" i="48"/>
  <c r="AM96" i="46"/>
  <c r="AN96" i="46"/>
  <c r="AC96" i="48"/>
  <c r="AM97" i="46"/>
  <c r="AN97" i="46"/>
  <c r="AC97" i="48"/>
  <c r="AM98" i="46"/>
  <c r="AN98" i="46"/>
  <c r="AC98" i="48"/>
  <c r="AM99" i="46"/>
  <c r="AN99" i="46"/>
  <c r="AC99" i="48"/>
  <c r="AM100" i="46"/>
  <c r="AN100" i="46"/>
  <c r="AC100" i="48"/>
  <c r="AM101" i="46"/>
  <c r="AN101" i="46"/>
  <c r="AC101" i="48"/>
  <c r="AM102" i="46"/>
  <c r="AN102" i="46"/>
  <c r="AC102" i="48"/>
  <c r="AM103" i="46"/>
  <c r="AN103" i="46"/>
  <c r="AC103" i="48"/>
  <c r="AM104" i="46"/>
  <c r="AN104" i="46"/>
  <c r="AC104" i="48"/>
  <c r="AM105" i="46"/>
  <c r="AN105" i="46"/>
  <c r="AC105" i="48"/>
  <c r="AM106" i="46"/>
  <c r="AN106" i="46"/>
  <c r="AC106" i="48"/>
  <c r="AM107" i="46"/>
  <c r="AN107" i="46"/>
  <c r="AC107" i="48"/>
  <c r="AM108" i="46"/>
  <c r="AN108" i="46"/>
  <c r="AC108" i="48"/>
  <c r="AM109" i="46"/>
  <c r="AN109" i="46"/>
  <c r="AC109" i="48"/>
  <c r="AM110" i="46"/>
  <c r="AN110" i="46"/>
  <c r="AC110" i="48"/>
  <c r="AK4" i="46"/>
  <c r="AL4" i="46"/>
  <c r="AA4" i="48"/>
  <c r="AK5" i="46"/>
  <c r="AL5" i="46"/>
  <c r="AA5" i="48"/>
  <c r="AK6" i="46"/>
  <c r="AL6" i="46"/>
  <c r="AA6" i="48"/>
  <c r="AK7" i="46"/>
  <c r="AL7" i="46"/>
  <c r="AA7" i="48"/>
  <c r="AK8" i="46"/>
  <c r="AL8" i="46"/>
  <c r="AA8" i="48"/>
  <c r="AK9" i="46"/>
  <c r="AL9" i="46"/>
  <c r="AA9" i="48"/>
  <c r="AK10" i="46"/>
  <c r="AL10" i="46"/>
  <c r="AA10" i="48"/>
  <c r="AK11" i="46"/>
  <c r="AL11" i="46"/>
  <c r="AA11" i="48"/>
  <c r="AK12" i="46"/>
  <c r="AL12" i="46"/>
  <c r="AA12" i="48"/>
  <c r="AK13" i="46"/>
  <c r="AL13" i="46"/>
  <c r="AA13" i="48"/>
  <c r="AK14" i="46"/>
  <c r="AL14" i="46"/>
  <c r="AA14" i="48"/>
  <c r="AK15" i="46"/>
  <c r="AL15" i="46"/>
  <c r="AA15" i="48"/>
  <c r="AK16" i="46"/>
  <c r="AL16" i="46"/>
  <c r="AA16" i="48"/>
  <c r="AK17" i="46"/>
  <c r="AL17" i="46"/>
  <c r="AA17" i="48"/>
  <c r="AK18" i="46"/>
  <c r="AL18" i="46"/>
  <c r="AA18" i="48"/>
  <c r="AK19" i="46"/>
  <c r="AL19" i="46"/>
  <c r="AA19" i="48"/>
  <c r="AK20" i="46"/>
  <c r="AL20" i="46"/>
  <c r="AA20" i="48"/>
  <c r="AK21" i="46"/>
  <c r="AL21" i="46"/>
  <c r="AA21" i="48"/>
  <c r="AK22" i="46"/>
  <c r="AL22" i="46"/>
  <c r="AA22" i="48"/>
  <c r="AK23" i="46"/>
  <c r="AL23" i="46"/>
  <c r="AA23" i="48"/>
  <c r="AK24" i="46"/>
  <c r="AL24" i="46"/>
  <c r="AA24" i="48"/>
  <c r="AK25" i="46"/>
  <c r="AL25" i="46"/>
  <c r="AA25" i="48"/>
  <c r="AK26" i="46"/>
  <c r="AL26" i="46"/>
  <c r="AA26" i="48"/>
  <c r="AK27" i="46"/>
  <c r="AL27" i="46"/>
  <c r="AA27" i="48"/>
  <c r="AK28" i="46"/>
  <c r="AL28" i="46"/>
  <c r="AA28" i="48"/>
  <c r="AK29" i="46"/>
  <c r="AL29" i="46"/>
  <c r="AA29" i="48"/>
  <c r="AK30" i="46"/>
  <c r="AL30" i="46"/>
  <c r="AA30" i="48"/>
  <c r="AK31" i="46"/>
  <c r="AL31" i="46"/>
  <c r="AA31" i="48"/>
  <c r="AK32" i="46"/>
  <c r="AL32" i="46"/>
  <c r="AA32" i="48"/>
  <c r="AK33" i="46"/>
  <c r="AL33" i="46"/>
  <c r="AA33" i="48"/>
  <c r="AK34" i="46"/>
  <c r="AL34" i="46"/>
  <c r="AA34" i="48"/>
  <c r="AK35" i="46"/>
  <c r="AL35" i="46"/>
  <c r="AA35" i="48"/>
  <c r="AK36" i="46"/>
  <c r="AL36" i="46"/>
  <c r="AA36" i="48"/>
  <c r="AK37" i="46"/>
  <c r="AL37" i="46"/>
  <c r="AA37" i="48"/>
  <c r="AK38" i="46"/>
  <c r="AL38" i="46"/>
  <c r="AA38" i="48"/>
  <c r="AK39" i="46"/>
  <c r="AL39" i="46"/>
  <c r="AA39" i="48"/>
  <c r="AK40" i="46"/>
  <c r="AL40" i="46"/>
  <c r="AA40" i="48"/>
  <c r="AK41" i="46"/>
  <c r="AL41" i="46"/>
  <c r="AA41" i="48"/>
  <c r="AK42" i="46"/>
  <c r="AL42" i="46"/>
  <c r="AA42" i="48"/>
  <c r="AK43" i="46"/>
  <c r="AL43" i="46"/>
  <c r="AA43" i="48"/>
  <c r="AK44" i="46"/>
  <c r="AL44" i="46"/>
  <c r="AA44" i="48"/>
  <c r="AK45" i="46"/>
  <c r="AL45" i="46"/>
  <c r="AA45" i="48"/>
  <c r="AK46" i="46"/>
  <c r="AL46" i="46"/>
  <c r="AA46" i="48"/>
  <c r="AK47" i="46"/>
  <c r="AL47" i="46"/>
  <c r="AA47" i="48"/>
  <c r="AK48" i="46"/>
  <c r="AL48" i="46"/>
  <c r="AA48" i="48"/>
  <c r="AK49" i="46"/>
  <c r="AL49" i="46"/>
  <c r="AA49" i="48"/>
  <c r="AK50" i="46"/>
  <c r="AL50" i="46"/>
  <c r="AA50" i="48"/>
  <c r="AK51" i="46"/>
  <c r="AL51" i="46"/>
  <c r="AA51" i="48"/>
  <c r="AK52" i="46"/>
  <c r="AL52" i="46"/>
  <c r="AA52" i="48"/>
  <c r="AK53" i="46"/>
  <c r="AL53" i="46"/>
  <c r="AA53" i="48"/>
  <c r="AK54" i="46"/>
  <c r="AL54" i="46"/>
  <c r="AA54" i="48"/>
  <c r="AK55" i="46"/>
  <c r="AL55" i="46"/>
  <c r="AA55" i="48"/>
  <c r="AK56" i="46"/>
  <c r="AL56" i="46"/>
  <c r="AA56" i="48"/>
  <c r="AK57" i="46"/>
  <c r="AL57" i="46"/>
  <c r="AA57" i="48"/>
  <c r="AK58" i="46"/>
  <c r="AL58" i="46"/>
  <c r="AA58" i="48"/>
  <c r="AK59" i="46"/>
  <c r="AL59" i="46"/>
  <c r="AA59" i="48"/>
  <c r="AK60" i="46"/>
  <c r="AL60" i="46"/>
  <c r="AA60" i="48"/>
  <c r="AK61" i="46"/>
  <c r="AL61" i="46"/>
  <c r="AA61" i="48"/>
  <c r="AK62" i="46"/>
  <c r="AL62" i="46"/>
  <c r="AA62" i="48"/>
  <c r="AK63" i="46"/>
  <c r="AL63" i="46"/>
  <c r="AA63" i="48"/>
  <c r="AK64" i="46"/>
  <c r="AL64" i="46"/>
  <c r="AA64" i="48"/>
  <c r="AK65" i="46"/>
  <c r="AL65" i="46"/>
  <c r="AA65" i="48"/>
  <c r="AK66" i="46"/>
  <c r="AL66" i="46"/>
  <c r="AA66" i="48"/>
  <c r="AK67" i="46"/>
  <c r="AL67" i="46"/>
  <c r="AA67" i="48"/>
  <c r="AK68" i="46"/>
  <c r="AL68" i="46"/>
  <c r="AA68" i="48"/>
  <c r="AK69" i="46"/>
  <c r="AL69" i="46"/>
  <c r="AA69" i="48"/>
  <c r="AK70" i="46"/>
  <c r="AL70" i="46"/>
  <c r="AA70" i="48"/>
  <c r="AK71" i="46"/>
  <c r="AL71" i="46"/>
  <c r="AA71" i="48"/>
  <c r="AK72" i="46"/>
  <c r="AL72" i="46"/>
  <c r="AA72" i="48"/>
  <c r="AK73" i="46"/>
  <c r="AL73" i="46"/>
  <c r="AA73" i="48"/>
  <c r="AK74" i="46"/>
  <c r="AL74" i="46"/>
  <c r="AA74" i="48"/>
  <c r="AK75" i="46"/>
  <c r="AL75" i="46"/>
  <c r="AA75" i="48"/>
  <c r="AK76" i="46"/>
  <c r="AL76" i="46"/>
  <c r="AA76" i="48"/>
  <c r="AK77" i="46"/>
  <c r="AL77" i="46"/>
  <c r="AA77" i="48"/>
  <c r="AK78" i="46"/>
  <c r="AL78" i="46"/>
  <c r="AA78" i="48"/>
  <c r="AK79" i="46"/>
  <c r="AL79" i="46"/>
  <c r="AA79" i="48"/>
  <c r="AK80" i="46"/>
  <c r="AL80" i="46"/>
  <c r="AA80" i="48"/>
  <c r="AK81" i="46"/>
  <c r="AL81" i="46"/>
  <c r="AA81" i="48"/>
  <c r="AK82" i="46"/>
  <c r="AL82" i="46"/>
  <c r="AA82" i="48"/>
  <c r="AK83" i="46"/>
  <c r="AL83" i="46"/>
  <c r="AA83" i="48"/>
  <c r="AK84" i="46"/>
  <c r="AL84" i="46"/>
  <c r="AA84" i="48"/>
  <c r="AK85" i="46"/>
  <c r="AL85" i="46"/>
  <c r="AA85" i="48"/>
  <c r="AK86" i="46"/>
  <c r="AL86" i="46"/>
  <c r="AA86" i="48"/>
  <c r="AK87" i="46"/>
  <c r="AL87" i="46"/>
  <c r="AA87" i="48"/>
  <c r="AK88" i="46"/>
  <c r="AL88" i="46"/>
  <c r="AA88" i="48"/>
  <c r="AK89" i="46"/>
  <c r="AL89" i="46"/>
  <c r="AA89" i="48"/>
  <c r="AK90" i="46"/>
  <c r="AL90" i="46"/>
  <c r="AA90" i="48"/>
  <c r="AK91" i="46"/>
  <c r="AL91" i="46"/>
  <c r="AA91" i="48"/>
  <c r="AK92" i="46"/>
  <c r="AL92" i="46"/>
  <c r="AA92" i="48"/>
  <c r="AK93" i="46"/>
  <c r="AL93" i="46"/>
  <c r="AA93" i="48"/>
  <c r="AK94" i="46"/>
  <c r="AL94" i="46"/>
  <c r="AA94" i="48"/>
  <c r="AK95" i="46"/>
  <c r="AL95" i="46"/>
  <c r="AA95" i="48"/>
  <c r="AK96" i="46"/>
  <c r="AL96" i="46"/>
  <c r="AA96" i="48"/>
  <c r="AK97" i="46"/>
  <c r="AL97" i="46"/>
  <c r="AA97" i="48"/>
  <c r="AK98" i="46"/>
  <c r="AL98" i="46"/>
  <c r="AA98" i="48"/>
  <c r="AK99" i="46"/>
  <c r="AL99" i="46"/>
  <c r="AA99" i="48"/>
  <c r="AK100" i="46"/>
  <c r="AL100" i="46"/>
  <c r="AA100" i="48"/>
  <c r="AK101" i="46"/>
  <c r="AL101" i="46"/>
  <c r="AA101" i="48"/>
  <c r="AK102" i="46"/>
  <c r="AL102" i="46"/>
  <c r="AA102" i="48"/>
  <c r="AK103" i="46"/>
  <c r="AL103" i="46"/>
  <c r="AA103" i="48"/>
  <c r="AK104" i="46"/>
  <c r="AL104" i="46"/>
  <c r="AA104" i="48"/>
  <c r="AK105" i="46"/>
  <c r="AL105" i="46"/>
  <c r="AA105" i="48"/>
  <c r="AK106" i="46"/>
  <c r="AL106" i="46"/>
  <c r="AA106" i="48"/>
  <c r="AK107" i="46"/>
  <c r="AL107" i="46"/>
  <c r="AA107" i="48"/>
  <c r="AK108" i="46"/>
  <c r="AL108" i="46"/>
  <c r="AA108" i="48"/>
  <c r="AK109" i="46"/>
  <c r="AL109" i="46"/>
  <c r="AA109" i="48"/>
  <c r="AK110" i="46"/>
  <c r="AL110" i="46"/>
  <c r="AA110" i="48"/>
  <c r="AJ4" i="46"/>
  <c r="M4" i="62"/>
  <c r="AJ5" i="46"/>
  <c r="M5" i="62"/>
  <c r="AJ6" i="46"/>
  <c r="M6" i="62"/>
  <c r="AJ7" i="46"/>
  <c r="M7" i="62"/>
  <c r="AJ8" i="46"/>
  <c r="M8" i="62"/>
  <c r="AJ9" i="46"/>
  <c r="M9" i="62"/>
  <c r="AJ10" i="46"/>
  <c r="M10" i="62"/>
  <c r="AJ11" i="46"/>
  <c r="M11" i="62"/>
  <c r="AJ12" i="46"/>
  <c r="M12" i="62"/>
  <c r="AJ13" i="46"/>
  <c r="M13" i="62"/>
  <c r="AJ14" i="46"/>
  <c r="M14" i="62"/>
  <c r="AJ15" i="46"/>
  <c r="M15" i="62"/>
  <c r="AJ16" i="46"/>
  <c r="M16" i="62"/>
  <c r="AJ17" i="46"/>
  <c r="M17" i="62"/>
  <c r="AJ18" i="46"/>
  <c r="M18" i="62"/>
  <c r="AJ19" i="46"/>
  <c r="M19" i="62"/>
  <c r="AJ20" i="46"/>
  <c r="M20" i="62"/>
  <c r="AJ21" i="46"/>
  <c r="M21" i="62"/>
  <c r="AJ22" i="46"/>
  <c r="M22" i="62"/>
  <c r="AJ23" i="46"/>
  <c r="M23" i="62"/>
  <c r="AJ24" i="46"/>
  <c r="M24" i="62"/>
  <c r="AJ25" i="46"/>
  <c r="M25" i="62"/>
  <c r="AJ26" i="46"/>
  <c r="M26" i="62"/>
  <c r="AJ27" i="46"/>
  <c r="M27" i="62"/>
  <c r="AJ28" i="46"/>
  <c r="M28" i="62"/>
  <c r="AJ29" i="46"/>
  <c r="M29" i="62"/>
  <c r="AJ30" i="46"/>
  <c r="M30" i="62"/>
  <c r="AJ31" i="46"/>
  <c r="M31" i="62"/>
  <c r="AJ32" i="46"/>
  <c r="M32" i="62"/>
  <c r="AJ33" i="46"/>
  <c r="M33" i="62"/>
  <c r="AJ34" i="46"/>
  <c r="M34" i="62"/>
  <c r="AJ35" i="46"/>
  <c r="M35" i="62"/>
  <c r="AJ36" i="46"/>
  <c r="M36" i="62"/>
  <c r="AJ37" i="46"/>
  <c r="M37" i="62"/>
  <c r="AJ38" i="46"/>
  <c r="M38" i="62"/>
  <c r="AJ39" i="46"/>
  <c r="M39" i="62"/>
  <c r="AJ40" i="46"/>
  <c r="M40" i="62"/>
  <c r="AJ41" i="46"/>
  <c r="M41" i="62"/>
  <c r="AJ42" i="46"/>
  <c r="M42" i="62"/>
  <c r="AJ43" i="46"/>
  <c r="M43" i="62"/>
  <c r="AJ44" i="46"/>
  <c r="M44" i="62"/>
  <c r="AJ45" i="46"/>
  <c r="M45" i="62"/>
  <c r="AJ46" i="46"/>
  <c r="M46" i="62"/>
  <c r="AJ47" i="46"/>
  <c r="M47" i="62"/>
  <c r="AJ48" i="46"/>
  <c r="M48" i="62"/>
  <c r="AJ49" i="46"/>
  <c r="M49" i="62"/>
  <c r="AJ50" i="46"/>
  <c r="M50" i="62"/>
  <c r="AJ51" i="46"/>
  <c r="M51" i="62"/>
  <c r="AJ52" i="46"/>
  <c r="M52" i="62"/>
  <c r="AJ53" i="46"/>
  <c r="M53" i="62"/>
  <c r="AJ54" i="46"/>
  <c r="M54" i="62"/>
  <c r="AJ55" i="46"/>
  <c r="M55" i="62"/>
  <c r="AJ56" i="46"/>
  <c r="M56" i="62"/>
  <c r="AJ57" i="46"/>
  <c r="M57" i="62"/>
  <c r="AJ58" i="46"/>
  <c r="M58" i="62"/>
  <c r="AJ59" i="46"/>
  <c r="M59" i="62"/>
  <c r="AJ60" i="46"/>
  <c r="M60" i="62"/>
  <c r="AJ61" i="46"/>
  <c r="M61" i="62"/>
  <c r="AJ62" i="46"/>
  <c r="M62" i="62"/>
  <c r="AJ63" i="46"/>
  <c r="M63" i="62"/>
  <c r="AJ64" i="46"/>
  <c r="M64" i="62"/>
  <c r="AJ65" i="46"/>
  <c r="M65" i="62"/>
  <c r="AJ66" i="46"/>
  <c r="M66" i="62"/>
  <c r="AJ67" i="46"/>
  <c r="M67" i="62"/>
  <c r="AJ68" i="46"/>
  <c r="M68" i="62"/>
  <c r="AJ69" i="46"/>
  <c r="M69" i="62"/>
  <c r="AJ70" i="46"/>
  <c r="M70" i="62"/>
  <c r="AJ71" i="46"/>
  <c r="M71" i="62"/>
  <c r="AJ72" i="46"/>
  <c r="M72" i="62"/>
  <c r="AJ73" i="46"/>
  <c r="M73" i="62"/>
  <c r="AJ74" i="46"/>
  <c r="M74" i="62"/>
  <c r="AJ75" i="46"/>
  <c r="M75" i="62"/>
  <c r="AJ76" i="46"/>
  <c r="M76" i="62"/>
  <c r="AJ77" i="46"/>
  <c r="M77" i="62"/>
  <c r="AJ78" i="46"/>
  <c r="M78" i="62"/>
  <c r="AJ79" i="46"/>
  <c r="M79" i="62"/>
  <c r="AJ80" i="46"/>
  <c r="M80" i="62"/>
  <c r="AJ81" i="46"/>
  <c r="M81" i="62"/>
  <c r="AJ82" i="46"/>
  <c r="M82" i="62"/>
  <c r="AJ83" i="46"/>
  <c r="M83" i="62"/>
  <c r="AJ84" i="46"/>
  <c r="M84" i="62"/>
  <c r="AJ85" i="46"/>
  <c r="M85" i="62"/>
  <c r="AJ86" i="46"/>
  <c r="M86" i="62"/>
  <c r="AJ87" i="46"/>
  <c r="M87" i="62"/>
  <c r="AJ88" i="46"/>
  <c r="M88" i="62"/>
  <c r="AJ89" i="46"/>
  <c r="M89" i="62"/>
  <c r="AJ90" i="46"/>
  <c r="M90" i="62"/>
  <c r="AJ91" i="46"/>
  <c r="M91" i="62"/>
  <c r="AJ92" i="46"/>
  <c r="M92" i="62"/>
  <c r="AJ93" i="46"/>
  <c r="M93" i="62"/>
  <c r="AJ94" i="46"/>
  <c r="M94" i="62"/>
  <c r="AJ95" i="46"/>
  <c r="M95" i="62"/>
  <c r="AJ96" i="46"/>
  <c r="M96" i="62"/>
  <c r="AJ97" i="46"/>
  <c r="M97" i="62"/>
  <c r="AJ98" i="46"/>
  <c r="M98" i="62"/>
  <c r="AJ99" i="46"/>
  <c r="M99" i="62"/>
  <c r="AJ100" i="46"/>
  <c r="M100" i="62"/>
  <c r="AJ101" i="46"/>
  <c r="M101" i="62"/>
  <c r="AJ102" i="46"/>
  <c r="M102" i="62"/>
  <c r="AJ103" i="46"/>
  <c r="M103" i="62"/>
  <c r="AJ104" i="46"/>
  <c r="M104" i="62"/>
  <c r="AJ105" i="46"/>
  <c r="M105" i="62"/>
  <c r="AJ106" i="46"/>
  <c r="M106" i="62"/>
  <c r="AJ107" i="46"/>
  <c r="M107" i="62"/>
  <c r="AJ108" i="46"/>
  <c r="M108" i="62"/>
  <c r="AJ109" i="46"/>
  <c r="M109" i="62"/>
  <c r="AJ110" i="46"/>
  <c r="M110" i="62"/>
  <c r="AG4" i="46"/>
  <c r="AH4" i="46"/>
  <c r="AI4" i="46"/>
  <c r="AG5" i="46"/>
  <c r="AH5" i="46"/>
  <c r="AI5" i="46"/>
  <c r="AG6" i="46"/>
  <c r="AH6" i="46"/>
  <c r="AI6" i="46"/>
  <c r="AG7" i="46"/>
  <c r="AH7" i="46"/>
  <c r="AI7" i="46"/>
  <c r="AG8" i="46"/>
  <c r="AH8" i="46"/>
  <c r="AI8" i="46"/>
  <c r="AG9" i="46"/>
  <c r="AH9" i="46"/>
  <c r="AI9" i="46"/>
  <c r="AG10" i="46"/>
  <c r="AH10" i="46"/>
  <c r="AI10" i="46"/>
  <c r="AG11" i="46"/>
  <c r="AH11" i="46"/>
  <c r="AI11" i="46"/>
  <c r="AG12" i="46"/>
  <c r="AH12" i="46"/>
  <c r="AI12" i="46"/>
  <c r="AG13" i="46"/>
  <c r="AH13" i="46"/>
  <c r="AI13" i="46"/>
  <c r="AG14" i="46"/>
  <c r="AH14" i="46"/>
  <c r="AI14" i="46"/>
  <c r="L14" i="62"/>
  <c r="AG15" i="46"/>
  <c r="AH15" i="46"/>
  <c r="AI15" i="46"/>
  <c r="AG16" i="46"/>
  <c r="AH16" i="46"/>
  <c r="AI16" i="46"/>
  <c r="AG17" i="46"/>
  <c r="AH17" i="46"/>
  <c r="AI17" i="46"/>
  <c r="AG18" i="46"/>
  <c r="AH18" i="46"/>
  <c r="AI18" i="46"/>
  <c r="AG19" i="46"/>
  <c r="AH19" i="46"/>
  <c r="AI19" i="46"/>
  <c r="AG20" i="46"/>
  <c r="AH20" i="46"/>
  <c r="AI20" i="46"/>
  <c r="AG21" i="46"/>
  <c r="AH21" i="46"/>
  <c r="AI21" i="46"/>
  <c r="AG22" i="46"/>
  <c r="AH22" i="46"/>
  <c r="AI22" i="46"/>
  <c r="L22" i="62"/>
  <c r="AG23" i="46"/>
  <c r="AH23" i="46"/>
  <c r="AI23" i="46"/>
  <c r="AG24" i="46"/>
  <c r="AH24" i="46"/>
  <c r="AI24" i="46"/>
  <c r="AG25" i="46"/>
  <c r="AH25" i="46"/>
  <c r="AI25" i="46"/>
  <c r="AG26" i="46"/>
  <c r="AH26" i="46"/>
  <c r="AI26" i="46"/>
  <c r="AG27" i="46"/>
  <c r="AH27" i="46"/>
  <c r="AI27" i="46"/>
  <c r="AG28" i="46"/>
  <c r="AH28" i="46"/>
  <c r="AI28" i="46"/>
  <c r="AG29" i="46"/>
  <c r="AH29" i="46"/>
  <c r="AI29" i="46"/>
  <c r="AG30" i="46"/>
  <c r="AH30" i="46"/>
  <c r="AI30" i="46"/>
  <c r="L30" i="62"/>
  <c r="AG31" i="46"/>
  <c r="AH31" i="46"/>
  <c r="AI31" i="46"/>
  <c r="AG32" i="46"/>
  <c r="AH32" i="46"/>
  <c r="AI32" i="46"/>
  <c r="AG33" i="46"/>
  <c r="AH33" i="46"/>
  <c r="AI33" i="46"/>
  <c r="AG34" i="46"/>
  <c r="AH34" i="46"/>
  <c r="AI34" i="46"/>
  <c r="AG35" i="46"/>
  <c r="AH35" i="46"/>
  <c r="AI35" i="46"/>
  <c r="AG36" i="46"/>
  <c r="AH36" i="46"/>
  <c r="AI36" i="46"/>
  <c r="AG37" i="46"/>
  <c r="AH37" i="46"/>
  <c r="AI37" i="46"/>
  <c r="AG38" i="46"/>
  <c r="AH38" i="46"/>
  <c r="AI38" i="46"/>
  <c r="L38" i="62"/>
  <c r="AG39" i="46"/>
  <c r="AH39" i="46"/>
  <c r="AI39" i="46"/>
  <c r="AG40" i="46"/>
  <c r="AH40" i="46"/>
  <c r="AI40" i="46"/>
  <c r="AG41" i="46"/>
  <c r="AH41" i="46"/>
  <c r="AI41" i="46"/>
  <c r="AG42" i="46"/>
  <c r="AH42" i="46"/>
  <c r="AI42" i="46"/>
  <c r="AG43" i="46"/>
  <c r="AH43" i="46"/>
  <c r="AI43" i="46"/>
  <c r="AG44" i="46"/>
  <c r="AH44" i="46"/>
  <c r="AI44" i="46"/>
  <c r="AG45" i="46"/>
  <c r="AH45" i="46"/>
  <c r="AI45" i="46"/>
  <c r="AG46" i="46"/>
  <c r="AH46" i="46"/>
  <c r="AI46" i="46"/>
  <c r="L46" i="62"/>
  <c r="AG47" i="46"/>
  <c r="AH47" i="46"/>
  <c r="AI47" i="46"/>
  <c r="AG48" i="46"/>
  <c r="AH48" i="46"/>
  <c r="AI48" i="46"/>
  <c r="AG49" i="46"/>
  <c r="AH49" i="46"/>
  <c r="AI49" i="46"/>
  <c r="AG50" i="46"/>
  <c r="AH50" i="46"/>
  <c r="AI50" i="46"/>
  <c r="AG51" i="46"/>
  <c r="AH51" i="46"/>
  <c r="AI51" i="46"/>
  <c r="AG52" i="46"/>
  <c r="AH52" i="46"/>
  <c r="AI52" i="46"/>
  <c r="AG53" i="46"/>
  <c r="AH53" i="46"/>
  <c r="AI53" i="46"/>
  <c r="AG54" i="46"/>
  <c r="AH54" i="46"/>
  <c r="AI54" i="46"/>
  <c r="L54" i="62"/>
  <c r="AG55" i="46"/>
  <c r="AH55" i="46"/>
  <c r="AI55" i="46"/>
  <c r="AG56" i="46"/>
  <c r="AH56" i="46"/>
  <c r="AI56" i="46"/>
  <c r="AG57" i="46"/>
  <c r="AH57" i="46"/>
  <c r="AI57" i="46"/>
  <c r="AG58" i="46"/>
  <c r="AH58" i="46"/>
  <c r="AI58" i="46"/>
  <c r="AG59" i="46"/>
  <c r="AH59" i="46"/>
  <c r="AI59" i="46"/>
  <c r="AG60" i="46"/>
  <c r="AH60" i="46"/>
  <c r="AI60" i="46"/>
  <c r="AG61" i="46"/>
  <c r="AH61" i="46"/>
  <c r="AI61" i="46"/>
  <c r="AG62" i="46"/>
  <c r="AH62" i="46"/>
  <c r="AI62" i="46"/>
  <c r="L62" i="62"/>
  <c r="AG63" i="46"/>
  <c r="AH63" i="46"/>
  <c r="AI63" i="46"/>
  <c r="AG64" i="46"/>
  <c r="AH64" i="46"/>
  <c r="AI64" i="46"/>
  <c r="AG65" i="46"/>
  <c r="AH65" i="46"/>
  <c r="AI65" i="46"/>
  <c r="AG66" i="46"/>
  <c r="AH66" i="46"/>
  <c r="AI66" i="46"/>
  <c r="AG67" i="46"/>
  <c r="AH67" i="46"/>
  <c r="AI67" i="46"/>
  <c r="AG68" i="46"/>
  <c r="AH68" i="46"/>
  <c r="AI68" i="46"/>
  <c r="AG69" i="46"/>
  <c r="AH69" i="46"/>
  <c r="AI69" i="46"/>
  <c r="AG70" i="46"/>
  <c r="AH70" i="46"/>
  <c r="AI70" i="46"/>
  <c r="AG71" i="46"/>
  <c r="AH71" i="46"/>
  <c r="AI71" i="46"/>
  <c r="AG72" i="46"/>
  <c r="AH72" i="46"/>
  <c r="AI72" i="46"/>
  <c r="AG73" i="46"/>
  <c r="AH73" i="46"/>
  <c r="AI73" i="46"/>
  <c r="AG74" i="46"/>
  <c r="AH74" i="46"/>
  <c r="AI74" i="46"/>
  <c r="AG75" i="46"/>
  <c r="AH75" i="46"/>
  <c r="AI75" i="46"/>
  <c r="AG76" i="46"/>
  <c r="AH76" i="46"/>
  <c r="AI76" i="46"/>
  <c r="AG77" i="46"/>
  <c r="AH77" i="46"/>
  <c r="AI77" i="46"/>
  <c r="AG78" i="46"/>
  <c r="AH78" i="46"/>
  <c r="AI78" i="46"/>
  <c r="L78" i="62"/>
  <c r="AG79" i="46"/>
  <c r="AH79" i="46"/>
  <c r="AI79" i="46"/>
  <c r="AG80" i="46"/>
  <c r="AH80" i="46"/>
  <c r="AI80" i="46"/>
  <c r="AG81" i="46"/>
  <c r="AH81" i="46"/>
  <c r="AI81" i="46"/>
  <c r="AG82" i="46"/>
  <c r="AH82" i="46"/>
  <c r="AI82" i="46"/>
  <c r="AG83" i="46"/>
  <c r="AH83" i="46"/>
  <c r="AI83" i="46"/>
  <c r="AG84" i="46"/>
  <c r="AH84" i="46"/>
  <c r="AI84" i="46"/>
  <c r="AG85" i="46"/>
  <c r="AH85" i="46"/>
  <c r="AI85" i="46"/>
  <c r="AG86" i="46"/>
  <c r="AH86" i="46"/>
  <c r="AI86" i="46"/>
  <c r="AG87" i="46"/>
  <c r="AH87" i="46"/>
  <c r="AI87" i="46"/>
  <c r="AG88" i="46"/>
  <c r="AH88" i="46"/>
  <c r="AI88" i="46"/>
  <c r="AG89" i="46"/>
  <c r="AH89" i="46"/>
  <c r="AI89" i="46"/>
  <c r="AG90" i="46"/>
  <c r="AH90" i="46"/>
  <c r="AI90" i="46"/>
  <c r="AG91" i="46"/>
  <c r="AH91" i="46"/>
  <c r="AI91" i="46"/>
  <c r="AG92" i="46"/>
  <c r="AH92" i="46"/>
  <c r="AI92" i="46"/>
  <c r="AG93" i="46"/>
  <c r="AH93" i="46"/>
  <c r="AI93" i="46"/>
  <c r="AG94" i="46"/>
  <c r="AH94" i="46"/>
  <c r="AI94" i="46"/>
  <c r="AG95" i="46"/>
  <c r="AH95" i="46"/>
  <c r="AI95" i="46"/>
  <c r="AG96" i="46"/>
  <c r="AH96" i="46"/>
  <c r="AI96" i="46"/>
  <c r="AG97" i="46"/>
  <c r="AH97" i="46"/>
  <c r="AI97" i="46"/>
  <c r="AG98" i="46"/>
  <c r="AH98" i="46"/>
  <c r="AI98" i="46"/>
  <c r="AG99" i="46"/>
  <c r="AH99" i="46"/>
  <c r="AI99" i="46"/>
  <c r="AG100" i="46"/>
  <c r="AH100" i="46"/>
  <c r="AI100" i="46"/>
  <c r="AG101" i="46"/>
  <c r="AH101" i="46"/>
  <c r="AI101" i="46"/>
  <c r="AG102" i="46"/>
  <c r="AH102" i="46"/>
  <c r="AI102" i="46"/>
  <c r="AG103" i="46"/>
  <c r="AH103" i="46"/>
  <c r="AI103" i="46"/>
  <c r="AG104" i="46"/>
  <c r="AH104" i="46"/>
  <c r="AI104" i="46"/>
  <c r="AG105" i="46"/>
  <c r="AH105" i="46"/>
  <c r="AI105" i="46"/>
  <c r="AG106" i="46"/>
  <c r="AH106" i="46"/>
  <c r="AI106" i="46"/>
  <c r="AG107" i="46"/>
  <c r="AH107" i="46"/>
  <c r="AI107" i="46"/>
  <c r="AG108" i="46"/>
  <c r="AH108" i="46"/>
  <c r="AI108" i="46"/>
  <c r="AG109" i="46"/>
  <c r="AH109" i="46"/>
  <c r="AI109" i="46"/>
  <c r="AG110" i="46"/>
  <c r="AH110" i="46"/>
  <c r="AI110" i="46"/>
  <c r="AD4" i="46"/>
  <c r="AE4" i="46"/>
  <c r="AF4" i="46"/>
  <c r="AD5" i="46"/>
  <c r="AE5" i="46"/>
  <c r="AF5" i="46"/>
  <c r="AD6" i="46"/>
  <c r="AE6" i="46"/>
  <c r="AF6" i="46"/>
  <c r="AD7" i="46"/>
  <c r="AE7" i="46"/>
  <c r="AF7" i="46"/>
  <c r="AD8" i="46"/>
  <c r="AE8" i="46"/>
  <c r="AF8" i="46"/>
  <c r="AD9" i="46"/>
  <c r="AE9" i="46"/>
  <c r="AF9" i="46"/>
  <c r="AD10" i="46"/>
  <c r="AE10" i="46"/>
  <c r="AF10" i="46"/>
  <c r="AD11" i="46"/>
  <c r="AE11" i="46"/>
  <c r="AF11" i="46"/>
  <c r="AD12" i="46"/>
  <c r="AE12" i="46"/>
  <c r="AF12" i="46"/>
  <c r="AD13" i="46"/>
  <c r="AE13" i="46"/>
  <c r="AF13" i="46"/>
  <c r="AD14" i="46"/>
  <c r="AE14" i="46"/>
  <c r="AF14" i="46"/>
  <c r="AD15" i="46"/>
  <c r="AE15" i="46"/>
  <c r="AF15" i="46"/>
  <c r="AD16" i="46"/>
  <c r="AE16" i="46"/>
  <c r="AF16" i="46"/>
  <c r="AD17" i="46"/>
  <c r="AE17" i="46"/>
  <c r="AF17" i="46"/>
  <c r="AD18" i="46"/>
  <c r="AE18" i="46"/>
  <c r="AF18" i="46"/>
  <c r="AD19" i="46"/>
  <c r="AE19" i="46"/>
  <c r="AF19" i="46"/>
  <c r="AD20" i="46"/>
  <c r="AE20" i="46"/>
  <c r="AF20" i="46"/>
  <c r="AD21" i="46"/>
  <c r="AE21" i="46"/>
  <c r="AF21" i="46"/>
  <c r="AD22" i="46"/>
  <c r="AE22" i="46"/>
  <c r="AF22" i="46"/>
  <c r="AD23" i="46"/>
  <c r="AE23" i="46"/>
  <c r="AF23" i="46"/>
  <c r="AD24" i="46"/>
  <c r="AE24" i="46"/>
  <c r="AF24" i="46"/>
  <c r="AD25" i="46"/>
  <c r="AE25" i="46"/>
  <c r="AF25" i="46"/>
  <c r="AD26" i="46"/>
  <c r="AE26" i="46"/>
  <c r="AF26" i="46"/>
  <c r="AD27" i="46"/>
  <c r="AE27" i="46"/>
  <c r="AF27" i="46"/>
  <c r="AD28" i="46"/>
  <c r="AE28" i="46"/>
  <c r="AF28" i="46"/>
  <c r="AD29" i="46"/>
  <c r="AE29" i="46"/>
  <c r="AF29" i="46"/>
  <c r="AD30" i="46"/>
  <c r="AE30" i="46"/>
  <c r="AF30" i="46"/>
  <c r="AD31" i="46"/>
  <c r="AE31" i="46"/>
  <c r="AF31" i="46"/>
  <c r="AD32" i="46"/>
  <c r="AE32" i="46"/>
  <c r="AF32" i="46"/>
  <c r="AD33" i="46"/>
  <c r="AE33" i="46"/>
  <c r="AF33" i="46"/>
  <c r="AD34" i="46"/>
  <c r="AE34" i="46"/>
  <c r="AF34" i="46"/>
  <c r="AD35" i="46"/>
  <c r="AE35" i="46"/>
  <c r="AF35" i="46"/>
  <c r="AD36" i="46"/>
  <c r="AE36" i="46"/>
  <c r="AF36" i="46"/>
  <c r="AD37" i="46"/>
  <c r="AE37" i="46"/>
  <c r="AF37" i="46"/>
  <c r="AD38" i="46"/>
  <c r="AE38" i="46"/>
  <c r="AF38" i="46"/>
  <c r="AD39" i="46"/>
  <c r="AE39" i="46"/>
  <c r="AF39" i="46"/>
  <c r="AD40" i="46"/>
  <c r="AE40" i="46"/>
  <c r="AF40" i="46"/>
  <c r="AD41" i="46"/>
  <c r="AE41" i="46"/>
  <c r="AF41" i="46"/>
  <c r="AD42" i="46"/>
  <c r="AE42" i="46"/>
  <c r="AF42" i="46"/>
  <c r="AD43" i="46"/>
  <c r="AE43" i="46"/>
  <c r="AF43" i="46"/>
  <c r="AD44" i="46"/>
  <c r="AE44" i="46"/>
  <c r="AF44" i="46"/>
  <c r="AD45" i="46"/>
  <c r="AE45" i="46"/>
  <c r="AF45" i="46"/>
  <c r="AD46" i="46"/>
  <c r="AE46" i="46"/>
  <c r="AF46" i="46"/>
  <c r="AD47" i="46"/>
  <c r="AE47" i="46"/>
  <c r="AF47" i="46"/>
  <c r="AD48" i="46"/>
  <c r="AE48" i="46"/>
  <c r="AF48" i="46"/>
  <c r="AD49" i="46"/>
  <c r="AE49" i="46"/>
  <c r="AF49" i="46"/>
  <c r="AD50" i="46"/>
  <c r="AE50" i="46"/>
  <c r="AF50" i="46"/>
  <c r="AD51" i="46"/>
  <c r="AE51" i="46"/>
  <c r="AF51" i="46"/>
  <c r="AD52" i="46"/>
  <c r="AE52" i="46"/>
  <c r="AF52" i="46"/>
  <c r="AD53" i="46"/>
  <c r="AE53" i="46"/>
  <c r="AF53" i="46"/>
  <c r="AD54" i="46"/>
  <c r="AE54" i="46"/>
  <c r="AF54" i="46"/>
  <c r="AD55" i="46"/>
  <c r="AE55" i="46"/>
  <c r="AF55" i="46"/>
  <c r="AD56" i="46"/>
  <c r="AE56" i="46"/>
  <c r="AF56" i="46"/>
  <c r="AD57" i="46"/>
  <c r="AE57" i="46"/>
  <c r="AF57" i="46"/>
  <c r="AD58" i="46"/>
  <c r="AE58" i="46"/>
  <c r="AF58" i="46"/>
  <c r="AD59" i="46"/>
  <c r="AE59" i="46"/>
  <c r="AF59" i="46"/>
  <c r="AD60" i="46"/>
  <c r="AE60" i="46"/>
  <c r="AF60" i="46"/>
  <c r="AD61" i="46"/>
  <c r="AE61" i="46"/>
  <c r="AF61" i="46"/>
  <c r="AD62" i="46"/>
  <c r="AE62" i="46"/>
  <c r="AF62" i="46"/>
  <c r="AD63" i="46"/>
  <c r="AE63" i="46"/>
  <c r="AF63" i="46"/>
  <c r="AD64" i="46"/>
  <c r="AE64" i="46"/>
  <c r="AF64" i="46"/>
  <c r="AD65" i="46"/>
  <c r="AE65" i="46"/>
  <c r="AF65" i="46"/>
  <c r="AD66" i="46"/>
  <c r="AE66" i="46"/>
  <c r="AF66" i="46"/>
  <c r="AD67" i="46"/>
  <c r="AE67" i="46"/>
  <c r="AF67" i="46"/>
  <c r="AD68" i="46"/>
  <c r="AE68" i="46"/>
  <c r="AF68" i="46"/>
  <c r="AD69" i="46"/>
  <c r="AE69" i="46"/>
  <c r="AF69" i="46"/>
  <c r="AD70" i="46"/>
  <c r="AE70" i="46"/>
  <c r="AF70" i="46"/>
  <c r="AD71" i="46"/>
  <c r="AE71" i="46"/>
  <c r="AF71" i="46"/>
  <c r="AD72" i="46"/>
  <c r="AE72" i="46"/>
  <c r="AF72" i="46"/>
  <c r="AD73" i="46"/>
  <c r="AE73" i="46"/>
  <c r="AF73" i="46"/>
  <c r="AD74" i="46"/>
  <c r="AE74" i="46"/>
  <c r="AF74" i="46"/>
  <c r="AD75" i="46"/>
  <c r="AE75" i="46"/>
  <c r="AF75" i="46"/>
  <c r="AD76" i="46"/>
  <c r="AE76" i="46"/>
  <c r="AF76" i="46"/>
  <c r="AD77" i="46"/>
  <c r="AE77" i="46"/>
  <c r="AF77" i="46"/>
  <c r="AD78" i="46"/>
  <c r="AE78" i="46"/>
  <c r="AF78" i="46"/>
  <c r="AD79" i="46"/>
  <c r="AE79" i="46"/>
  <c r="AF79" i="46"/>
  <c r="AD80" i="46"/>
  <c r="AE80" i="46"/>
  <c r="AF80" i="46"/>
  <c r="AD81" i="46"/>
  <c r="AE81" i="46"/>
  <c r="AF81" i="46"/>
  <c r="AD82" i="46"/>
  <c r="AE82" i="46"/>
  <c r="AF82" i="46"/>
  <c r="AD83" i="46"/>
  <c r="AE83" i="46"/>
  <c r="AF83" i="46"/>
  <c r="AD84" i="46"/>
  <c r="AE84" i="46"/>
  <c r="AF84" i="46"/>
  <c r="AD85" i="46"/>
  <c r="AE85" i="46"/>
  <c r="AF85" i="46"/>
  <c r="AD86" i="46"/>
  <c r="AE86" i="46"/>
  <c r="AF86" i="46"/>
  <c r="AD87" i="46"/>
  <c r="AE87" i="46"/>
  <c r="AF87" i="46"/>
  <c r="AD88" i="46"/>
  <c r="AE88" i="46"/>
  <c r="AF88" i="46"/>
  <c r="AD89" i="46"/>
  <c r="AE89" i="46"/>
  <c r="AF89" i="46"/>
  <c r="AD90" i="46"/>
  <c r="AE90" i="46"/>
  <c r="AF90" i="46"/>
  <c r="AD91" i="46"/>
  <c r="AE91" i="46"/>
  <c r="AF91" i="46"/>
  <c r="AD92" i="46"/>
  <c r="AE92" i="46"/>
  <c r="AF92" i="46"/>
  <c r="AD93" i="46"/>
  <c r="AE93" i="46"/>
  <c r="AF93" i="46"/>
  <c r="AD94" i="46"/>
  <c r="AE94" i="46"/>
  <c r="AF94" i="46"/>
  <c r="AD95" i="46"/>
  <c r="AE95" i="46"/>
  <c r="AF95" i="46"/>
  <c r="AD96" i="46"/>
  <c r="AE96" i="46"/>
  <c r="AF96" i="46"/>
  <c r="AD97" i="46"/>
  <c r="AE97" i="46"/>
  <c r="AF97" i="46"/>
  <c r="AD98" i="46"/>
  <c r="AE98" i="46"/>
  <c r="AF98" i="46"/>
  <c r="AD99" i="46"/>
  <c r="AE99" i="46"/>
  <c r="AF99" i="46"/>
  <c r="AD100" i="46"/>
  <c r="AE100" i="46"/>
  <c r="AF100" i="46"/>
  <c r="AD101" i="46"/>
  <c r="AE101" i="46"/>
  <c r="AF101" i="46"/>
  <c r="AD102" i="46"/>
  <c r="AE102" i="46"/>
  <c r="AF102" i="46"/>
  <c r="AD103" i="46"/>
  <c r="AE103" i="46"/>
  <c r="AF103" i="46"/>
  <c r="AD104" i="46"/>
  <c r="AE104" i="46"/>
  <c r="AF104" i="46"/>
  <c r="AD105" i="46"/>
  <c r="AE105" i="46"/>
  <c r="AF105" i="46"/>
  <c r="AD106" i="46"/>
  <c r="AE106" i="46"/>
  <c r="AF106" i="46"/>
  <c r="AD107" i="46"/>
  <c r="AE107" i="46"/>
  <c r="AF107" i="46"/>
  <c r="AD108" i="46"/>
  <c r="AE108" i="46"/>
  <c r="AF108" i="46"/>
  <c r="AD109" i="46"/>
  <c r="AE109" i="46"/>
  <c r="AF109" i="46"/>
  <c r="AD110" i="46"/>
  <c r="AE110" i="46"/>
  <c r="AF110" i="46"/>
  <c r="Y4" i="46"/>
  <c r="J4" i="62"/>
  <c r="Y5" i="46"/>
  <c r="J5" i="62"/>
  <c r="Y6" i="46"/>
  <c r="J6" i="62"/>
  <c r="Y7" i="46"/>
  <c r="J7" i="62"/>
  <c r="Y8" i="46"/>
  <c r="J8" i="62"/>
  <c r="Y9" i="46"/>
  <c r="J9" i="62"/>
  <c r="Y10" i="46"/>
  <c r="J10" i="62"/>
  <c r="Y11" i="46"/>
  <c r="J11" i="62"/>
  <c r="Y12" i="46"/>
  <c r="J12" i="62"/>
  <c r="Y13" i="46"/>
  <c r="J13" i="62"/>
  <c r="Y14" i="46"/>
  <c r="J14" i="62"/>
  <c r="Y15" i="46"/>
  <c r="J15" i="62"/>
  <c r="Y16" i="46"/>
  <c r="J16" i="62"/>
  <c r="Y17" i="46"/>
  <c r="J17" i="62"/>
  <c r="Y18" i="46"/>
  <c r="J18" i="62"/>
  <c r="Y19" i="46"/>
  <c r="J19" i="62"/>
  <c r="Y20" i="46"/>
  <c r="J20" i="62"/>
  <c r="Y21" i="46"/>
  <c r="J21" i="62"/>
  <c r="Y22" i="46"/>
  <c r="J22" i="62"/>
  <c r="Y23" i="46"/>
  <c r="J23" i="62"/>
  <c r="Y24" i="46"/>
  <c r="J24" i="62"/>
  <c r="Y25" i="46"/>
  <c r="J25" i="62"/>
  <c r="Y26" i="46"/>
  <c r="J26" i="62"/>
  <c r="Y27" i="46"/>
  <c r="J27" i="62"/>
  <c r="Y28" i="46"/>
  <c r="J28" i="62"/>
  <c r="Y29" i="46"/>
  <c r="J29" i="62"/>
  <c r="Y30" i="46"/>
  <c r="J30" i="62"/>
  <c r="Y31" i="46"/>
  <c r="J31" i="62"/>
  <c r="Y32" i="46"/>
  <c r="J32" i="62"/>
  <c r="Y33" i="46"/>
  <c r="J33" i="62"/>
  <c r="Y34" i="46"/>
  <c r="J34" i="62"/>
  <c r="Y35" i="46"/>
  <c r="J35" i="62"/>
  <c r="Y36" i="46"/>
  <c r="J36" i="62"/>
  <c r="Y37" i="46"/>
  <c r="J37" i="62"/>
  <c r="Y38" i="46"/>
  <c r="J38" i="62"/>
  <c r="Y39" i="46"/>
  <c r="J39" i="62"/>
  <c r="Y40" i="46"/>
  <c r="J40" i="62"/>
  <c r="Y41" i="46"/>
  <c r="J41" i="62"/>
  <c r="Y42" i="46"/>
  <c r="J42" i="62"/>
  <c r="Y43" i="46"/>
  <c r="J43" i="62"/>
  <c r="Y44" i="46"/>
  <c r="J44" i="62"/>
  <c r="Y45" i="46"/>
  <c r="J45" i="62"/>
  <c r="Y46" i="46"/>
  <c r="J46" i="62"/>
  <c r="Y47" i="46"/>
  <c r="J47" i="62"/>
  <c r="Y48" i="46"/>
  <c r="J48" i="62"/>
  <c r="Y49" i="46"/>
  <c r="J49" i="62"/>
  <c r="Y50" i="46"/>
  <c r="J50" i="62"/>
  <c r="Y51" i="46"/>
  <c r="J51" i="62"/>
  <c r="Y52" i="46"/>
  <c r="J52" i="62"/>
  <c r="Y53" i="46"/>
  <c r="J53" i="62"/>
  <c r="Y54" i="46"/>
  <c r="J54" i="62"/>
  <c r="Y55" i="46"/>
  <c r="J55" i="62"/>
  <c r="Y56" i="46"/>
  <c r="J56" i="62"/>
  <c r="Y57" i="46"/>
  <c r="J57" i="62"/>
  <c r="Y58" i="46"/>
  <c r="J58" i="62"/>
  <c r="Y59" i="46"/>
  <c r="J59" i="62"/>
  <c r="Y60" i="46"/>
  <c r="J60" i="62"/>
  <c r="Y61" i="46"/>
  <c r="J61" i="62"/>
  <c r="Y62" i="46"/>
  <c r="J62" i="62"/>
  <c r="Y63" i="46"/>
  <c r="J63" i="62"/>
  <c r="Y64" i="46"/>
  <c r="J64" i="62"/>
  <c r="Y65" i="46"/>
  <c r="J65" i="62"/>
  <c r="Y66" i="46"/>
  <c r="J66" i="62"/>
  <c r="Y67" i="46"/>
  <c r="J67" i="62"/>
  <c r="Y68" i="46"/>
  <c r="J68" i="62"/>
  <c r="Y69" i="46"/>
  <c r="J69" i="62"/>
  <c r="Y70" i="46"/>
  <c r="J70" i="62"/>
  <c r="Y71" i="46"/>
  <c r="J71" i="62"/>
  <c r="Y72" i="46"/>
  <c r="J72" i="62"/>
  <c r="Y73" i="46"/>
  <c r="J73" i="62"/>
  <c r="Y74" i="46"/>
  <c r="J74" i="62"/>
  <c r="Y75" i="46"/>
  <c r="J75" i="62"/>
  <c r="Y76" i="46"/>
  <c r="J76" i="62"/>
  <c r="Y77" i="46"/>
  <c r="J77" i="62"/>
  <c r="Y78" i="46"/>
  <c r="J78" i="62"/>
  <c r="Y79" i="46"/>
  <c r="J79" i="62"/>
  <c r="Y80" i="46"/>
  <c r="J80" i="62"/>
  <c r="Y81" i="46"/>
  <c r="J81" i="62"/>
  <c r="Y82" i="46"/>
  <c r="J82" i="62"/>
  <c r="Y83" i="46"/>
  <c r="J83" i="62"/>
  <c r="Y84" i="46"/>
  <c r="J84" i="62"/>
  <c r="Y85" i="46"/>
  <c r="J85" i="62"/>
  <c r="Y86" i="46"/>
  <c r="J86" i="62"/>
  <c r="Y87" i="46"/>
  <c r="J87" i="62"/>
  <c r="Y88" i="46"/>
  <c r="J88" i="62"/>
  <c r="Y89" i="46"/>
  <c r="J89" i="62"/>
  <c r="Y90" i="46"/>
  <c r="J90" i="62"/>
  <c r="Y91" i="46"/>
  <c r="J91" i="62"/>
  <c r="Y92" i="46"/>
  <c r="J92" i="62"/>
  <c r="Y93" i="46"/>
  <c r="J93" i="62"/>
  <c r="Y94" i="46"/>
  <c r="J94" i="62"/>
  <c r="Y95" i="46"/>
  <c r="J95" i="62"/>
  <c r="Y96" i="46"/>
  <c r="J96" i="62"/>
  <c r="Y97" i="46"/>
  <c r="J97" i="62"/>
  <c r="Y98" i="46"/>
  <c r="J98" i="62"/>
  <c r="Y99" i="46"/>
  <c r="J99" i="62"/>
  <c r="Y100" i="46"/>
  <c r="J100" i="62"/>
  <c r="Y101" i="46"/>
  <c r="J101" i="62"/>
  <c r="Y102" i="46"/>
  <c r="J102" i="62"/>
  <c r="Y103" i="46"/>
  <c r="J103" i="62"/>
  <c r="Y104" i="46"/>
  <c r="J104" i="62"/>
  <c r="Y105" i="46"/>
  <c r="J105" i="62"/>
  <c r="Y106" i="46"/>
  <c r="J106" i="62"/>
  <c r="Y107" i="46"/>
  <c r="J107" i="62"/>
  <c r="Y108" i="46"/>
  <c r="J108" i="62"/>
  <c r="Y109" i="46"/>
  <c r="J109" i="62"/>
  <c r="Y110" i="46"/>
  <c r="J110" i="62"/>
  <c r="T4" i="46"/>
  <c r="U4" i="46"/>
  <c r="V4" i="46"/>
  <c r="W4" i="46"/>
  <c r="X4" i="46"/>
  <c r="R4" i="48"/>
  <c r="T5" i="46"/>
  <c r="U5" i="46"/>
  <c r="V5" i="46"/>
  <c r="W5" i="46"/>
  <c r="X5" i="46"/>
  <c r="R5" i="48"/>
  <c r="T6" i="46"/>
  <c r="U6" i="46"/>
  <c r="V6" i="46"/>
  <c r="W6" i="46"/>
  <c r="X6" i="46"/>
  <c r="R6" i="48"/>
  <c r="T7" i="46"/>
  <c r="U7" i="46"/>
  <c r="V7" i="46"/>
  <c r="W7" i="46"/>
  <c r="X7" i="46"/>
  <c r="R7" i="48"/>
  <c r="T8" i="46"/>
  <c r="U8" i="46"/>
  <c r="V8" i="46"/>
  <c r="W8" i="46"/>
  <c r="X8" i="46"/>
  <c r="R8" i="48"/>
  <c r="T9" i="46"/>
  <c r="U9" i="46"/>
  <c r="V9" i="46"/>
  <c r="W9" i="46"/>
  <c r="X9" i="46"/>
  <c r="R9" i="48"/>
  <c r="T10" i="46"/>
  <c r="U10" i="46"/>
  <c r="V10" i="46"/>
  <c r="W10" i="46"/>
  <c r="X10" i="46"/>
  <c r="R10" i="48"/>
  <c r="T11" i="46"/>
  <c r="U11" i="46"/>
  <c r="V11" i="46"/>
  <c r="W11" i="46"/>
  <c r="X11" i="46"/>
  <c r="R11" i="48"/>
  <c r="T12" i="46"/>
  <c r="U12" i="46"/>
  <c r="V12" i="46"/>
  <c r="W12" i="46"/>
  <c r="X12" i="46"/>
  <c r="R12" i="48"/>
  <c r="T13" i="46"/>
  <c r="U13" i="46"/>
  <c r="V13" i="46"/>
  <c r="W13" i="46"/>
  <c r="X13" i="46"/>
  <c r="R13" i="48"/>
  <c r="T14" i="46"/>
  <c r="U14" i="46"/>
  <c r="V14" i="46"/>
  <c r="W14" i="46"/>
  <c r="X14" i="46"/>
  <c r="R14" i="48"/>
  <c r="T15" i="46"/>
  <c r="U15" i="46"/>
  <c r="V15" i="46"/>
  <c r="W15" i="46"/>
  <c r="X15" i="46"/>
  <c r="R15" i="48"/>
  <c r="T16" i="46"/>
  <c r="U16" i="46"/>
  <c r="V16" i="46"/>
  <c r="W16" i="46"/>
  <c r="X16" i="46"/>
  <c r="R16" i="48"/>
  <c r="T17" i="46"/>
  <c r="U17" i="46"/>
  <c r="V17" i="46"/>
  <c r="W17" i="46"/>
  <c r="X17" i="46"/>
  <c r="R17" i="48"/>
  <c r="T18" i="46"/>
  <c r="U18" i="46"/>
  <c r="V18" i="46"/>
  <c r="W18" i="46"/>
  <c r="X18" i="46"/>
  <c r="R18" i="48"/>
  <c r="T19" i="46"/>
  <c r="U19" i="46"/>
  <c r="V19" i="46"/>
  <c r="W19" i="46"/>
  <c r="X19" i="46"/>
  <c r="R19" i="48"/>
  <c r="T20" i="46"/>
  <c r="U20" i="46"/>
  <c r="V20" i="46"/>
  <c r="W20" i="46"/>
  <c r="X20" i="46"/>
  <c r="R20" i="48"/>
  <c r="T21" i="46"/>
  <c r="U21" i="46"/>
  <c r="V21" i="46"/>
  <c r="W21" i="46"/>
  <c r="X21" i="46"/>
  <c r="R21" i="48"/>
  <c r="T22" i="46"/>
  <c r="U22" i="46"/>
  <c r="V22" i="46"/>
  <c r="W22" i="46"/>
  <c r="X22" i="46"/>
  <c r="R22" i="48"/>
  <c r="T23" i="46"/>
  <c r="U23" i="46"/>
  <c r="V23" i="46"/>
  <c r="W23" i="46"/>
  <c r="X23" i="46"/>
  <c r="R23" i="48"/>
  <c r="T24" i="46"/>
  <c r="U24" i="46"/>
  <c r="V24" i="46"/>
  <c r="W24" i="46"/>
  <c r="X24" i="46"/>
  <c r="R24" i="48"/>
  <c r="T25" i="46"/>
  <c r="U25" i="46"/>
  <c r="V25" i="46"/>
  <c r="W25" i="46"/>
  <c r="X25" i="46"/>
  <c r="R25" i="48"/>
  <c r="T26" i="46"/>
  <c r="U26" i="46"/>
  <c r="V26" i="46"/>
  <c r="W26" i="46"/>
  <c r="X26" i="46"/>
  <c r="R26" i="48"/>
  <c r="T27" i="46"/>
  <c r="U27" i="46"/>
  <c r="V27" i="46"/>
  <c r="W27" i="46"/>
  <c r="X27" i="46"/>
  <c r="R27" i="48"/>
  <c r="T28" i="46"/>
  <c r="U28" i="46"/>
  <c r="V28" i="46"/>
  <c r="W28" i="46"/>
  <c r="X28" i="46"/>
  <c r="R28" i="48"/>
  <c r="T29" i="46"/>
  <c r="U29" i="46"/>
  <c r="V29" i="46"/>
  <c r="W29" i="46"/>
  <c r="X29" i="46"/>
  <c r="R29" i="48"/>
  <c r="T30" i="46"/>
  <c r="U30" i="46"/>
  <c r="V30" i="46"/>
  <c r="W30" i="46"/>
  <c r="X30" i="46"/>
  <c r="R30" i="48"/>
  <c r="T31" i="46"/>
  <c r="U31" i="46"/>
  <c r="V31" i="46"/>
  <c r="W31" i="46"/>
  <c r="X31" i="46"/>
  <c r="R31" i="48"/>
  <c r="T32" i="46"/>
  <c r="U32" i="46"/>
  <c r="V32" i="46"/>
  <c r="W32" i="46"/>
  <c r="X32" i="46"/>
  <c r="R32" i="48"/>
  <c r="T33" i="46"/>
  <c r="U33" i="46"/>
  <c r="V33" i="46"/>
  <c r="W33" i="46"/>
  <c r="X33" i="46"/>
  <c r="R33" i="48"/>
  <c r="T34" i="46"/>
  <c r="U34" i="46"/>
  <c r="V34" i="46"/>
  <c r="W34" i="46"/>
  <c r="X34" i="46"/>
  <c r="R34" i="48"/>
  <c r="T35" i="46"/>
  <c r="U35" i="46"/>
  <c r="V35" i="46"/>
  <c r="W35" i="46"/>
  <c r="X35" i="46"/>
  <c r="R35" i="48"/>
  <c r="T36" i="46"/>
  <c r="U36" i="46"/>
  <c r="V36" i="46"/>
  <c r="W36" i="46"/>
  <c r="X36" i="46"/>
  <c r="R36" i="48"/>
  <c r="T37" i="46"/>
  <c r="U37" i="46"/>
  <c r="V37" i="46"/>
  <c r="W37" i="46"/>
  <c r="X37" i="46"/>
  <c r="R37" i="48"/>
  <c r="T38" i="46"/>
  <c r="U38" i="46"/>
  <c r="V38" i="46"/>
  <c r="W38" i="46"/>
  <c r="X38" i="46"/>
  <c r="R38" i="48"/>
  <c r="T39" i="46"/>
  <c r="U39" i="46"/>
  <c r="V39" i="46"/>
  <c r="W39" i="46"/>
  <c r="X39" i="46"/>
  <c r="R39" i="48"/>
  <c r="T40" i="46"/>
  <c r="U40" i="46"/>
  <c r="V40" i="46"/>
  <c r="W40" i="46"/>
  <c r="X40" i="46"/>
  <c r="R40" i="48"/>
  <c r="T41" i="46"/>
  <c r="U41" i="46"/>
  <c r="V41" i="46"/>
  <c r="W41" i="46"/>
  <c r="X41" i="46"/>
  <c r="R41" i="48"/>
  <c r="T42" i="46"/>
  <c r="U42" i="46"/>
  <c r="V42" i="46"/>
  <c r="W42" i="46"/>
  <c r="X42" i="46"/>
  <c r="R42" i="48"/>
  <c r="T43" i="46"/>
  <c r="U43" i="46"/>
  <c r="V43" i="46"/>
  <c r="W43" i="46"/>
  <c r="X43" i="46"/>
  <c r="R43" i="48"/>
  <c r="T44" i="46"/>
  <c r="U44" i="46"/>
  <c r="V44" i="46"/>
  <c r="W44" i="46"/>
  <c r="X44" i="46"/>
  <c r="R44" i="48"/>
  <c r="T45" i="46"/>
  <c r="U45" i="46"/>
  <c r="V45" i="46"/>
  <c r="W45" i="46"/>
  <c r="X45" i="46"/>
  <c r="R45" i="48"/>
  <c r="T46" i="46"/>
  <c r="U46" i="46"/>
  <c r="V46" i="46"/>
  <c r="W46" i="46"/>
  <c r="X46" i="46"/>
  <c r="R46" i="48"/>
  <c r="T47" i="46"/>
  <c r="U47" i="46"/>
  <c r="V47" i="46"/>
  <c r="W47" i="46"/>
  <c r="X47" i="46"/>
  <c r="R47" i="48"/>
  <c r="T48" i="46"/>
  <c r="U48" i="46"/>
  <c r="V48" i="46"/>
  <c r="W48" i="46"/>
  <c r="X48" i="46"/>
  <c r="R48" i="48"/>
  <c r="T49" i="46"/>
  <c r="U49" i="46"/>
  <c r="V49" i="46"/>
  <c r="W49" i="46"/>
  <c r="X49" i="46"/>
  <c r="R49" i="48"/>
  <c r="T50" i="46"/>
  <c r="U50" i="46"/>
  <c r="V50" i="46"/>
  <c r="W50" i="46"/>
  <c r="X50" i="46"/>
  <c r="R50" i="48"/>
  <c r="T51" i="46"/>
  <c r="U51" i="46"/>
  <c r="V51" i="46"/>
  <c r="W51" i="46"/>
  <c r="X51" i="46"/>
  <c r="R51" i="48"/>
  <c r="T52" i="46"/>
  <c r="U52" i="46"/>
  <c r="V52" i="46"/>
  <c r="W52" i="46"/>
  <c r="X52" i="46"/>
  <c r="R52" i="48"/>
  <c r="T53" i="46"/>
  <c r="U53" i="46"/>
  <c r="V53" i="46"/>
  <c r="W53" i="46"/>
  <c r="X53" i="46"/>
  <c r="R53" i="48"/>
  <c r="T54" i="46"/>
  <c r="U54" i="46"/>
  <c r="V54" i="46"/>
  <c r="W54" i="46"/>
  <c r="X54" i="46"/>
  <c r="R54" i="48"/>
  <c r="T55" i="46"/>
  <c r="U55" i="46"/>
  <c r="V55" i="46"/>
  <c r="W55" i="46"/>
  <c r="X55" i="46"/>
  <c r="R55" i="48"/>
  <c r="T56" i="46"/>
  <c r="U56" i="46"/>
  <c r="V56" i="46"/>
  <c r="W56" i="46"/>
  <c r="X56" i="46"/>
  <c r="R56" i="48"/>
  <c r="T57" i="46"/>
  <c r="U57" i="46"/>
  <c r="V57" i="46"/>
  <c r="W57" i="46"/>
  <c r="X57" i="46"/>
  <c r="R57" i="48"/>
  <c r="T58" i="46"/>
  <c r="U58" i="46"/>
  <c r="V58" i="46"/>
  <c r="W58" i="46"/>
  <c r="X58" i="46"/>
  <c r="R58" i="48"/>
  <c r="T59" i="46"/>
  <c r="U59" i="46"/>
  <c r="V59" i="46"/>
  <c r="W59" i="46"/>
  <c r="X59" i="46"/>
  <c r="R59" i="48"/>
  <c r="T60" i="46"/>
  <c r="U60" i="46"/>
  <c r="V60" i="46"/>
  <c r="W60" i="46"/>
  <c r="X60" i="46"/>
  <c r="R60" i="48"/>
  <c r="T61" i="46"/>
  <c r="U61" i="46"/>
  <c r="V61" i="46"/>
  <c r="W61" i="46"/>
  <c r="X61" i="46"/>
  <c r="R61" i="48"/>
  <c r="T62" i="46"/>
  <c r="U62" i="46"/>
  <c r="V62" i="46"/>
  <c r="W62" i="46"/>
  <c r="X62" i="46"/>
  <c r="R62" i="48"/>
  <c r="T63" i="46"/>
  <c r="U63" i="46"/>
  <c r="V63" i="46"/>
  <c r="W63" i="46"/>
  <c r="X63" i="46"/>
  <c r="R63" i="48"/>
  <c r="T64" i="46"/>
  <c r="U64" i="46"/>
  <c r="V64" i="46"/>
  <c r="W64" i="46"/>
  <c r="X64" i="46"/>
  <c r="R64" i="48"/>
  <c r="T65" i="46"/>
  <c r="U65" i="46"/>
  <c r="V65" i="46"/>
  <c r="W65" i="46"/>
  <c r="X65" i="46"/>
  <c r="R65" i="48"/>
  <c r="T66" i="46"/>
  <c r="U66" i="46"/>
  <c r="V66" i="46"/>
  <c r="W66" i="46"/>
  <c r="X66" i="46"/>
  <c r="R66" i="48"/>
  <c r="T67" i="46"/>
  <c r="U67" i="46"/>
  <c r="V67" i="46"/>
  <c r="W67" i="46"/>
  <c r="X67" i="46"/>
  <c r="R67" i="48"/>
  <c r="T68" i="46"/>
  <c r="U68" i="46"/>
  <c r="V68" i="46"/>
  <c r="W68" i="46"/>
  <c r="X68" i="46"/>
  <c r="R68" i="48"/>
  <c r="T69" i="46"/>
  <c r="U69" i="46"/>
  <c r="V69" i="46"/>
  <c r="W69" i="46"/>
  <c r="X69" i="46"/>
  <c r="R69" i="48"/>
  <c r="T70" i="46"/>
  <c r="U70" i="46"/>
  <c r="V70" i="46"/>
  <c r="W70" i="46"/>
  <c r="X70" i="46"/>
  <c r="R70" i="48"/>
  <c r="T71" i="46"/>
  <c r="U71" i="46"/>
  <c r="V71" i="46"/>
  <c r="W71" i="46"/>
  <c r="X71" i="46"/>
  <c r="R71" i="48"/>
  <c r="T72" i="46"/>
  <c r="U72" i="46"/>
  <c r="V72" i="46"/>
  <c r="W72" i="46"/>
  <c r="X72" i="46"/>
  <c r="R72" i="48"/>
  <c r="T73" i="46"/>
  <c r="U73" i="46"/>
  <c r="V73" i="46"/>
  <c r="W73" i="46"/>
  <c r="X73" i="46"/>
  <c r="R73" i="48"/>
  <c r="T74" i="46"/>
  <c r="U74" i="46"/>
  <c r="V74" i="46"/>
  <c r="W74" i="46"/>
  <c r="X74" i="46"/>
  <c r="R74" i="48"/>
  <c r="T75" i="46"/>
  <c r="U75" i="46"/>
  <c r="V75" i="46"/>
  <c r="W75" i="46"/>
  <c r="X75" i="46"/>
  <c r="R75" i="48"/>
  <c r="T76" i="46"/>
  <c r="U76" i="46"/>
  <c r="V76" i="46"/>
  <c r="W76" i="46"/>
  <c r="X76" i="46"/>
  <c r="R76" i="48"/>
  <c r="T77" i="46"/>
  <c r="U77" i="46"/>
  <c r="V77" i="46"/>
  <c r="W77" i="46"/>
  <c r="X77" i="46"/>
  <c r="R77" i="48"/>
  <c r="T78" i="46"/>
  <c r="U78" i="46"/>
  <c r="V78" i="46"/>
  <c r="W78" i="46"/>
  <c r="X78" i="46"/>
  <c r="R78" i="48"/>
  <c r="T79" i="46"/>
  <c r="U79" i="46"/>
  <c r="V79" i="46"/>
  <c r="W79" i="46"/>
  <c r="X79" i="46"/>
  <c r="R79" i="48"/>
  <c r="T80" i="46"/>
  <c r="U80" i="46"/>
  <c r="V80" i="46"/>
  <c r="W80" i="46"/>
  <c r="X80" i="46"/>
  <c r="R80" i="48"/>
  <c r="T81" i="46"/>
  <c r="U81" i="46"/>
  <c r="V81" i="46"/>
  <c r="W81" i="46"/>
  <c r="X81" i="46"/>
  <c r="R81" i="48"/>
  <c r="T82" i="46"/>
  <c r="U82" i="46"/>
  <c r="V82" i="46"/>
  <c r="W82" i="46"/>
  <c r="X82" i="46"/>
  <c r="R82" i="48"/>
  <c r="T83" i="46"/>
  <c r="U83" i="46"/>
  <c r="V83" i="46"/>
  <c r="W83" i="46"/>
  <c r="X83" i="46"/>
  <c r="R83" i="48"/>
  <c r="T84" i="46"/>
  <c r="U84" i="46"/>
  <c r="V84" i="46"/>
  <c r="W84" i="46"/>
  <c r="X84" i="46"/>
  <c r="R84" i="48"/>
  <c r="T85" i="46"/>
  <c r="U85" i="46"/>
  <c r="V85" i="46"/>
  <c r="W85" i="46"/>
  <c r="X85" i="46"/>
  <c r="R85" i="48"/>
  <c r="T86" i="46"/>
  <c r="U86" i="46"/>
  <c r="V86" i="46"/>
  <c r="W86" i="46"/>
  <c r="X86" i="46"/>
  <c r="R86" i="48"/>
  <c r="T87" i="46"/>
  <c r="U87" i="46"/>
  <c r="V87" i="46"/>
  <c r="W87" i="46"/>
  <c r="X87" i="46"/>
  <c r="R87" i="48"/>
  <c r="T88" i="46"/>
  <c r="U88" i="46"/>
  <c r="V88" i="46"/>
  <c r="W88" i="46"/>
  <c r="X88" i="46"/>
  <c r="R88" i="48"/>
  <c r="T89" i="46"/>
  <c r="U89" i="46"/>
  <c r="V89" i="46"/>
  <c r="W89" i="46"/>
  <c r="X89" i="46"/>
  <c r="R89" i="48"/>
  <c r="T90" i="46"/>
  <c r="U90" i="46"/>
  <c r="V90" i="46"/>
  <c r="W90" i="46"/>
  <c r="X90" i="46"/>
  <c r="R90" i="48"/>
  <c r="T91" i="46"/>
  <c r="U91" i="46"/>
  <c r="V91" i="46"/>
  <c r="W91" i="46"/>
  <c r="X91" i="46"/>
  <c r="R91" i="48"/>
  <c r="T92" i="46"/>
  <c r="U92" i="46"/>
  <c r="V92" i="46"/>
  <c r="W92" i="46"/>
  <c r="X92" i="46"/>
  <c r="R92" i="48"/>
  <c r="T93" i="46"/>
  <c r="U93" i="46"/>
  <c r="V93" i="46"/>
  <c r="W93" i="46"/>
  <c r="X93" i="46"/>
  <c r="R93" i="48"/>
  <c r="T94" i="46"/>
  <c r="U94" i="46"/>
  <c r="V94" i="46"/>
  <c r="W94" i="46"/>
  <c r="X94" i="46"/>
  <c r="R94" i="48"/>
  <c r="T95" i="46"/>
  <c r="U95" i="46"/>
  <c r="V95" i="46"/>
  <c r="W95" i="46"/>
  <c r="X95" i="46"/>
  <c r="R95" i="48"/>
  <c r="T96" i="46"/>
  <c r="U96" i="46"/>
  <c r="V96" i="46"/>
  <c r="W96" i="46"/>
  <c r="X96" i="46"/>
  <c r="R96" i="48"/>
  <c r="T97" i="46"/>
  <c r="U97" i="46"/>
  <c r="V97" i="46"/>
  <c r="W97" i="46"/>
  <c r="X97" i="46"/>
  <c r="R97" i="48"/>
  <c r="T98" i="46"/>
  <c r="U98" i="46"/>
  <c r="V98" i="46"/>
  <c r="W98" i="46"/>
  <c r="X98" i="46"/>
  <c r="R98" i="48"/>
  <c r="T99" i="46"/>
  <c r="U99" i="46"/>
  <c r="V99" i="46"/>
  <c r="W99" i="46"/>
  <c r="X99" i="46"/>
  <c r="R99" i="48"/>
  <c r="T100" i="46"/>
  <c r="U100" i="46"/>
  <c r="V100" i="46"/>
  <c r="W100" i="46"/>
  <c r="X100" i="46"/>
  <c r="R100" i="48"/>
  <c r="T101" i="46"/>
  <c r="U101" i="46"/>
  <c r="V101" i="46"/>
  <c r="W101" i="46"/>
  <c r="X101" i="46"/>
  <c r="R101" i="48"/>
  <c r="T102" i="46"/>
  <c r="U102" i="46"/>
  <c r="V102" i="46"/>
  <c r="W102" i="46"/>
  <c r="X102" i="46"/>
  <c r="R102" i="48"/>
  <c r="T103" i="46"/>
  <c r="U103" i="46"/>
  <c r="V103" i="46"/>
  <c r="W103" i="46"/>
  <c r="X103" i="46"/>
  <c r="R103" i="48"/>
  <c r="T104" i="46"/>
  <c r="U104" i="46"/>
  <c r="V104" i="46"/>
  <c r="W104" i="46"/>
  <c r="X104" i="46"/>
  <c r="R104" i="48"/>
  <c r="T105" i="46"/>
  <c r="U105" i="46"/>
  <c r="V105" i="46"/>
  <c r="W105" i="46"/>
  <c r="X105" i="46"/>
  <c r="R105" i="48"/>
  <c r="T106" i="46"/>
  <c r="U106" i="46"/>
  <c r="V106" i="46"/>
  <c r="W106" i="46"/>
  <c r="X106" i="46"/>
  <c r="R106" i="48"/>
  <c r="T107" i="46"/>
  <c r="U107" i="46"/>
  <c r="V107" i="46"/>
  <c r="W107" i="46"/>
  <c r="X107" i="46"/>
  <c r="R107" i="48"/>
  <c r="T108" i="46"/>
  <c r="U108" i="46"/>
  <c r="V108" i="46"/>
  <c r="W108" i="46"/>
  <c r="X108" i="46"/>
  <c r="R108" i="48"/>
  <c r="T109" i="46"/>
  <c r="U109" i="46"/>
  <c r="V109" i="46"/>
  <c r="W109" i="46"/>
  <c r="X109" i="46"/>
  <c r="R109" i="48"/>
  <c r="T110" i="46"/>
  <c r="U110" i="46"/>
  <c r="V110" i="46"/>
  <c r="W110" i="46"/>
  <c r="X110" i="46"/>
  <c r="R110" i="48"/>
  <c r="O4" i="46"/>
  <c r="P4" i="46"/>
  <c r="Q4" i="46"/>
  <c r="R4" i="46"/>
  <c r="S4" i="46"/>
  <c r="O4" i="48"/>
  <c r="O5" i="46"/>
  <c r="P5" i="46"/>
  <c r="Q5" i="46"/>
  <c r="R5" i="46"/>
  <c r="S5" i="46"/>
  <c r="O5" i="48"/>
  <c r="O6" i="46"/>
  <c r="P6" i="46"/>
  <c r="Q6" i="46"/>
  <c r="R6" i="46"/>
  <c r="S6" i="46"/>
  <c r="O6" i="48"/>
  <c r="O7" i="46"/>
  <c r="P7" i="46"/>
  <c r="Q7" i="46"/>
  <c r="R7" i="46"/>
  <c r="S7" i="46"/>
  <c r="O7" i="48"/>
  <c r="O8" i="46"/>
  <c r="P8" i="46"/>
  <c r="Q8" i="46"/>
  <c r="R8" i="46"/>
  <c r="S8" i="46"/>
  <c r="O8" i="48"/>
  <c r="O9" i="46"/>
  <c r="P9" i="46"/>
  <c r="Q9" i="46"/>
  <c r="R9" i="46"/>
  <c r="S9" i="46"/>
  <c r="O9" i="48"/>
  <c r="O10" i="46"/>
  <c r="P10" i="46"/>
  <c r="Q10" i="46"/>
  <c r="R10" i="46"/>
  <c r="S10" i="46"/>
  <c r="O10" i="48"/>
  <c r="O11" i="46"/>
  <c r="P11" i="46"/>
  <c r="Q11" i="46"/>
  <c r="R11" i="46"/>
  <c r="S11" i="46"/>
  <c r="O11" i="48"/>
  <c r="O12" i="46"/>
  <c r="P12" i="46"/>
  <c r="Q12" i="46"/>
  <c r="R12" i="46"/>
  <c r="S12" i="46"/>
  <c r="O12" i="48"/>
  <c r="O13" i="46"/>
  <c r="P13" i="46"/>
  <c r="Q13" i="46"/>
  <c r="R13" i="46"/>
  <c r="S13" i="46"/>
  <c r="O13" i="48"/>
  <c r="O14" i="46"/>
  <c r="P14" i="46"/>
  <c r="Q14" i="46"/>
  <c r="R14" i="46"/>
  <c r="S14" i="46"/>
  <c r="O14" i="48"/>
  <c r="O15" i="46"/>
  <c r="P15" i="46"/>
  <c r="Q15" i="46"/>
  <c r="R15" i="46"/>
  <c r="S15" i="46"/>
  <c r="O15" i="48"/>
  <c r="O16" i="46"/>
  <c r="P16" i="46"/>
  <c r="Q16" i="46"/>
  <c r="R16" i="46"/>
  <c r="S16" i="46"/>
  <c r="O16" i="48"/>
  <c r="O17" i="46"/>
  <c r="P17" i="46"/>
  <c r="Q17" i="46"/>
  <c r="R17" i="46"/>
  <c r="S17" i="46"/>
  <c r="O17" i="48"/>
  <c r="O18" i="46"/>
  <c r="P18" i="46"/>
  <c r="Q18" i="46"/>
  <c r="R18" i="46"/>
  <c r="S18" i="46"/>
  <c r="O18" i="48"/>
  <c r="O19" i="46"/>
  <c r="P19" i="46"/>
  <c r="Q19" i="46"/>
  <c r="R19" i="46"/>
  <c r="S19" i="46"/>
  <c r="O19" i="48"/>
  <c r="O20" i="46"/>
  <c r="P20" i="46"/>
  <c r="Q20" i="46"/>
  <c r="R20" i="46"/>
  <c r="S20" i="46"/>
  <c r="O20" i="48"/>
  <c r="O21" i="46"/>
  <c r="P21" i="46"/>
  <c r="Q21" i="46"/>
  <c r="R21" i="46"/>
  <c r="S21" i="46"/>
  <c r="O21" i="48"/>
  <c r="O22" i="46"/>
  <c r="P22" i="46"/>
  <c r="Q22" i="46"/>
  <c r="R22" i="46"/>
  <c r="S22" i="46"/>
  <c r="O22" i="48"/>
  <c r="O23" i="46"/>
  <c r="P23" i="46"/>
  <c r="Q23" i="46"/>
  <c r="R23" i="46"/>
  <c r="S23" i="46"/>
  <c r="O23" i="48"/>
  <c r="O24" i="46"/>
  <c r="P24" i="46"/>
  <c r="Q24" i="46"/>
  <c r="R24" i="46"/>
  <c r="S24" i="46"/>
  <c r="O24" i="48"/>
  <c r="O25" i="46"/>
  <c r="P25" i="46"/>
  <c r="Q25" i="46"/>
  <c r="R25" i="46"/>
  <c r="S25" i="46"/>
  <c r="O25" i="48"/>
  <c r="O26" i="46"/>
  <c r="P26" i="46"/>
  <c r="Q26" i="46"/>
  <c r="R26" i="46"/>
  <c r="S26" i="46"/>
  <c r="O26" i="48"/>
  <c r="O27" i="46"/>
  <c r="P27" i="46"/>
  <c r="Q27" i="46"/>
  <c r="R27" i="46"/>
  <c r="S27" i="46"/>
  <c r="O27" i="48"/>
  <c r="O28" i="46"/>
  <c r="P28" i="46"/>
  <c r="Q28" i="46"/>
  <c r="R28" i="46"/>
  <c r="S28" i="46"/>
  <c r="O28" i="48"/>
  <c r="O29" i="46"/>
  <c r="P29" i="46"/>
  <c r="Q29" i="46"/>
  <c r="R29" i="46"/>
  <c r="S29" i="46"/>
  <c r="O29" i="48"/>
  <c r="O30" i="46"/>
  <c r="P30" i="46"/>
  <c r="Q30" i="46"/>
  <c r="R30" i="46"/>
  <c r="S30" i="46"/>
  <c r="O30" i="48"/>
  <c r="O31" i="46"/>
  <c r="P31" i="46"/>
  <c r="Q31" i="46"/>
  <c r="R31" i="46"/>
  <c r="S31" i="46"/>
  <c r="O31" i="48"/>
  <c r="O32" i="46"/>
  <c r="P32" i="46"/>
  <c r="Q32" i="46"/>
  <c r="R32" i="46"/>
  <c r="S32" i="46"/>
  <c r="O32" i="48"/>
  <c r="O33" i="46"/>
  <c r="P33" i="46"/>
  <c r="Q33" i="46"/>
  <c r="R33" i="46"/>
  <c r="S33" i="46"/>
  <c r="O33" i="48"/>
  <c r="O34" i="46"/>
  <c r="P34" i="46"/>
  <c r="Q34" i="46"/>
  <c r="R34" i="46"/>
  <c r="S34" i="46"/>
  <c r="O34" i="48"/>
  <c r="O35" i="46"/>
  <c r="P35" i="46"/>
  <c r="Q35" i="46"/>
  <c r="R35" i="46"/>
  <c r="S35" i="46"/>
  <c r="O35" i="48"/>
  <c r="O36" i="46"/>
  <c r="P36" i="46"/>
  <c r="Q36" i="46"/>
  <c r="R36" i="46"/>
  <c r="S36" i="46"/>
  <c r="O36" i="48"/>
  <c r="O37" i="46"/>
  <c r="P37" i="46"/>
  <c r="Q37" i="46"/>
  <c r="R37" i="46"/>
  <c r="S37" i="46"/>
  <c r="O37" i="48"/>
  <c r="O38" i="46"/>
  <c r="P38" i="46"/>
  <c r="Q38" i="46"/>
  <c r="R38" i="46"/>
  <c r="S38" i="46"/>
  <c r="O38" i="48"/>
  <c r="O39" i="46"/>
  <c r="P39" i="46"/>
  <c r="Q39" i="46"/>
  <c r="R39" i="46"/>
  <c r="S39" i="46"/>
  <c r="O39" i="48"/>
  <c r="O40" i="46"/>
  <c r="P40" i="46"/>
  <c r="Q40" i="46"/>
  <c r="R40" i="46"/>
  <c r="S40" i="46"/>
  <c r="O40" i="48"/>
  <c r="O41" i="46"/>
  <c r="P41" i="46"/>
  <c r="Q41" i="46"/>
  <c r="R41" i="46"/>
  <c r="S41" i="46"/>
  <c r="O41" i="48"/>
  <c r="O42" i="46"/>
  <c r="P42" i="46"/>
  <c r="Q42" i="46"/>
  <c r="R42" i="46"/>
  <c r="S42" i="46"/>
  <c r="O42" i="48"/>
  <c r="O43" i="46"/>
  <c r="P43" i="46"/>
  <c r="Q43" i="46"/>
  <c r="R43" i="46"/>
  <c r="S43" i="46"/>
  <c r="O43" i="48"/>
  <c r="O44" i="46"/>
  <c r="P44" i="46"/>
  <c r="Q44" i="46"/>
  <c r="R44" i="46"/>
  <c r="S44" i="46"/>
  <c r="O44" i="48"/>
  <c r="O45" i="46"/>
  <c r="P45" i="46"/>
  <c r="Q45" i="46"/>
  <c r="R45" i="46"/>
  <c r="S45" i="46"/>
  <c r="O45" i="48"/>
  <c r="O46" i="46"/>
  <c r="P46" i="46"/>
  <c r="Q46" i="46"/>
  <c r="R46" i="46"/>
  <c r="S46" i="46"/>
  <c r="O46" i="48"/>
  <c r="O47" i="46"/>
  <c r="P47" i="46"/>
  <c r="Q47" i="46"/>
  <c r="R47" i="46"/>
  <c r="S47" i="46"/>
  <c r="O47" i="48"/>
  <c r="O48" i="46"/>
  <c r="P48" i="46"/>
  <c r="Q48" i="46"/>
  <c r="R48" i="46"/>
  <c r="S48" i="46"/>
  <c r="O48" i="48"/>
  <c r="O49" i="46"/>
  <c r="P49" i="46"/>
  <c r="Q49" i="46"/>
  <c r="R49" i="46"/>
  <c r="S49" i="46"/>
  <c r="O49" i="48"/>
  <c r="O50" i="46"/>
  <c r="P50" i="46"/>
  <c r="Q50" i="46"/>
  <c r="R50" i="46"/>
  <c r="S50" i="46"/>
  <c r="O50" i="48"/>
  <c r="O51" i="46"/>
  <c r="P51" i="46"/>
  <c r="Q51" i="46"/>
  <c r="R51" i="46"/>
  <c r="S51" i="46"/>
  <c r="O51" i="48"/>
  <c r="O52" i="46"/>
  <c r="P52" i="46"/>
  <c r="Q52" i="46"/>
  <c r="R52" i="46"/>
  <c r="S52" i="46"/>
  <c r="O52" i="48"/>
  <c r="O53" i="46"/>
  <c r="P53" i="46"/>
  <c r="Q53" i="46"/>
  <c r="R53" i="46"/>
  <c r="S53" i="46"/>
  <c r="O53" i="48"/>
  <c r="O54" i="46"/>
  <c r="P54" i="46"/>
  <c r="Q54" i="46"/>
  <c r="R54" i="46"/>
  <c r="S54" i="46"/>
  <c r="O54" i="48"/>
  <c r="O55" i="46"/>
  <c r="P55" i="46"/>
  <c r="Q55" i="46"/>
  <c r="R55" i="46"/>
  <c r="S55" i="46"/>
  <c r="O55" i="48"/>
  <c r="O56" i="46"/>
  <c r="P56" i="46"/>
  <c r="Q56" i="46"/>
  <c r="R56" i="46"/>
  <c r="S56" i="46"/>
  <c r="O56" i="48"/>
  <c r="O57" i="46"/>
  <c r="P57" i="46"/>
  <c r="Q57" i="46"/>
  <c r="R57" i="46"/>
  <c r="S57" i="46"/>
  <c r="O57" i="48"/>
  <c r="O58" i="46"/>
  <c r="P58" i="46"/>
  <c r="Q58" i="46"/>
  <c r="R58" i="46"/>
  <c r="S58" i="46"/>
  <c r="O58" i="48"/>
  <c r="O59" i="46"/>
  <c r="P59" i="46"/>
  <c r="Q59" i="46"/>
  <c r="R59" i="46"/>
  <c r="S59" i="46"/>
  <c r="O59" i="48"/>
  <c r="O60" i="46"/>
  <c r="P60" i="46"/>
  <c r="Q60" i="46"/>
  <c r="R60" i="46"/>
  <c r="S60" i="46"/>
  <c r="O60" i="48"/>
  <c r="O61" i="46"/>
  <c r="P61" i="46"/>
  <c r="Q61" i="46"/>
  <c r="R61" i="46"/>
  <c r="S61" i="46"/>
  <c r="O61" i="48"/>
  <c r="O62" i="46"/>
  <c r="P62" i="46"/>
  <c r="Q62" i="46"/>
  <c r="R62" i="46"/>
  <c r="S62" i="46"/>
  <c r="O62" i="48"/>
  <c r="O63" i="46"/>
  <c r="P63" i="46"/>
  <c r="Q63" i="46"/>
  <c r="R63" i="46"/>
  <c r="S63" i="46"/>
  <c r="O63" i="48"/>
  <c r="O64" i="46"/>
  <c r="P64" i="46"/>
  <c r="Q64" i="46"/>
  <c r="R64" i="46"/>
  <c r="S64" i="46"/>
  <c r="O64" i="48"/>
  <c r="O65" i="46"/>
  <c r="P65" i="46"/>
  <c r="Q65" i="46"/>
  <c r="R65" i="46"/>
  <c r="S65" i="46"/>
  <c r="O65" i="48"/>
  <c r="O66" i="46"/>
  <c r="P66" i="46"/>
  <c r="Q66" i="46"/>
  <c r="R66" i="46"/>
  <c r="S66" i="46"/>
  <c r="O66" i="48"/>
  <c r="O67" i="46"/>
  <c r="P67" i="46"/>
  <c r="Q67" i="46"/>
  <c r="R67" i="46"/>
  <c r="S67" i="46"/>
  <c r="O67" i="48"/>
  <c r="O68" i="46"/>
  <c r="P68" i="46"/>
  <c r="Q68" i="46"/>
  <c r="R68" i="46"/>
  <c r="S68" i="46"/>
  <c r="O68" i="48"/>
  <c r="O69" i="46"/>
  <c r="P69" i="46"/>
  <c r="Q69" i="46"/>
  <c r="R69" i="46"/>
  <c r="S69" i="46"/>
  <c r="O69" i="48"/>
  <c r="O70" i="46"/>
  <c r="P70" i="46"/>
  <c r="Q70" i="46"/>
  <c r="R70" i="46"/>
  <c r="S70" i="46"/>
  <c r="O70" i="48"/>
  <c r="O71" i="46"/>
  <c r="P71" i="46"/>
  <c r="Q71" i="46"/>
  <c r="R71" i="46"/>
  <c r="S71" i="46"/>
  <c r="O71" i="48"/>
  <c r="O72" i="46"/>
  <c r="P72" i="46"/>
  <c r="Q72" i="46"/>
  <c r="R72" i="46"/>
  <c r="S72" i="46"/>
  <c r="O72" i="48"/>
  <c r="O73" i="46"/>
  <c r="P73" i="46"/>
  <c r="Q73" i="46"/>
  <c r="R73" i="46"/>
  <c r="S73" i="46"/>
  <c r="O73" i="48"/>
  <c r="O74" i="46"/>
  <c r="P74" i="46"/>
  <c r="Q74" i="46"/>
  <c r="R74" i="46"/>
  <c r="S74" i="46"/>
  <c r="O74" i="48"/>
  <c r="O75" i="46"/>
  <c r="P75" i="46"/>
  <c r="Q75" i="46"/>
  <c r="R75" i="46"/>
  <c r="S75" i="46"/>
  <c r="O75" i="48"/>
  <c r="O76" i="46"/>
  <c r="P76" i="46"/>
  <c r="Q76" i="46"/>
  <c r="R76" i="46"/>
  <c r="S76" i="46"/>
  <c r="O76" i="48"/>
  <c r="O77" i="46"/>
  <c r="P77" i="46"/>
  <c r="Q77" i="46"/>
  <c r="R77" i="46"/>
  <c r="S77" i="46"/>
  <c r="O77" i="48"/>
  <c r="O78" i="46"/>
  <c r="P78" i="46"/>
  <c r="Q78" i="46"/>
  <c r="R78" i="46"/>
  <c r="S78" i="46"/>
  <c r="O78" i="48"/>
  <c r="O79" i="46"/>
  <c r="P79" i="46"/>
  <c r="Q79" i="46"/>
  <c r="R79" i="46"/>
  <c r="S79" i="46"/>
  <c r="O79" i="48"/>
  <c r="O80" i="46"/>
  <c r="P80" i="46"/>
  <c r="Q80" i="46"/>
  <c r="R80" i="46"/>
  <c r="S80" i="46"/>
  <c r="O80" i="48"/>
  <c r="O81" i="46"/>
  <c r="P81" i="46"/>
  <c r="Q81" i="46"/>
  <c r="R81" i="46"/>
  <c r="S81" i="46"/>
  <c r="O81" i="48"/>
  <c r="O82" i="46"/>
  <c r="P82" i="46"/>
  <c r="Q82" i="46"/>
  <c r="R82" i="46"/>
  <c r="S82" i="46"/>
  <c r="O82" i="48"/>
  <c r="O83" i="46"/>
  <c r="P83" i="46"/>
  <c r="Q83" i="46"/>
  <c r="R83" i="46"/>
  <c r="S83" i="46"/>
  <c r="O83" i="48"/>
  <c r="O84" i="46"/>
  <c r="P84" i="46"/>
  <c r="Q84" i="46"/>
  <c r="R84" i="46"/>
  <c r="S84" i="46"/>
  <c r="O84" i="48"/>
  <c r="O85" i="46"/>
  <c r="P85" i="46"/>
  <c r="Q85" i="46"/>
  <c r="R85" i="46"/>
  <c r="S85" i="46"/>
  <c r="O85" i="48"/>
  <c r="O86" i="46"/>
  <c r="P86" i="46"/>
  <c r="Q86" i="46"/>
  <c r="R86" i="46"/>
  <c r="S86" i="46"/>
  <c r="O86" i="48"/>
  <c r="O87" i="46"/>
  <c r="P87" i="46"/>
  <c r="Q87" i="46"/>
  <c r="R87" i="46"/>
  <c r="S87" i="46"/>
  <c r="O87" i="48"/>
  <c r="O88" i="46"/>
  <c r="P88" i="46"/>
  <c r="Q88" i="46"/>
  <c r="R88" i="46"/>
  <c r="S88" i="46"/>
  <c r="O88" i="48"/>
  <c r="O89" i="46"/>
  <c r="P89" i="46"/>
  <c r="Q89" i="46"/>
  <c r="R89" i="46"/>
  <c r="S89" i="46"/>
  <c r="O89" i="48"/>
  <c r="O90" i="46"/>
  <c r="P90" i="46"/>
  <c r="Q90" i="46"/>
  <c r="R90" i="46"/>
  <c r="S90" i="46"/>
  <c r="O90" i="48"/>
  <c r="O91" i="46"/>
  <c r="P91" i="46"/>
  <c r="Q91" i="46"/>
  <c r="R91" i="46"/>
  <c r="S91" i="46"/>
  <c r="O91" i="48"/>
  <c r="O92" i="46"/>
  <c r="P92" i="46"/>
  <c r="Q92" i="46"/>
  <c r="R92" i="46"/>
  <c r="S92" i="46"/>
  <c r="O92" i="48"/>
  <c r="O93" i="46"/>
  <c r="P93" i="46"/>
  <c r="Q93" i="46"/>
  <c r="R93" i="46"/>
  <c r="S93" i="46"/>
  <c r="O93" i="48"/>
  <c r="O94" i="46"/>
  <c r="P94" i="46"/>
  <c r="Q94" i="46"/>
  <c r="R94" i="46"/>
  <c r="S94" i="46"/>
  <c r="O94" i="48"/>
  <c r="O95" i="46"/>
  <c r="P95" i="46"/>
  <c r="Q95" i="46"/>
  <c r="R95" i="46"/>
  <c r="S95" i="46"/>
  <c r="O95" i="48"/>
  <c r="O96" i="46"/>
  <c r="P96" i="46"/>
  <c r="Q96" i="46"/>
  <c r="R96" i="46"/>
  <c r="S96" i="46"/>
  <c r="O96" i="48"/>
  <c r="O97" i="46"/>
  <c r="P97" i="46"/>
  <c r="Q97" i="46"/>
  <c r="R97" i="46"/>
  <c r="S97" i="46"/>
  <c r="O97" i="48"/>
  <c r="O98" i="46"/>
  <c r="P98" i="46"/>
  <c r="Q98" i="46"/>
  <c r="R98" i="46"/>
  <c r="S98" i="46"/>
  <c r="O98" i="48"/>
  <c r="O99" i="46"/>
  <c r="P99" i="46"/>
  <c r="Q99" i="46"/>
  <c r="R99" i="46"/>
  <c r="S99" i="46"/>
  <c r="O99" i="48"/>
  <c r="O100" i="46"/>
  <c r="P100" i="46"/>
  <c r="Q100" i="46"/>
  <c r="R100" i="46"/>
  <c r="S100" i="46"/>
  <c r="O100" i="48"/>
  <c r="O101" i="46"/>
  <c r="P101" i="46"/>
  <c r="Q101" i="46"/>
  <c r="R101" i="46"/>
  <c r="S101" i="46"/>
  <c r="O101" i="48"/>
  <c r="O102" i="46"/>
  <c r="P102" i="46"/>
  <c r="Q102" i="46"/>
  <c r="R102" i="46"/>
  <c r="S102" i="46"/>
  <c r="O102" i="48"/>
  <c r="O103" i="46"/>
  <c r="P103" i="46"/>
  <c r="Q103" i="46"/>
  <c r="R103" i="46"/>
  <c r="S103" i="46"/>
  <c r="O103" i="48"/>
  <c r="O104" i="46"/>
  <c r="P104" i="46"/>
  <c r="Q104" i="46"/>
  <c r="R104" i="46"/>
  <c r="S104" i="46"/>
  <c r="O104" i="48"/>
  <c r="O105" i="46"/>
  <c r="P105" i="46"/>
  <c r="Q105" i="46"/>
  <c r="R105" i="46"/>
  <c r="S105" i="46"/>
  <c r="O105" i="48"/>
  <c r="O106" i="46"/>
  <c r="P106" i="46"/>
  <c r="Q106" i="46"/>
  <c r="R106" i="46"/>
  <c r="S106" i="46"/>
  <c r="O106" i="48"/>
  <c r="O107" i="46"/>
  <c r="P107" i="46"/>
  <c r="Q107" i="46"/>
  <c r="R107" i="46"/>
  <c r="S107" i="46"/>
  <c r="O107" i="48"/>
  <c r="O108" i="46"/>
  <c r="P108" i="46"/>
  <c r="Q108" i="46"/>
  <c r="R108" i="46"/>
  <c r="S108" i="46"/>
  <c r="O108" i="48"/>
  <c r="O109" i="46"/>
  <c r="P109" i="46"/>
  <c r="Q109" i="46"/>
  <c r="R109" i="46"/>
  <c r="S109" i="46"/>
  <c r="O109" i="48"/>
  <c r="O110" i="46"/>
  <c r="P110" i="46"/>
  <c r="Q110" i="46"/>
  <c r="R110" i="46"/>
  <c r="S110" i="46"/>
  <c r="O110" i="48"/>
  <c r="M4" i="46"/>
  <c r="G4" i="62"/>
  <c r="M5" i="46"/>
  <c r="G5" i="62"/>
  <c r="M6" i="46"/>
  <c r="G6" i="62"/>
  <c r="M7" i="46"/>
  <c r="G7" i="62"/>
  <c r="M8" i="46"/>
  <c r="G8" i="62"/>
  <c r="M9" i="46"/>
  <c r="G9" i="62"/>
  <c r="M10" i="46"/>
  <c r="G10" i="62"/>
  <c r="M11" i="46"/>
  <c r="G11" i="62"/>
  <c r="M12" i="46"/>
  <c r="G12" i="62"/>
  <c r="M13" i="46"/>
  <c r="G13" i="62"/>
  <c r="M14" i="46"/>
  <c r="G14" i="62"/>
  <c r="M15" i="46"/>
  <c r="G15" i="62"/>
  <c r="M16" i="46"/>
  <c r="G16" i="62"/>
  <c r="M17" i="46"/>
  <c r="G17" i="62"/>
  <c r="M18" i="46"/>
  <c r="G18" i="62"/>
  <c r="M19" i="46"/>
  <c r="G19" i="62"/>
  <c r="M20" i="46"/>
  <c r="G20" i="62"/>
  <c r="M21" i="46"/>
  <c r="G21" i="62"/>
  <c r="M22" i="46"/>
  <c r="G22" i="62"/>
  <c r="M23" i="46"/>
  <c r="G23" i="62"/>
  <c r="M24" i="46"/>
  <c r="G24" i="62"/>
  <c r="M25" i="46"/>
  <c r="G25" i="62"/>
  <c r="M26" i="46"/>
  <c r="G26" i="62"/>
  <c r="M27" i="46"/>
  <c r="G27" i="62"/>
  <c r="M28" i="46"/>
  <c r="G28" i="62"/>
  <c r="M29" i="46"/>
  <c r="G29" i="62"/>
  <c r="M30" i="46"/>
  <c r="G30" i="62"/>
  <c r="M31" i="46"/>
  <c r="G31" i="62"/>
  <c r="M32" i="46"/>
  <c r="G32" i="62"/>
  <c r="M33" i="46"/>
  <c r="G33" i="62"/>
  <c r="M34" i="46"/>
  <c r="G34" i="62"/>
  <c r="M35" i="46"/>
  <c r="G35" i="62"/>
  <c r="M36" i="46"/>
  <c r="G36" i="62"/>
  <c r="M37" i="46"/>
  <c r="G37" i="62"/>
  <c r="M38" i="46"/>
  <c r="G38" i="62"/>
  <c r="M39" i="46"/>
  <c r="G39" i="62"/>
  <c r="M40" i="46"/>
  <c r="G40" i="62"/>
  <c r="M41" i="46"/>
  <c r="G41" i="62"/>
  <c r="M42" i="46"/>
  <c r="G42" i="62"/>
  <c r="M43" i="46"/>
  <c r="G43" i="62"/>
  <c r="M44" i="46"/>
  <c r="G44" i="62"/>
  <c r="M45" i="46"/>
  <c r="G45" i="62"/>
  <c r="M46" i="46"/>
  <c r="G46" i="62"/>
  <c r="M47" i="46"/>
  <c r="G47" i="62"/>
  <c r="M48" i="46"/>
  <c r="G48" i="62"/>
  <c r="M49" i="46"/>
  <c r="G49" i="62"/>
  <c r="M50" i="46"/>
  <c r="G50" i="62"/>
  <c r="M51" i="46"/>
  <c r="G51" i="62"/>
  <c r="M52" i="46"/>
  <c r="G52" i="62"/>
  <c r="M53" i="46"/>
  <c r="G53" i="62"/>
  <c r="M54" i="46"/>
  <c r="G54" i="62"/>
  <c r="M55" i="46"/>
  <c r="G55" i="62"/>
  <c r="M56" i="46"/>
  <c r="G56" i="62"/>
  <c r="M57" i="46"/>
  <c r="G57" i="62"/>
  <c r="M58" i="46"/>
  <c r="G58" i="62"/>
  <c r="M59" i="46"/>
  <c r="G59" i="62"/>
  <c r="M60" i="46"/>
  <c r="G60" i="62"/>
  <c r="M61" i="46"/>
  <c r="G61" i="62"/>
  <c r="M62" i="46"/>
  <c r="G62" i="62"/>
  <c r="M63" i="46"/>
  <c r="G63" i="62"/>
  <c r="M64" i="46"/>
  <c r="G64" i="62"/>
  <c r="M65" i="46"/>
  <c r="G65" i="62"/>
  <c r="M66" i="46"/>
  <c r="G66" i="62"/>
  <c r="M67" i="46"/>
  <c r="G67" i="62"/>
  <c r="M68" i="46"/>
  <c r="G68" i="62"/>
  <c r="M69" i="46"/>
  <c r="G69" i="62"/>
  <c r="M70" i="46"/>
  <c r="G70" i="62"/>
  <c r="M71" i="46"/>
  <c r="G71" i="62"/>
  <c r="M72" i="46"/>
  <c r="G72" i="62"/>
  <c r="M73" i="46"/>
  <c r="G73" i="62"/>
  <c r="M74" i="46"/>
  <c r="G74" i="62"/>
  <c r="M75" i="46"/>
  <c r="G75" i="62"/>
  <c r="M76" i="46"/>
  <c r="G76" i="62"/>
  <c r="M77" i="46"/>
  <c r="G77" i="62"/>
  <c r="M78" i="46"/>
  <c r="G78" i="62"/>
  <c r="M79" i="46"/>
  <c r="G79" i="62"/>
  <c r="M80" i="46"/>
  <c r="G80" i="62"/>
  <c r="M81" i="46"/>
  <c r="G81" i="62"/>
  <c r="M82" i="46"/>
  <c r="G82" i="62"/>
  <c r="M83" i="46"/>
  <c r="G83" i="62"/>
  <c r="M84" i="46"/>
  <c r="G84" i="62"/>
  <c r="M85" i="46"/>
  <c r="G85" i="62"/>
  <c r="M86" i="46"/>
  <c r="G86" i="62"/>
  <c r="M87" i="46"/>
  <c r="G87" i="62"/>
  <c r="M88" i="46"/>
  <c r="G88" i="62"/>
  <c r="M89" i="46"/>
  <c r="G89" i="62"/>
  <c r="M90" i="46"/>
  <c r="G90" i="62"/>
  <c r="M91" i="46"/>
  <c r="G91" i="62"/>
  <c r="M92" i="46"/>
  <c r="G92" i="62"/>
  <c r="M93" i="46"/>
  <c r="G93" i="62"/>
  <c r="M94" i="46"/>
  <c r="G94" i="62"/>
  <c r="M95" i="46"/>
  <c r="G95" i="62"/>
  <c r="M96" i="46"/>
  <c r="G96" i="62"/>
  <c r="M97" i="46"/>
  <c r="G97" i="62"/>
  <c r="M98" i="46"/>
  <c r="G98" i="62"/>
  <c r="M99" i="46"/>
  <c r="G99" i="62"/>
  <c r="M100" i="46"/>
  <c r="G100" i="62"/>
  <c r="M101" i="46"/>
  <c r="G101" i="62"/>
  <c r="M102" i="46"/>
  <c r="G102" i="62"/>
  <c r="M103" i="46"/>
  <c r="G103" i="62"/>
  <c r="M104" i="46"/>
  <c r="G104" i="62"/>
  <c r="M105" i="46"/>
  <c r="G105" i="62"/>
  <c r="M106" i="46"/>
  <c r="G106" i="62"/>
  <c r="M107" i="46"/>
  <c r="G107" i="62"/>
  <c r="M108" i="46"/>
  <c r="G108" i="62"/>
  <c r="M109" i="46"/>
  <c r="G109" i="62"/>
  <c r="M110" i="46"/>
  <c r="G110" i="62"/>
  <c r="I4" i="46"/>
  <c r="J4" i="46"/>
  <c r="I4" i="48"/>
  <c r="K4" i="46"/>
  <c r="L4" i="46"/>
  <c r="I5" i="46"/>
  <c r="J5" i="46"/>
  <c r="I5" i="48"/>
  <c r="K5" i="46"/>
  <c r="L5" i="46"/>
  <c r="I6" i="46"/>
  <c r="J6" i="46"/>
  <c r="I6" i="48"/>
  <c r="K6" i="46"/>
  <c r="L6" i="46"/>
  <c r="I7" i="46"/>
  <c r="J7" i="46"/>
  <c r="I7" i="48"/>
  <c r="K7" i="46"/>
  <c r="L7" i="46"/>
  <c r="I8" i="46"/>
  <c r="J8" i="46"/>
  <c r="I8" i="48"/>
  <c r="K8" i="46"/>
  <c r="L8" i="46"/>
  <c r="I9" i="46"/>
  <c r="J9" i="46"/>
  <c r="I9" i="48"/>
  <c r="K9" i="46"/>
  <c r="L9" i="46"/>
  <c r="I10" i="46"/>
  <c r="J10" i="46"/>
  <c r="I10" i="48"/>
  <c r="K10" i="46"/>
  <c r="L10" i="46"/>
  <c r="I11" i="46"/>
  <c r="J11" i="46"/>
  <c r="I11" i="48"/>
  <c r="K11" i="46"/>
  <c r="L11" i="46"/>
  <c r="I12" i="46"/>
  <c r="J12" i="46"/>
  <c r="I12" i="48"/>
  <c r="K12" i="46"/>
  <c r="L12" i="46"/>
  <c r="I13" i="46"/>
  <c r="J13" i="46"/>
  <c r="I13" i="48"/>
  <c r="K13" i="46"/>
  <c r="L13" i="46"/>
  <c r="I14" i="46"/>
  <c r="J14" i="46"/>
  <c r="I14" i="48"/>
  <c r="K14" i="46"/>
  <c r="L14" i="46"/>
  <c r="I15" i="46"/>
  <c r="J15" i="46"/>
  <c r="I15" i="48"/>
  <c r="K15" i="46"/>
  <c r="L15" i="46"/>
  <c r="I16" i="46"/>
  <c r="J16" i="46"/>
  <c r="I16" i="48"/>
  <c r="K16" i="46"/>
  <c r="L16" i="46"/>
  <c r="I17" i="46"/>
  <c r="J17" i="46"/>
  <c r="I17" i="48"/>
  <c r="K17" i="46"/>
  <c r="L17" i="46"/>
  <c r="I18" i="46"/>
  <c r="J18" i="46"/>
  <c r="I18" i="48"/>
  <c r="K18" i="46"/>
  <c r="L18" i="46"/>
  <c r="I19" i="46"/>
  <c r="J19" i="46"/>
  <c r="I19" i="48"/>
  <c r="K19" i="46"/>
  <c r="L19" i="46"/>
  <c r="I20" i="46"/>
  <c r="J20" i="46"/>
  <c r="I20" i="48"/>
  <c r="K20" i="46"/>
  <c r="L20" i="46"/>
  <c r="I21" i="46"/>
  <c r="J21" i="46"/>
  <c r="I21" i="48"/>
  <c r="K21" i="46"/>
  <c r="L21" i="46"/>
  <c r="I22" i="46"/>
  <c r="J22" i="46"/>
  <c r="I22" i="48"/>
  <c r="K22" i="46"/>
  <c r="L22" i="46"/>
  <c r="I23" i="46"/>
  <c r="J23" i="46"/>
  <c r="I23" i="48"/>
  <c r="K23" i="46"/>
  <c r="L23" i="46"/>
  <c r="I24" i="46"/>
  <c r="J24" i="46"/>
  <c r="I24" i="48"/>
  <c r="K24" i="46"/>
  <c r="L24" i="46"/>
  <c r="I25" i="46"/>
  <c r="J25" i="46"/>
  <c r="I25" i="48"/>
  <c r="K25" i="46"/>
  <c r="L25" i="46"/>
  <c r="I26" i="46"/>
  <c r="J26" i="46"/>
  <c r="I26" i="48"/>
  <c r="K26" i="46"/>
  <c r="L26" i="46"/>
  <c r="I27" i="46"/>
  <c r="J27" i="46"/>
  <c r="I27" i="48"/>
  <c r="K27" i="46"/>
  <c r="L27" i="46"/>
  <c r="I28" i="46"/>
  <c r="J28" i="46"/>
  <c r="I28" i="48"/>
  <c r="K28" i="46"/>
  <c r="L28" i="46"/>
  <c r="I29" i="46"/>
  <c r="J29" i="46"/>
  <c r="I29" i="48"/>
  <c r="K29" i="46"/>
  <c r="L29" i="46"/>
  <c r="I30" i="46"/>
  <c r="J30" i="46"/>
  <c r="I30" i="48"/>
  <c r="K30" i="46"/>
  <c r="L30" i="46"/>
  <c r="I31" i="46"/>
  <c r="J31" i="46"/>
  <c r="I31" i="48"/>
  <c r="K31" i="46"/>
  <c r="L31" i="46"/>
  <c r="I32" i="46"/>
  <c r="J32" i="46"/>
  <c r="I32" i="48"/>
  <c r="K32" i="46"/>
  <c r="L32" i="46"/>
  <c r="I33" i="46"/>
  <c r="J33" i="46"/>
  <c r="I33" i="48"/>
  <c r="K33" i="46"/>
  <c r="L33" i="46"/>
  <c r="I34" i="46"/>
  <c r="J34" i="46"/>
  <c r="I34" i="48"/>
  <c r="K34" i="46"/>
  <c r="L34" i="46"/>
  <c r="I35" i="46"/>
  <c r="J35" i="46"/>
  <c r="I35" i="48"/>
  <c r="K35" i="46"/>
  <c r="L35" i="46"/>
  <c r="I36" i="46"/>
  <c r="J36" i="46"/>
  <c r="I36" i="48"/>
  <c r="K36" i="46"/>
  <c r="L36" i="46"/>
  <c r="I37" i="46"/>
  <c r="J37" i="46"/>
  <c r="I37" i="48"/>
  <c r="K37" i="46"/>
  <c r="L37" i="46"/>
  <c r="I38" i="46"/>
  <c r="J38" i="46"/>
  <c r="I38" i="48"/>
  <c r="K38" i="46"/>
  <c r="L38" i="46"/>
  <c r="I39" i="46"/>
  <c r="J39" i="46"/>
  <c r="I39" i="48"/>
  <c r="K39" i="46"/>
  <c r="L39" i="46"/>
  <c r="I40" i="46"/>
  <c r="J40" i="46"/>
  <c r="I40" i="48"/>
  <c r="K40" i="46"/>
  <c r="L40" i="46"/>
  <c r="I41" i="46"/>
  <c r="J41" i="46"/>
  <c r="I41" i="48"/>
  <c r="K41" i="46"/>
  <c r="L41" i="46"/>
  <c r="I42" i="46"/>
  <c r="J42" i="46"/>
  <c r="I42" i="48"/>
  <c r="K42" i="46"/>
  <c r="L42" i="46"/>
  <c r="I43" i="46"/>
  <c r="J43" i="46"/>
  <c r="I43" i="48"/>
  <c r="K43" i="46"/>
  <c r="L43" i="46"/>
  <c r="I44" i="46"/>
  <c r="J44" i="46"/>
  <c r="I44" i="48"/>
  <c r="K44" i="46"/>
  <c r="L44" i="46"/>
  <c r="I45" i="46"/>
  <c r="J45" i="46"/>
  <c r="I45" i="48"/>
  <c r="K45" i="46"/>
  <c r="L45" i="46"/>
  <c r="I46" i="46"/>
  <c r="J46" i="46"/>
  <c r="I46" i="48"/>
  <c r="K46" i="46"/>
  <c r="L46" i="46"/>
  <c r="I47" i="46"/>
  <c r="J47" i="46"/>
  <c r="I47" i="48"/>
  <c r="K47" i="46"/>
  <c r="L47" i="46"/>
  <c r="I48" i="46"/>
  <c r="J48" i="46"/>
  <c r="I48" i="48"/>
  <c r="K48" i="46"/>
  <c r="L48" i="46"/>
  <c r="I49" i="46"/>
  <c r="J49" i="46"/>
  <c r="I49" i="48"/>
  <c r="K49" i="46"/>
  <c r="L49" i="46"/>
  <c r="I50" i="46"/>
  <c r="J50" i="46"/>
  <c r="I50" i="48"/>
  <c r="K50" i="46"/>
  <c r="L50" i="46"/>
  <c r="I51" i="46"/>
  <c r="J51" i="46"/>
  <c r="I51" i="48"/>
  <c r="K51" i="46"/>
  <c r="L51" i="46"/>
  <c r="I52" i="46"/>
  <c r="J52" i="46"/>
  <c r="I52" i="48"/>
  <c r="K52" i="46"/>
  <c r="L52" i="46"/>
  <c r="I53" i="46"/>
  <c r="J53" i="46"/>
  <c r="I53" i="48"/>
  <c r="K53" i="46"/>
  <c r="L53" i="46"/>
  <c r="I54" i="46"/>
  <c r="J54" i="46"/>
  <c r="I54" i="48"/>
  <c r="K54" i="46"/>
  <c r="L54" i="46"/>
  <c r="I55" i="46"/>
  <c r="J55" i="46"/>
  <c r="I55" i="48"/>
  <c r="K55" i="46"/>
  <c r="L55" i="46"/>
  <c r="I56" i="46"/>
  <c r="J56" i="46"/>
  <c r="I56" i="48"/>
  <c r="K56" i="46"/>
  <c r="L56" i="46"/>
  <c r="I57" i="46"/>
  <c r="J57" i="46"/>
  <c r="I57" i="48"/>
  <c r="K57" i="46"/>
  <c r="L57" i="46"/>
  <c r="I58" i="46"/>
  <c r="J58" i="46"/>
  <c r="I58" i="48"/>
  <c r="K58" i="46"/>
  <c r="L58" i="46"/>
  <c r="I59" i="46"/>
  <c r="J59" i="46"/>
  <c r="I59" i="48"/>
  <c r="K59" i="46"/>
  <c r="L59" i="46"/>
  <c r="I60" i="46"/>
  <c r="J60" i="46"/>
  <c r="I60" i="48"/>
  <c r="K60" i="46"/>
  <c r="L60" i="46"/>
  <c r="I61" i="46"/>
  <c r="J61" i="46"/>
  <c r="I61" i="48"/>
  <c r="K61" i="46"/>
  <c r="L61" i="46"/>
  <c r="I62" i="46"/>
  <c r="J62" i="46"/>
  <c r="I62" i="48"/>
  <c r="K62" i="46"/>
  <c r="L62" i="46"/>
  <c r="I63" i="46"/>
  <c r="J63" i="46"/>
  <c r="I63" i="48"/>
  <c r="K63" i="46"/>
  <c r="L63" i="46"/>
  <c r="I64" i="46"/>
  <c r="J64" i="46"/>
  <c r="I64" i="48"/>
  <c r="K64" i="46"/>
  <c r="L64" i="46"/>
  <c r="I65" i="46"/>
  <c r="J65" i="46"/>
  <c r="I65" i="48"/>
  <c r="K65" i="46"/>
  <c r="L65" i="46"/>
  <c r="I66" i="46"/>
  <c r="J66" i="46"/>
  <c r="I66" i="48"/>
  <c r="K66" i="46"/>
  <c r="L66" i="46"/>
  <c r="I67" i="46"/>
  <c r="J67" i="46"/>
  <c r="I67" i="48"/>
  <c r="K67" i="46"/>
  <c r="L67" i="46"/>
  <c r="I68" i="46"/>
  <c r="J68" i="46"/>
  <c r="I68" i="48"/>
  <c r="K68" i="46"/>
  <c r="L68" i="46"/>
  <c r="I69" i="46"/>
  <c r="J69" i="46"/>
  <c r="I69" i="48"/>
  <c r="K69" i="46"/>
  <c r="L69" i="46"/>
  <c r="I70" i="46"/>
  <c r="J70" i="46"/>
  <c r="I70" i="48"/>
  <c r="K70" i="46"/>
  <c r="L70" i="46"/>
  <c r="I71" i="46"/>
  <c r="J71" i="46"/>
  <c r="I71" i="48"/>
  <c r="K71" i="46"/>
  <c r="L71" i="46"/>
  <c r="I72" i="46"/>
  <c r="J72" i="46"/>
  <c r="I72" i="48"/>
  <c r="K72" i="46"/>
  <c r="L72" i="46"/>
  <c r="I73" i="46"/>
  <c r="J73" i="46"/>
  <c r="I73" i="48"/>
  <c r="K73" i="46"/>
  <c r="L73" i="46"/>
  <c r="I74" i="46"/>
  <c r="J74" i="46"/>
  <c r="I74" i="48"/>
  <c r="K74" i="46"/>
  <c r="L74" i="46"/>
  <c r="I75" i="46"/>
  <c r="J75" i="46"/>
  <c r="I75" i="48"/>
  <c r="K75" i="46"/>
  <c r="L75" i="46"/>
  <c r="I76" i="46"/>
  <c r="J76" i="46"/>
  <c r="I76" i="48"/>
  <c r="K76" i="46"/>
  <c r="L76" i="46"/>
  <c r="I77" i="46"/>
  <c r="J77" i="46"/>
  <c r="I77" i="48"/>
  <c r="K77" i="46"/>
  <c r="L77" i="46"/>
  <c r="I78" i="46"/>
  <c r="J78" i="46"/>
  <c r="I78" i="48"/>
  <c r="K78" i="46"/>
  <c r="L78" i="46"/>
  <c r="I79" i="46"/>
  <c r="J79" i="46"/>
  <c r="I79" i="48"/>
  <c r="K79" i="46"/>
  <c r="L79" i="46"/>
  <c r="I80" i="46"/>
  <c r="J80" i="46"/>
  <c r="I80" i="48"/>
  <c r="K80" i="46"/>
  <c r="L80" i="46"/>
  <c r="I81" i="46"/>
  <c r="J81" i="46"/>
  <c r="I81" i="48"/>
  <c r="K81" i="46"/>
  <c r="L81" i="46"/>
  <c r="I82" i="46"/>
  <c r="J82" i="46"/>
  <c r="I82" i="48"/>
  <c r="K82" i="46"/>
  <c r="L82" i="46"/>
  <c r="I83" i="46"/>
  <c r="J83" i="46"/>
  <c r="I83" i="48"/>
  <c r="K83" i="46"/>
  <c r="L83" i="46"/>
  <c r="I84" i="46"/>
  <c r="J84" i="46"/>
  <c r="I84" i="48"/>
  <c r="K84" i="46"/>
  <c r="L84" i="46"/>
  <c r="I85" i="46"/>
  <c r="J85" i="46"/>
  <c r="I85" i="48"/>
  <c r="K85" i="46"/>
  <c r="L85" i="46"/>
  <c r="I86" i="46"/>
  <c r="J86" i="46"/>
  <c r="I86" i="48"/>
  <c r="K86" i="46"/>
  <c r="L86" i="46"/>
  <c r="I87" i="46"/>
  <c r="J87" i="46"/>
  <c r="I87" i="48"/>
  <c r="K87" i="46"/>
  <c r="L87" i="46"/>
  <c r="I88" i="46"/>
  <c r="J88" i="46"/>
  <c r="I88" i="48"/>
  <c r="K88" i="46"/>
  <c r="L88" i="46"/>
  <c r="I89" i="46"/>
  <c r="J89" i="46"/>
  <c r="I89" i="48"/>
  <c r="K89" i="46"/>
  <c r="L89" i="46"/>
  <c r="I90" i="46"/>
  <c r="J90" i="46"/>
  <c r="I90" i="48"/>
  <c r="K90" i="46"/>
  <c r="L90" i="46"/>
  <c r="I91" i="46"/>
  <c r="J91" i="46"/>
  <c r="I91" i="48"/>
  <c r="K91" i="46"/>
  <c r="L91" i="46"/>
  <c r="I92" i="46"/>
  <c r="J92" i="46"/>
  <c r="I92" i="48"/>
  <c r="K92" i="46"/>
  <c r="L92" i="46"/>
  <c r="I93" i="46"/>
  <c r="J93" i="46"/>
  <c r="I93" i="48"/>
  <c r="K93" i="46"/>
  <c r="L93" i="46"/>
  <c r="I94" i="46"/>
  <c r="J94" i="46"/>
  <c r="I94" i="48"/>
  <c r="K94" i="46"/>
  <c r="L94" i="46"/>
  <c r="I95" i="46"/>
  <c r="J95" i="46"/>
  <c r="I95" i="48"/>
  <c r="K95" i="46"/>
  <c r="L95" i="46"/>
  <c r="I96" i="46"/>
  <c r="J96" i="46"/>
  <c r="I96" i="48"/>
  <c r="K96" i="46"/>
  <c r="L96" i="46"/>
  <c r="I97" i="46"/>
  <c r="J97" i="46"/>
  <c r="I97" i="48"/>
  <c r="K97" i="46"/>
  <c r="L97" i="46"/>
  <c r="I98" i="46"/>
  <c r="J98" i="46"/>
  <c r="I98" i="48"/>
  <c r="K98" i="46"/>
  <c r="L98" i="46"/>
  <c r="I99" i="46"/>
  <c r="J99" i="46"/>
  <c r="I99" i="48"/>
  <c r="K99" i="46"/>
  <c r="L99" i="46"/>
  <c r="I100" i="46"/>
  <c r="J100" i="46"/>
  <c r="I100" i="48"/>
  <c r="K100" i="46"/>
  <c r="L100" i="46"/>
  <c r="I101" i="46"/>
  <c r="J101" i="46"/>
  <c r="I101" i="48"/>
  <c r="K101" i="46"/>
  <c r="L101" i="46"/>
  <c r="I102" i="46"/>
  <c r="J102" i="46"/>
  <c r="I102" i="48"/>
  <c r="K102" i="46"/>
  <c r="L102" i="46"/>
  <c r="I103" i="46"/>
  <c r="J103" i="46"/>
  <c r="I103" i="48"/>
  <c r="K103" i="46"/>
  <c r="L103" i="46"/>
  <c r="I104" i="46"/>
  <c r="J104" i="46"/>
  <c r="I104" i="48"/>
  <c r="K104" i="46"/>
  <c r="L104" i="46"/>
  <c r="I105" i="46"/>
  <c r="J105" i="46"/>
  <c r="I105" i="48"/>
  <c r="K105" i="46"/>
  <c r="L105" i="46"/>
  <c r="I106" i="46"/>
  <c r="J106" i="46"/>
  <c r="I106" i="48"/>
  <c r="K106" i="46"/>
  <c r="L106" i="46"/>
  <c r="I107" i="46"/>
  <c r="J107" i="46"/>
  <c r="I107" i="48"/>
  <c r="K107" i="46"/>
  <c r="L107" i="46"/>
  <c r="I108" i="46"/>
  <c r="J108" i="46"/>
  <c r="I108" i="48"/>
  <c r="K108" i="46"/>
  <c r="L108" i="46"/>
  <c r="I109" i="46"/>
  <c r="J109" i="46"/>
  <c r="I109" i="48"/>
  <c r="K109" i="46"/>
  <c r="L109" i="46"/>
  <c r="I110" i="46"/>
  <c r="J110" i="46"/>
  <c r="I110" i="48"/>
  <c r="K110" i="46"/>
  <c r="L110" i="46"/>
  <c r="E4" i="46"/>
  <c r="F4" i="46"/>
  <c r="F4" i="48"/>
  <c r="G4" i="46"/>
  <c r="H4" i="46"/>
  <c r="E5" i="46"/>
  <c r="F5" i="46"/>
  <c r="F5" i="48"/>
  <c r="G5" i="46"/>
  <c r="H5" i="46"/>
  <c r="E6" i="46"/>
  <c r="F6" i="46"/>
  <c r="F6" i="48"/>
  <c r="G6" i="46"/>
  <c r="H6" i="46"/>
  <c r="E7" i="46"/>
  <c r="F7" i="46"/>
  <c r="F7" i="48"/>
  <c r="G7" i="46"/>
  <c r="H7" i="46"/>
  <c r="E8" i="46"/>
  <c r="F8" i="46"/>
  <c r="F8" i="48"/>
  <c r="G8" i="46"/>
  <c r="H8" i="46"/>
  <c r="E9" i="46"/>
  <c r="F9" i="46"/>
  <c r="F9" i="48"/>
  <c r="G9" i="46"/>
  <c r="H9" i="46"/>
  <c r="E10" i="46"/>
  <c r="F10" i="46"/>
  <c r="F10" i="48"/>
  <c r="G10" i="46"/>
  <c r="H10" i="46"/>
  <c r="E11" i="46"/>
  <c r="F11" i="46"/>
  <c r="F11" i="48"/>
  <c r="G11" i="46"/>
  <c r="H11" i="46"/>
  <c r="E12" i="46"/>
  <c r="F12" i="46"/>
  <c r="F12" i="48"/>
  <c r="G12" i="46"/>
  <c r="H12" i="46"/>
  <c r="E13" i="46"/>
  <c r="F13" i="46"/>
  <c r="F13" i="48"/>
  <c r="G13" i="46"/>
  <c r="H13" i="46"/>
  <c r="E14" i="46"/>
  <c r="F14" i="46"/>
  <c r="F14" i="48"/>
  <c r="G14" i="46"/>
  <c r="H14" i="46"/>
  <c r="E15" i="46"/>
  <c r="F15" i="46"/>
  <c r="F15" i="48"/>
  <c r="G15" i="46"/>
  <c r="H15" i="46"/>
  <c r="E16" i="46"/>
  <c r="F16" i="46"/>
  <c r="F16" i="48"/>
  <c r="G16" i="46"/>
  <c r="H16" i="46"/>
  <c r="E17" i="46"/>
  <c r="F17" i="46"/>
  <c r="F17" i="48"/>
  <c r="G17" i="46"/>
  <c r="H17" i="46"/>
  <c r="E18" i="46"/>
  <c r="F18" i="46"/>
  <c r="F18" i="48"/>
  <c r="G18" i="46"/>
  <c r="H18" i="46"/>
  <c r="E19" i="46"/>
  <c r="F19" i="46"/>
  <c r="F19" i="48"/>
  <c r="G19" i="46"/>
  <c r="H19" i="46"/>
  <c r="E20" i="46"/>
  <c r="F20" i="46"/>
  <c r="F20" i="48"/>
  <c r="G20" i="46"/>
  <c r="H20" i="46"/>
  <c r="E21" i="46"/>
  <c r="F21" i="46"/>
  <c r="F21" i="48"/>
  <c r="G21" i="46"/>
  <c r="H21" i="46"/>
  <c r="E22" i="46"/>
  <c r="F22" i="46"/>
  <c r="F22" i="48"/>
  <c r="G22" i="46"/>
  <c r="H22" i="46"/>
  <c r="E23" i="46"/>
  <c r="F23" i="46"/>
  <c r="F23" i="48"/>
  <c r="G23" i="46"/>
  <c r="H23" i="46"/>
  <c r="E24" i="46"/>
  <c r="F24" i="46"/>
  <c r="F24" i="48"/>
  <c r="G24" i="46"/>
  <c r="H24" i="46"/>
  <c r="E25" i="46"/>
  <c r="F25" i="46"/>
  <c r="F25" i="48"/>
  <c r="G25" i="46"/>
  <c r="H25" i="46"/>
  <c r="E26" i="46"/>
  <c r="F26" i="46"/>
  <c r="F26" i="48"/>
  <c r="G26" i="46"/>
  <c r="H26" i="46"/>
  <c r="E27" i="46"/>
  <c r="F27" i="46"/>
  <c r="F27" i="48"/>
  <c r="G27" i="46"/>
  <c r="H27" i="46"/>
  <c r="E28" i="46"/>
  <c r="F28" i="46"/>
  <c r="F28" i="48"/>
  <c r="G28" i="46"/>
  <c r="H28" i="46"/>
  <c r="E29" i="46"/>
  <c r="F29" i="46"/>
  <c r="F29" i="48"/>
  <c r="G29" i="46"/>
  <c r="H29" i="46"/>
  <c r="E30" i="46"/>
  <c r="F30" i="46"/>
  <c r="F30" i="48"/>
  <c r="G30" i="46"/>
  <c r="H30" i="46"/>
  <c r="E31" i="46"/>
  <c r="F31" i="46"/>
  <c r="F31" i="48"/>
  <c r="G31" i="46"/>
  <c r="H31" i="46"/>
  <c r="E32" i="46"/>
  <c r="F32" i="46"/>
  <c r="F32" i="48"/>
  <c r="G32" i="46"/>
  <c r="H32" i="46"/>
  <c r="E33" i="46"/>
  <c r="F33" i="46"/>
  <c r="F33" i="48"/>
  <c r="G33" i="46"/>
  <c r="H33" i="46"/>
  <c r="E34" i="46"/>
  <c r="F34" i="46"/>
  <c r="F34" i="48"/>
  <c r="G34" i="46"/>
  <c r="H34" i="46"/>
  <c r="E35" i="46"/>
  <c r="F35" i="46"/>
  <c r="F35" i="48"/>
  <c r="G35" i="46"/>
  <c r="H35" i="46"/>
  <c r="E36" i="46"/>
  <c r="F36" i="46"/>
  <c r="F36" i="48"/>
  <c r="G36" i="46"/>
  <c r="H36" i="46"/>
  <c r="E37" i="46"/>
  <c r="F37" i="46"/>
  <c r="F37" i="48"/>
  <c r="G37" i="46"/>
  <c r="H37" i="46"/>
  <c r="E38" i="46"/>
  <c r="F38" i="46"/>
  <c r="F38" i="48"/>
  <c r="G38" i="46"/>
  <c r="H38" i="46"/>
  <c r="E39" i="46"/>
  <c r="F39" i="46"/>
  <c r="F39" i="48"/>
  <c r="G39" i="46"/>
  <c r="H39" i="46"/>
  <c r="E40" i="46"/>
  <c r="F40" i="46"/>
  <c r="F40" i="48"/>
  <c r="G40" i="46"/>
  <c r="H40" i="46"/>
  <c r="E41" i="46"/>
  <c r="F41" i="46"/>
  <c r="F41" i="48"/>
  <c r="G41" i="46"/>
  <c r="H41" i="46"/>
  <c r="E42" i="46"/>
  <c r="F42" i="46"/>
  <c r="F42" i="48"/>
  <c r="G42" i="46"/>
  <c r="H42" i="46"/>
  <c r="E43" i="46"/>
  <c r="F43" i="46"/>
  <c r="F43" i="48"/>
  <c r="G43" i="46"/>
  <c r="H43" i="46"/>
  <c r="E44" i="46"/>
  <c r="F44" i="46"/>
  <c r="F44" i="48"/>
  <c r="G44" i="46"/>
  <c r="H44" i="46"/>
  <c r="E45" i="46"/>
  <c r="F45" i="46"/>
  <c r="F45" i="48"/>
  <c r="G45" i="46"/>
  <c r="H45" i="46"/>
  <c r="E46" i="46"/>
  <c r="F46" i="46"/>
  <c r="F46" i="48"/>
  <c r="G46" i="46"/>
  <c r="H46" i="46"/>
  <c r="E47" i="46"/>
  <c r="F47" i="46"/>
  <c r="F47" i="48"/>
  <c r="G47" i="46"/>
  <c r="H47" i="46"/>
  <c r="E48" i="46"/>
  <c r="F48" i="46"/>
  <c r="F48" i="48"/>
  <c r="G48" i="46"/>
  <c r="H48" i="46"/>
  <c r="E49" i="46"/>
  <c r="F49" i="46"/>
  <c r="F49" i="48"/>
  <c r="G49" i="46"/>
  <c r="H49" i="46"/>
  <c r="E50" i="46"/>
  <c r="F50" i="46"/>
  <c r="F50" i="48"/>
  <c r="G50" i="46"/>
  <c r="H50" i="46"/>
  <c r="E51" i="46"/>
  <c r="F51" i="46"/>
  <c r="F51" i="48"/>
  <c r="G51" i="46"/>
  <c r="H51" i="46"/>
  <c r="E52" i="46"/>
  <c r="F52" i="46"/>
  <c r="F52" i="48"/>
  <c r="G52" i="46"/>
  <c r="H52" i="46"/>
  <c r="E53" i="46"/>
  <c r="F53" i="46"/>
  <c r="F53" i="48"/>
  <c r="G53" i="46"/>
  <c r="H53" i="46"/>
  <c r="E54" i="46"/>
  <c r="F54" i="46"/>
  <c r="F54" i="48"/>
  <c r="G54" i="46"/>
  <c r="H54" i="46"/>
  <c r="E55" i="46"/>
  <c r="F55" i="46"/>
  <c r="F55" i="48"/>
  <c r="G55" i="46"/>
  <c r="H55" i="46"/>
  <c r="E56" i="46"/>
  <c r="F56" i="46"/>
  <c r="F56" i="48"/>
  <c r="G56" i="46"/>
  <c r="H56" i="46"/>
  <c r="E57" i="46"/>
  <c r="F57" i="46"/>
  <c r="F57" i="48"/>
  <c r="G57" i="46"/>
  <c r="H57" i="46"/>
  <c r="E58" i="46"/>
  <c r="F58" i="46"/>
  <c r="F58" i="48"/>
  <c r="G58" i="46"/>
  <c r="H58" i="46"/>
  <c r="E59" i="46"/>
  <c r="F59" i="46"/>
  <c r="F59" i="48"/>
  <c r="G59" i="46"/>
  <c r="H59" i="46"/>
  <c r="E60" i="46"/>
  <c r="F60" i="46"/>
  <c r="F60" i="48"/>
  <c r="G60" i="46"/>
  <c r="H60" i="46"/>
  <c r="E61" i="46"/>
  <c r="F61" i="46"/>
  <c r="F61" i="48"/>
  <c r="G61" i="46"/>
  <c r="H61" i="46"/>
  <c r="E62" i="46"/>
  <c r="F62" i="46"/>
  <c r="F62" i="48"/>
  <c r="G62" i="46"/>
  <c r="H62" i="46"/>
  <c r="E63" i="46"/>
  <c r="F63" i="46"/>
  <c r="F63" i="48"/>
  <c r="G63" i="46"/>
  <c r="H63" i="46"/>
  <c r="E64" i="46"/>
  <c r="F64" i="46"/>
  <c r="F64" i="48"/>
  <c r="G64" i="46"/>
  <c r="H64" i="46"/>
  <c r="E65" i="46"/>
  <c r="F65" i="46"/>
  <c r="F65" i="48"/>
  <c r="G65" i="46"/>
  <c r="H65" i="46"/>
  <c r="E66" i="46"/>
  <c r="F66" i="46"/>
  <c r="F66" i="48"/>
  <c r="G66" i="46"/>
  <c r="H66" i="46"/>
  <c r="E67" i="46"/>
  <c r="F67" i="46"/>
  <c r="F67" i="48"/>
  <c r="G67" i="46"/>
  <c r="H67" i="46"/>
  <c r="E68" i="46"/>
  <c r="F68" i="46"/>
  <c r="F68" i="48"/>
  <c r="G68" i="46"/>
  <c r="H68" i="46"/>
  <c r="E69" i="46"/>
  <c r="F69" i="46"/>
  <c r="F69" i="48"/>
  <c r="G69" i="46"/>
  <c r="H69" i="46"/>
  <c r="E70" i="46"/>
  <c r="F70" i="46"/>
  <c r="F70" i="48"/>
  <c r="G70" i="46"/>
  <c r="H70" i="46"/>
  <c r="E71" i="46"/>
  <c r="F71" i="46"/>
  <c r="F71" i="48"/>
  <c r="G71" i="46"/>
  <c r="H71" i="46"/>
  <c r="E72" i="46"/>
  <c r="F72" i="46"/>
  <c r="F72" i="48"/>
  <c r="G72" i="46"/>
  <c r="H72" i="46"/>
  <c r="E73" i="46"/>
  <c r="F73" i="46"/>
  <c r="F73" i="48"/>
  <c r="G73" i="46"/>
  <c r="H73" i="46"/>
  <c r="E74" i="46"/>
  <c r="F74" i="46"/>
  <c r="F74" i="48"/>
  <c r="G74" i="46"/>
  <c r="H74" i="46"/>
  <c r="E75" i="46"/>
  <c r="F75" i="46"/>
  <c r="F75" i="48"/>
  <c r="G75" i="46"/>
  <c r="H75" i="46"/>
  <c r="E76" i="46"/>
  <c r="F76" i="46"/>
  <c r="F76" i="48"/>
  <c r="G76" i="46"/>
  <c r="H76" i="46"/>
  <c r="E77" i="46"/>
  <c r="F77" i="46"/>
  <c r="F77" i="48"/>
  <c r="G77" i="46"/>
  <c r="H77" i="46"/>
  <c r="E78" i="46"/>
  <c r="F78" i="46"/>
  <c r="F78" i="48"/>
  <c r="G78" i="46"/>
  <c r="H78" i="46"/>
  <c r="E79" i="46"/>
  <c r="F79" i="46"/>
  <c r="F79" i="48"/>
  <c r="G79" i="46"/>
  <c r="H79" i="46"/>
  <c r="E80" i="46"/>
  <c r="F80" i="46"/>
  <c r="F80" i="48"/>
  <c r="G80" i="46"/>
  <c r="H80" i="46"/>
  <c r="E81" i="46"/>
  <c r="F81" i="46"/>
  <c r="F81" i="48"/>
  <c r="G81" i="46"/>
  <c r="H81" i="46"/>
  <c r="E82" i="46"/>
  <c r="F82" i="46"/>
  <c r="F82" i="48"/>
  <c r="G82" i="46"/>
  <c r="H82" i="46"/>
  <c r="E83" i="46"/>
  <c r="F83" i="46"/>
  <c r="F83" i="48"/>
  <c r="G83" i="46"/>
  <c r="H83" i="46"/>
  <c r="E84" i="46"/>
  <c r="F84" i="46"/>
  <c r="F84" i="48"/>
  <c r="G84" i="46"/>
  <c r="H84" i="46"/>
  <c r="E85" i="46"/>
  <c r="F85" i="46"/>
  <c r="F85" i="48"/>
  <c r="G85" i="46"/>
  <c r="H85" i="46"/>
  <c r="E86" i="46"/>
  <c r="F86" i="46"/>
  <c r="F86" i="48"/>
  <c r="G86" i="46"/>
  <c r="H86" i="46"/>
  <c r="E87" i="46"/>
  <c r="F87" i="46"/>
  <c r="F87" i="48"/>
  <c r="G87" i="46"/>
  <c r="H87" i="46"/>
  <c r="E88" i="46"/>
  <c r="F88" i="46"/>
  <c r="F88" i="48"/>
  <c r="G88" i="46"/>
  <c r="H88" i="46"/>
  <c r="E89" i="46"/>
  <c r="F89" i="46"/>
  <c r="F89" i="48"/>
  <c r="G89" i="46"/>
  <c r="H89" i="46"/>
  <c r="E90" i="46"/>
  <c r="F90" i="46"/>
  <c r="F90" i="48"/>
  <c r="G90" i="46"/>
  <c r="H90" i="46"/>
  <c r="E91" i="46"/>
  <c r="F91" i="46"/>
  <c r="F91" i="48"/>
  <c r="G91" i="46"/>
  <c r="H91" i="46"/>
  <c r="E92" i="46"/>
  <c r="F92" i="46"/>
  <c r="F92" i="48"/>
  <c r="G92" i="46"/>
  <c r="H92" i="46"/>
  <c r="E93" i="46"/>
  <c r="F93" i="46"/>
  <c r="F93" i="48"/>
  <c r="G93" i="46"/>
  <c r="H93" i="46"/>
  <c r="E94" i="46"/>
  <c r="F94" i="46"/>
  <c r="F94" i="48"/>
  <c r="G94" i="46"/>
  <c r="H94" i="46"/>
  <c r="E95" i="46"/>
  <c r="F95" i="46"/>
  <c r="F95" i="48"/>
  <c r="G95" i="46"/>
  <c r="H95" i="46"/>
  <c r="E96" i="46"/>
  <c r="F96" i="46"/>
  <c r="F96" i="48"/>
  <c r="G96" i="46"/>
  <c r="H96" i="46"/>
  <c r="E97" i="46"/>
  <c r="F97" i="46"/>
  <c r="F97" i="48"/>
  <c r="G97" i="46"/>
  <c r="H97" i="46"/>
  <c r="E98" i="46"/>
  <c r="F98" i="46"/>
  <c r="F98" i="48"/>
  <c r="G98" i="46"/>
  <c r="H98" i="46"/>
  <c r="E99" i="46"/>
  <c r="F99" i="46"/>
  <c r="F99" i="48"/>
  <c r="G99" i="46"/>
  <c r="H99" i="46"/>
  <c r="E100" i="46"/>
  <c r="F100" i="46"/>
  <c r="F100" i="48"/>
  <c r="G100" i="46"/>
  <c r="H100" i="46"/>
  <c r="E101" i="46"/>
  <c r="F101" i="46"/>
  <c r="F101" i="48"/>
  <c r="G101" i="46"/>
  <c r="H101" i="46"/>
  <c r="E102" i="46"/>
  <c r="F102" i="46"/>
  <c r="F102" i="48"/>
  <c r="G102" i="46"/>
  <c r="H102" i="46"/>
  <c r="E103" i="46"/>
  <c r="F103" i="46"/>
  <c r="F103" i="48"/>
  <c r="G103" i="46"/>
  <c r="H103" i="46"/>
  <c r="E104" i="46"/>
  <c r="F104" i="46"/>
  <c r="F104" i="48"/>
  <c r="G104" i="46"/>
  <c r="H104" i="46"/>
  <c r="E105" i="46"/>
  <c r="F105" i="46"/>
  <c r="F105" i="48"/>
  <c r="G105" i="46"/>
  <c r="H105" i="46"/>
  <c r="E106" i="46"/>
  <c r="F106" i="46"/>
  <c r="F106" i="48"/>
  <c r="G106" i="46"/>
  <c r="H106" i="46"/>
  <c r="E107" i="46"/>
  <c r="F107" i="46"/>
  <c r="F107" i="48"/>
  <c r="G107" i="46"/>
  <c r="H107" i="46"/>
  <c r="E108" i="46"/>
  <c r="F108" i="46"/>
  <c r="F108" i="48"/>
  <c r="G108" i="46"/>
  <c r="H108" i="46"/>
  <c r="E109" i="46"/>
  <c r="F109" i="46"/>
  <c r="F109" i="48"/>
  <c r="G109" i="46"/>
  <c r="H109" i="46"/>
  <c r="E110" i="46"/>
  <c r="F110" i="46"/>
  <c r="F110" i="48"/>
  <c r="G110" i="46"/>
  <c r="H110" i="46"/>
  <c r="O7" i="62"/>
  <c r="M108" i="48"/>
  <c r="H108" i="62"/>
  <c r="M104" i="48"/>
  <c r="H104" i="62"/>
  <c r="M100" i="48"/>
  <c r="H100" i="62"/>
  <c r="M96" i="48"/>
  <c r="H96" i="62"/>
  <c r="M92" i="48"/>
  <c r="H92" i="62"/>
  <c r="M88" i="48"/>
  <c r="H88" i="62"/>
  <c r="M84" i="48"/>
  <c r="H84" i="62"/>
  <c r="M80" i="48"/>
  <c r="H80" i="62"/>
  <c r="M76" i="48"/>
  <c r="H76" i="62"/>
  <c r="M72" i="48"/>
  <c r="H72" i="62"/>
  <c r="M68" i="48"/>
  <c r="H68" i="62"/>
  <c r="M64" i="48"/>
  <c r="H64" i="62"/>
  <c r="M60" i="48"/>
  <c r="H60" i="62"/>
  <c r="M56" i="48"/>
  <c r="H56" i="62"/>
  <c r="M52" i="48"/>
  <c r="H52" i="62"/>
  <c r="M48" i="48"/>
  <c r="H48" i="62"/>
  <c r="M44" i="48"/>
  <c r="H44" i="62"/>
  <c r="M40" i="48"/>
  <c r="H40" i="62"/>
  <c r="M36" i="48"/>
  <c r="H36" i="62"/>
  <c r="M32" i="48"/>
  <c r="H32" i="62"/>
  <c r="M28" i="48"/>
  <c r="H28" i="62"/>
  <c r="M24" i="48"/>
  <c r="H24" i="62"/>
  <c r="M20" i="48"/>
  <c r="H20" i="62"/>
  <c r="M16" i="48"/>
  <c r="H16" i="62"/>
  <c r="M12" i="48"/>
  <c r="H12" i="62"/>
  <c r="M8" i="48"/>
  <c r="H8" i="62"/>
  <c r="M4" i="48"/>
  <c r="H4" i="62"/>
  <c r="P107" i="48"/>
  <c r="I107" i="62"/>
  <c r="P103" i="48"/>
  <c r="I103" i="62"/>
  <c r="P99" i="48"/>
  <c r="I99" i="62"/>
  <c r="P95" i="48"/>
  <c r="I95" i="62"/>
  <c r="P91" i="48"/>
  <c r="I91" i="62"/>
  <c r="P87" i="48"/>
  <c r="I87" i="62"/>
  <c r="P83" i="48"/>
  <c r="I83" i="62"/>
  <c r="P79" i="48"/>
  <c r="I79" i="62"/>
  <c r="P75" i="48"/>
  <c r="I75" i="62"/>
  <c r="P71" i="48"/>
  <c r="I71" i="62"/>
  <c r="P67" i="48"/>
  <c r="I67" i="62"/>
  <c r="P63" i="48"/>
  <c r="I63" i="62"/>
  <c r="P59" i="48"/>
  <c r="I59" i="62"/>
  <c r="P55" i="48"/>
  <c r="I55" i="62"/>
  <c r="P51" i="48"/>
  <c r="I51" i="62"/>
  <c r="P47" i="48"/>
  <c r="I47" i="62"/>
  <c r="P43" i="48"/>
  <c r="I43" i="62"/>
  <c r="P39" i="48"/>
  <c r="I39" i="62"/>
  <c r="P35" i="48"/>
  <c r="I35" i="62"/>
  <c r="P31" i="48"/>
  <c r="I31" i="62"/>
  <c r="P27" i="48"/>
  <c r="I27" i="62"/>
  <c r="P23" i="48"/>
  <c r="I23" i="62"/>
  <c r="P19" i="48"/>
  <c r="I19" i="62"/>
  <c r="P15" i="48"/>
  <c r="I15" i="62"/>
  <c r="P11" i="48"/>
  <c r="I11" i="62"/>
  <c r="P7" i="48"/>
  <c r="I7" i="62"/>
  <c r="U109" i="48"/>
  <c r="K109" i="62"/>
  <c r="U105" i="48"/>
  <c r="K105" i="62"/>
  <c r="U101" i="48"/>
  <c r="K101" i="62"/>
  <c r="U97" i="48"/>
  <c r="K97" i="62"/>
  <c r="U93" i="48"/>
  <c r="K93" i="62"/>
  <c r="U89" i="48"/>
  <c r="K89" i="62"/>
  <c r="U85" i="48"/>
  <c r="K85" i="62"/>
  <c r="U81" i="48"/>
  <c r="K81" i="62"/>
  <c r="U77" i="48"/>
  <c r="K77" i="62"/>
  <c r="U73" i="48"/>
  <c r="K73" i="62"/>
  <c r="U69" i="48"/>
  <c r="K69" i="62"/>
  <c r="U65" i="48"/>
  <c r="K65" i="62"/>
  <c r="U61" i="48"/>
  <c r="K61" i="62"/>
  <c r="U57" i="48"/>
  <c r="K57" i="62"/>
  <c r="U53" i="48"/>
  <c r="K53" i="62"/>
  <c r="U49" i="48"/>
  <c r="K49" i="62"/>
  <c r="U45" i="48"/>
  <c r="K45" i="62"/>
  <c r="U41" i="48"/>
  <c r="K41" i="62"/>
  <c r="U37" i="48"/>
  <c r="K37" i="62"/>
  <c r="U33" i="48"/>
  <c r="K33" i="62"/>
  <c r="U29" i="48"/>
  <c r="K29" i="62"/>
  <c r="U25" i="48"/>
  <c r="K25" i="62"/>
  <c r="U21" i="48"/>
  <c r="K21" i="62"/>
  <c r="U17" i="48"/>
  <c r="K17" i="62"/>
  <c r="U13" i="48"/>
  <c r="K13" i="62"/>
  <c r="U9" i="48"/>
  <c r="K9" i="62"/>
  <c r="U5" i="48"/>
  <c r="K5" i="62"/>
  <c r="W108" i="48"/>
  <c r="L108" i="62"/>
  <c r="W104" i="48"/>
  <c r="L104" i="62"/>
  <c r="W100" i="48"/>
  <c r="L100" i="62"/>
  <c r="W96" i="48"/>
  <c r="L96" i="62"/>
  <c r="W92" i="48"/>
  <c r="L92" i="62"/>
  <c r="W88" i="48"/>
  <c r="L88" i="62"/>
  <c r="W84" i="48"/>
  <c r="L84" i="62"/>
  <c r="W80" i="48"/>
  <c r="L80" i="62"/>
  <c r="W76" i="48"/>
  <c r="L76" i="62"/>
  <c r="W72" i="48"/>
  <c r="L72" i="62"/>
  <c r="W68" i="48"/>
  <c r="L68" i="62"/>
  <c r="W64" i="48"/>
  <c r="L64" i="62"/>
  <c r="W60" i="48"/>
  <c r="L60" i="62"/>
  <c r="W56" i="48"/>
  <c r="L56" i="62"/>
  <c r="W52" i="48"/>
  <c r="L52" i="62"/>
  <c r="W48" i="48"/>
  <c r="L48" i="62"/>
  <c r="W44" i="48"/>
  <c r="L44" i="62"/>
  <c r="W40" i="48"/>
  <c r="L40" i="62"/>
  <c r="W36" i="48"/>
  <c r="L36" i="62"/>
  <c r="W32" i="48"/>
  <c r="L32" i="62"/>
  <c r="W28" i="48"/>
  <c r="L28" i="62"/>
  <c r="W24" i="48"/>
  <c r="L24" i="62"/>
  <c r="W20" i="48"/>
  <c r="L20" i="62"/>
  <c r="W16" i="48"/>
  <c r="L16" i="62"/>
  <c r="W12" i="48"/>
  <c r="L12" i="62"/>
  <c r="W8" i="48"/>
  <c r="L8" i="62"/>
  <c r="W4" i="48"/>
  <c r="L4" i="62"/>
  <c r="M107" i="48"/>
  <c r="H107" i="62"/>
  <c r="M103" i="48"/>
  <c r="H103" i="62"/>
  <c r="M99" i="48"/>
  <c r="H99" i="62"/>
  <c r="M95" i="48"/>
  <c r="H95" i="62"/>
  <c r="M91" i="48"/>
  <c r="H91" i="62"/>
  <c r="M87" i="48"/>
  <c r="H87" i="62"/>
  <c r="M83" i="48"/>
  <c r="H83" i="62"/>
  <c r="M79" i="48"/>
  <c r="H79" i="62"/>
  <c r="M75" i="48"/>
  <c r="H75" i="62"/>
  <c r="M71" i="48"/>
  <c r="H71" i="62"/>
  <c r="M67" i="48"/>
  <c r="H67" i="62"/>
  <c r="M63" i="48"/>
  <c r="H63" i="62"/>
  <c r="M59" i="48"/>
  <c r="H59" i="62"/>
  <c r="M55" i="48"/>
  <c r="H55" i="62"/>
  <c r="M51" i="48"/>
  <c r="H51" i="62"/>
  <c r="M47" i="48"/>
  <c r="H47" i="62"/>
  <c r="M43" i="48"/>
  <c r="H43" i="62"/>
  <c r="M39" i="48"/>
  <c r="H39" i="62"/>
  <c r="M35" i="48"/>
  <c r="H35" i="62"/>
  <c r="M31" i="48"/>
  <c r="H31" i="62"/>
  <c r="M27" i="48"/>
  <c r="H27" i="62"/>
  <c r="M23" i="48"/>
  <c r="H23" i="62"/>
  <c r="M19" i="48"/>
  <c r="H19" i="62"/>
  <c r="M15" i="48"/>
  <c r="H15" i="62"/>
  <c r="M11" i="48"/>
  <c r="H11" i="62"/>
  <c r="M7" i="48"/>
  <c r="H7" i="62"/>
  <c r="P110" i="48"/>
  <c r="I110" i="62"/>
  <c r="P106" i="48"/>
  <c r="I106" i="62"/>
  <c r="P102" i="48"/>
  <c r="I102" i="62"/>
  <c r="P98" i="48"/>
  <c r="I98" i="62"/>
  <c r="P94" i="48"/>
  <c r="I94" i="62"/>
  <c r="P90" i="48"/>
  <c r="I90" i="62"/>
  <c r="P86" i="48"/>
  <c r="I86" i="62"/>
  <c r="P82" i="48"/>
  <c r="I82" i="62"/>
  <c r="P78" i="48"/>
  <c r="I78" i="62"/>
  <c r="P74" i="48"/>
  <c r="I74" i="62"/>
  <c r="P70" i="48"/>
  <c r="I70" i="62"/>
  <c r="P66" i="48"/>
  <c r="I66" i="62"/>
  <c r="P62" i="48"/>
  <c r="I62" i="62"/>
  <c r="P58" i="48"/>
  <c r="I58" i="62"/>
  <c r="P54" i="48"/>
  <c r="I54" i="62"/>
  <c r="P50" i="48"/>
  <c r="I50" i="62"/>
  <c r="P46" i="48"/>
  <c r="I46" i="62"/>
  <c r="P42" i="48"/>
  <c r="I42" i="62"/>
  <c r="P38" i="48"/>
  <c r="I38" i="62"/>
  <c r="P34" i="48"/>
  <c r="I34" i="62"/>
  <c r="P30" i="48"/>
  <c r="I30" i="62"/>
  <c r="P26" i="48"/>
  <c r="I26" i="62"/>
  <c r="P22" i="48"/>
  <c r="I22" i="62"/>
  <c r="P18" i="48"/>
  <c r="I18" i="62"/>
  <c r="P14" i="48"/>
  <c r="I14" i="62"/>
  <c r="P10" i="48"/>
  <c r="I10" i="62"/>
  <c r="P6" i="48"/>
  <c r="I6" i="62"/>
  <c r="U110" i="48"/>
  <c r="K110" i="62"/>
  <c r="U106" i="48"/>
  <c r="K106" i="62"/>
  <c r="U102" i="48"/>
  <c r="K102" i="62"/>
  <c r="U98" i="48"/>
  <c r="K98" i="62"/>
  <c r="U94" i="48"/>
  <c r="K94" i="62"/>
  <c r="U90" i="48"/>
  <c r="K90" i="62"/>
  <c r="U86" i="48"/>
  <c r="K86" i="62"/>
  <c r="U82" i="48"/>
  <c r="K82" i="62"/>
  <c r="U78" i="48"/>
  <c r="K78" i="62"/>
  <c r="U74" i="48"/>
  <c r="K74" i="62"/>
  <c r="U70" i="48"/>
  <c r="K70" i="62"/>
  <c r="U66" i="48"/>
  <c r="K66" i="62"/>
  <c r="U62" i="48"/>
  <c r="K62" i="62"/>
  <c r="U58" i="48"/>
  <c r="K58" i="62"/>
  <c r="U54" i="48"/>
  <c r="K54" i="62"/>
  <c r="U50" i="48"/>
  <c r="K50" i="62"/>
  <c r="U46" i="48"/>
  <c r="K46" i="62"/>
  <c r="U42" i="48"/>
  <c r="K42" i="62"/>
  <c r="U38" i="48"/>
  <c r="K38" i="62"/>
  <c r="U34" i="48"/>
  <c r="K34" i="62"/>
  <c r="U30" i="48"/>
  <c r="K30" i="62"/>
  <c r="U26" i="48"/>
  <c r="K26" i="62"/>
  <c r="U22" i="48"/>
  <c r="K22" i="62"/>
  <c r="U18" i="48"/>
  <c r="K18" i="62"/>
  <c r="U14" i="48"/>
  <c r="K14" i="62"/>
  <c r="U10" i="48"/>
  <c r="K10" i="62"/>
  <c r="U6" i="48"/>
  <c r="K6" i="62"/>
  <c r="W109" i="48"/>
  <c r="L109" i="62"/>
  <c r="W105" i="48"/>
  <c r="L105" i="62"/>
  <c r="W101" i="48"/>
  <c r="L101" i="62"/>
  <c r="W97" i="48"/>
  <c r="L97" i="62"/>
  <c r="W93" i="48"/>
  <c r="L93" i="62"/>
  <c r="W89" i="48"/>
  <c r="L89" i="62"/>
  <c r="W85" i="48"/>
  <c r="L85" i="62"/>
  <c r="W81" i="48"/>
  <c r="L81" i="62"/>
  <c r="W77" i="48"/>
  <c r="L77" i="62"/>
  <c r="W73" i="48"/>
  <c r="L73" i="62"/>
  <c r="W69" i="48"/>
  <c r="L69" i="62"/>
  <c r="W65" i="48"/>
  <c r="L65" i="62"/>
  <c r="W61" i="48"/>
  <c r="L61" i="62"/>
  <c r="W57" i="48"/>
  <c r="L57" i="62"/>
  <c r="W53" i="48"/>
  <c r="L53" i="62"/>
  <c r="W49" i="48"/>
  <c r="L49" i="62"/>
  <c r="W45" i="48"/>
  <c r="L45" i="62"/>
  <c r="W41" i="48"/>
  <c r="L41" i="62"/>
  <c r="W37" i="48"/>
  <c r="L37" i="62"/>
  <c r="W33" i="48"/>
  <c r="L33" i="62"/>
  <c r="W29" i="48"/>
  <c r="L29" i="62"/>
  <c r="W25" i="48"/>
  <c r="L25" i="62"/>
  <c r="W21" i="48"/>
  <c r="L21" i="62"/>
  <c r="W17" i="48"/>
  <c r="L17" i="62"/>
  <c r="W13" i="48"/>
  <c r="L13" i="62"/>
  <c r="W9" i="48"/>
  <c r="L9" i="62"/>
  <c r="W5" i="48"/>
  <c r="L5" i="62"/>
  <c r="Z110" i="48"/>
  <c r="N110" i="47"/>
  <c r="N110" i="62"/>
  <c r="Z108" i="48"/>
  <c r="N108" i="47"/>
  <c r="N108" i="62"/>
  <c r="Z106" i="48"/>
  <c r="N106" i="47"/>
  <c r="N106" i="62"/>
  <c r="Z104" i="48"/>
  <c r="N104" i="47"/>
  <c r="N104" i="62"/>
  <c r="Z102" i="48"/>
  <c r="N102" i="47"/>
  <c r="N102" i="62"/>
  <c r="Z100" i="48"/>
  <c r="N100" i="47"/>
  <c r="N100" i="62"/>
  <c r="Z98" i="48"/>
  <c r="N98" i="47"/>
  <c r="N98" i="62"/>
  <c r="Z96" i="48"/>
  <c r="N96" i="47"/>
  <c r="N96" i="62"/>
  <c r="Z94" i="48"/>
  <c r="N94" i="47"/>
  <c r="N94" i="62"/>
  <c r="Z92" i="48"/>
  <c r="N92" i="47"/>
  <c r="N92" i="62"/>
  <c r="Z90" i="48"/>
  <c r="N90" i="47"/>
  <c r="N90" i="62"/>
  <c r="Z88" i="48"/>
  <c r="N88" i="47"/>
  <c r="N88" i="62"/>
  <c r="Z86" i="48"/>
  <c r="N86" i="47"/>
  <c r="N86" i="62"/>
  <c r="Z84" i="48"/>
  <c r="N84" i="47"/>
  <c r="N84" i="62"/>
  <c r="Z82" i="48"/>
  <c r="N82" i="47"/>
  <c r="N82" i="62"/>
  <c r="Z80" i="48"/>
  <c r="N80" i="47"/>
  <c r="N80" i="62"/>
  <c r="Z78" i="48"/>
  <c r="N78" i="47"/>
  <c r="N78" i="62"/>
  <c r="Z76" i="48"/>
  <c r="N76" i="47"/>
  <c r="N76" i="62"/>
  <c r="Z74" i="48"/>
  <c r="N74" i="47"/>
  <c r="N74" i="62"/>
  <c r="Z72" i="48"/>
  <c r="N72" i="47"/>
  <c r="N72" i="62"/>
  <c r="Z70" i="48"/>
  <c r="N70" i="47"/>
  <c r="N70" i="62"/>
  <c r="Z68" i="48"/>
  <c r="N68" i="47"/>
  <c r="N68" i="62"/>
  <c r="Z66" i="48"/>
  <c r="N66" i="47"/>
  <c r="N66" i="62"/>
  <c r="Z64" i="48"/>
  <c r="N64" i="47"/>
  <c r="N64" i="62"/>
  <c r="Z62" i="48"/>
  <c r="N62" i="47"/>
  <c r="N62" i="62"/>
  <c r="Z60" i="48"/>
  <c r="N60" i="47"/>
  <c r="N60" i="62"/>
  <c r="Z58" i="48"/>
  <c r="N58" i="47"/>
  <c r="N58" i="62"/>
  <c r="Z56" i="48"/>
  <c r="N56" i="47"/>
  <c r="N56" i="62"/>
  <c r="Z54" i="48"/>
  <c r="N54" i="47"/>
  <c r="N54" i="62"/>
  <c r="Z52" i="48"/>
  <c r="N52" i="47"/>
  <c r="N52" i="62"/>
  <c r="Z50" i="48"/>
  <c r="N50" i="47"/>
  <c r="N50" i="62"/>
  <c r="Z48" i="48"/>
  <c r="N48" i="47"/>
  <c r="N48" i="62"/>
  <c r="Z46" i="48"/>
  <c r="N46" i="47"/>
  <c r="N46" i="62"/>
  <c r="Z44" i="48"/>
  <c r="N44" i="47"/>
  <c r="N44" i="62"/>
  <c r="Z42" i="48"/>
  <c r="N42" i="47"/>
  <c r="N42" i="62"/>
  <c r="Z40" i="48"/>
  <c r="N40" i="47"/>
  <c r="N40" i="62"/>
  <c r="Z38" i="48"/>
  <c r="N38" i="47"/>
  <c r="N38" i="62"/>
  <c r="Z36" i="48"/>
  <c r="N36" i="47"/>
  <c r="N36" i="62"/>
  <c r="Z34" i="48"/>
  <c r="N34" i="47"/>
  <c r="N34" i="62"/>
  <c r="Z32" i="48"/>
  <c r="N32" i="47"/>
  <c r="N32" i="62"/>
  <c r="Z30" i="48"/>
  <c r="N30" i="47"/>
  <c r="N30" i="62"/>
  <c r="Z28" i="48"/>
  <c r="N28" i="47"/>
  <c r="N28" i="62"/>
  <c r="Z26" i="48"/>
  <c r="N26" i="47"/>
  <c r="N26" i="62"/>
  <c r="Z24" i="48"/>
  <c r="N24" i="47"/>
  <c r="N24" i="62"/>
  <c r="Z22" i="48"/>
  <c r="N22" i="47"/>
  <c r="N22" i="62"/>
  <c r="Z20" i="48"/>
  <c r="N20" i="47"/>
  <c r="N20" i="62"/>
  <c r="Z18" i="48"/>
  <c r="N18" i="47"/>
  <c r="N18" i="62"/>
  <c r="Z16" i="48"/>
  <c r="N16" i="47"/>
  <c r="N16" i="62"/>
  <c r="Z14" i="48"/>
  <c r="N14" i="47"/>
  <c r="N14" i="62"/>
  <c r="Z12" i="48"/>
  <c r="N12" i="47"/>
  <c r="N12" i="62"/>
  <c r="Z10" i="48"/>
  <c r="N10" i="47"/>
  <c r="N10" i="62"/>
  <c r="Z8" i="48"/>
  <c r="N8" i="47"/>
  <c r="N8" i="62"/>
  <c r="Z6" i="48"/>
  <c r="N6" i="47"/>
  <c r="N6" i="62"/>
  <c r="Z4" i="48"/>
  <c r="N4" i="47"/>
  <c r="N4" i="62"/>
  <c r="AB109" i="48"/>
  <c r="O109" i="47"/>
  <c r="O109" i="62"/>
  <c r="AB107" i="48"/>
  <c r="O107" i="47"/>
  <c r="O107" i="62"/>
  <c r="AB105" i="48"/>
  <c r="O105" i="47"/>
  <c r="O105" i="62"/>
  <c r="AB103" i="48"/>
  <c r="O103" i="47"/>
  <c r="O103" i="62"/>
  <c r="AB101" i="48"/>
  <c r="O101" i="47"/>
  <c r="O101" i="62"/>
  <c r="AB99" i="48"/>
  <c r="O99" i="47"/>
  <c r="O99" i="62"/>
  <c r="AB97" i="48"/>
  <c r="O97" i="47"/>
  <c r="O97" i="62"/>
  <c r="AB95" i="48"/>
  <c r="O95" i="47"/>
  <c r="O95" i="62"/>
  <c r="AB93" i="48"/>
  <c r="O93" i="47"/>
  <c r="O93" i="62"/>
  <c r="AB91" i="48"/>
  <c r="O91" i="47"/>
  <c r="O91" i="62"/>
  <c r="AB89" i="48"/>
  <c r="O89" i="47"/>
  <c r="O89" i="62"/>
  <c r="AB87" i="48"/>
  <c r="O87" i="47"/>
  <c r="O87" i="62"/>
  <c r="AB85" i="48"/>
  <c r="O85" i="47"/>
  <c r="O85" i="62"/>
  <c r="AB83" i="48"/>
  <c r="O83" i="47"/>
  <c r="O83" i="62"/>
  <c r="AB81" i="48"/>
  <c r="O81" i="47"/>
  <c r="O81" i="62"/>
  <c r="AB79" i="48"/>
  <c r="O79" i="47"/>
  <c r="O79" i="62"/>
  <c r="AB77" i="48"/>
  <c r="O77" i="47"/>
  <c r="O77" i="62"/>
  <c r="AB75" i="48"/>
  <c r="O75" i="47"/>
  <c r="O75" i="62"/>
  <c r="AB73" i="48"/>
  <c r="O73" i="47"/>
  <c r="O73" i="62"/>
  <c r="AB71" i="48"/>
  <c r="O71" i="47"/>
  <c r="O71" i="62"/>
  <c r="AB69" i="48"/>
  <c r="O69" i="47"/>
  <c r="O69" i="62"/>
  <c r="AB67" i="48"/>
  <c r="O67" i="47"/>
  <c r="O67" i="62"/>
  <c r="AB65" i="48"/>
  <c r="O65" i="47"/>
  <c r="O65" i="62"/>
  <c r="AB63" i="48"/>
  <c r="O63" i="47"/>
  <c r="O63" i="62"/>
  <c r="AB61" i="48"/>
  <c r="O61" i="47"/>
  <c r="O61" i="62"/>
  <c r="AB59" i="48"/>
  <c r="O59" i="47"/>
  <c r="O59" i="62"/>
  <c r="AB57" i="48"/>
  <c r="O57" i="47"/>
  <c r="O57" i="62"/>
  <c r="AB55" i="48"/>
  <c r="O55" i="47"/>
  <c r="O55" i="62"/>
  <c r="AB53" i="48"/>
  <c r="O53" i="47"/>
  <c r="O53" i="62"/>
  <c r="AB51" i="48"/>
  <c r="O51" i="47"/>
  <c r="O51" i="62"/>
  <c r="AB49" i="48"/>
  <c r="O49" i="47"/>
  <c r="O49" i="62"/>
  <c r="AB47" i="48"/>
  <c r="O47" i="47"/>
  <c r="O47" i="62"/>
  <c r="AB45" i="48"/>
  <c r="O45" i="47"/>
  <c r="O45" i="62"/>
  <c r="AB43" i="48"/>
  <c r="O43" i="47"/>
  <c r="O43" i="62"/>
  <c r="AB41" i="48"/>
  <c r="O41" i="47"/>
  <c r="O41" i="62"/>
  <c r="AB39" i="48"/>
  <c r="O39" i="47"/>
  <c r="O39" i="62"/>
  <c r="AB37" i="48"/>
  <c r="O37" i="47"/>
  <c r="O37" i="62"/>
  <c r="AB35" i="48"/>
  <c r="O35" i="47"/>
  <c r="O35" i="62"/>
  <c r="AB33" i="48"/>
  <c r="O33" i="47"/>
  <c r="O33" i="62"/>
  <c r="AB31" i="48"/>
  <c r="O31" i="47"/>
  <c r="O31" i="62"/>
  <c r="AB29" i="48"/>
  <c r="O29" i="47"/>
  <c r="O29" i="62"/>
  <c r="AB27" i="48"/>
  <c r="O27" i="47"/>
  <c r="O27" i="62"/>
  <c r="AB25" i="48"/>
  <c r="O25" i="47"/>
  <c r="O25" i="62"/>
  <c r="AB23" i="48"/>
  <c r="O23" i="47"/>
  <c r="O23" i="62"/>
  <c r="AB21" i="48"/>
  <c r="O21" i="47"/>
  <c r="O21" i="62"/>
  <c r="AB19" i="48"/>
  <c r="O19" i="47"/>
  <c r="O19" i="62"/>
  <c r="AB17" i="48"/>
  <c r="O17" i="47"/>
  <c r="O17" i="62"/>
  <c r="O15" i="62"/>
  <c r="AB13" i="48"/>
  <c r="O13" i="47"/>
  <c r="O13" i="62"/>
  <c r="AB11" i="48"/>
  <c r="O11" i="47"/>
  <c r="O11" i="62"/>
  <c r="AB9" i="48"/>
  <c r="O9" i="47"/>
  <c r="O9" i="62"/>
  <c r="AB5" i="48"/>
  <c r="O5" i="47"/>
  <c r="O5" i="62"/>
  <c r="AE108" i="48"/>
  <c r="Q108" i="47"/>
  <c r="Q108" i="62"/>
  <c r="AE100" i="48"/>
  <c r="Q100" i="47"/>
  <c r="Q100" i="62"/>
  <c r="AE96" i="48"/>
  <c r="Q96" i="47"/>
  <c r="Q96" i="62"/>
  <c r="AE60" i="48"/>
  <c r="Q60" i="47"/>
  <c r="Q60" i="62"/>
  <c r="AE40" i="48"/>
  <c r="Q40" i="47"/>
  <c r="Q40" i="62"/>
  <c r="AE32" i="48"/>
  <c r="Q32" i="47"/>
  <c r="Q32" i="62"/>
  <c r="E110" i="48"/>
  <c r="E110" i="62"/>
  <c r="E109" i="48"/>
  <c r="E109" i="62"/>
  <c r="E108" i="48"/>
  <c r="E108" i="62"/>
  <c r="E107" i="48"/>
  <c r="E107" i="62"/>
  <c r="E106" i="48"/>
  <c r="E106" i="62"/>
  <c r="E105" i="48"/>
  <c r="E105" i="62"/>
  <c r="E104" i="48"/>
  <c r="E104" i="62"/>
  <c r="E103" i="48"/>
  <c r="E103" i="62"/>
  <c r="E102" i="48"/>
  <c r="E102" i="62"/>
  <c r="E101" i="48"/>
  <c r="E101" i="62"/>
  <c r="E100" i="48"/>
  <c r="E100" i="62"/>
  <c r="E99" i="48"/>
  <c r="E99" i="62"/>
  <c r="E98" i="48"/>
  <c r="E98" i="62"/>
  <c r="E97" i="48"/>
  <c r="E97" i="62"/>
  <c r="E96" i="48"/>
  <c r="E96" i="62"/>
  <c r="E95" i="48"/>
  <c r="E95" i="62"/>
  <c r="E94" i="48"/>
  <c r="E94" i="62"/>
  <c r="E93" i="48"/>
  <c r="E93" i="62"/>
  <c r="E92" i="48"/>
  <c r="E92" i="62"/>
  <c r="E91" i="48"/>
  <c r="E91" i="62"/>
  <c r="E90" i="48"/>
  <c r="E90" i="62"/>
  <c r="E89" i="48"/>
  <c r="E89" i="62"/>
  <c r="E88" i="48"/>
  <c r="E88" i="62"/>
  <c r="E87" i="48"/>
  <c r="E87" i="62"/>
  <c r="E86" i="48"/>
  <c r="E86" i="62"/>
  <c r="E85" i="48"/>
  <c r="E85" i="62"/>
  <c r="E84" i="48"/>
  <c r="E84" i="62"/>
  <c r="E83" i="48"/>
  <c r="E83" i="62"/>
  <c r="E82" i="48"/>
  <c r="E82" i="62"/>
  <c r="E81" i="48"/>
  <c r="E81" i="62"/>
  <c r="E80" i="48"/>
  <c r="E80" i="62"/>
  <c r="E79" i="48"/>
  <c r="E79" i="62"/>
  <c r="E78" i="48"/>
  <c r="E78" i="62"/>
  <c r="E77" i="48"/>
  <c r="E77" i="62"/>
  <c r="E76" i="48"/>
  <c r="E76" i="62"/>
  <c r="E75" i="48"/>
  <c r="E75" i="62"/>
  <c r="E74" i="48"/>
  <c r="E74" i="62"/>
  <c r="E73" i="48"/>
  <c r="E73" i="62"/>
  <c r="E72" i="48"/>
  <c r="E72" i="62"/>
  <c r="E71" i="48"/>
  <c r="E71" i="62"/>
  <c r="E70" i="48"/>
  <c r="E70" i="62"/>
  <c r="E69" i="48"/>
  <c r="E69" i="62"/>
  <c r="E68" i="48"/>
  <c r="E68" i="62"/>
  <c r="E67" i="48"/>
  <c r="E67" i="62"/>
  <c r="E66" i="48"/>
  <c r="E66" i="62"/>
  <c r="E65" i="48"/>
  <c r="E65" i="62"/>
  <c r="E64" i="48"/>
  <c r="E64" i="62"/>
  <c r="E63" i="48"/>
  <c r="E63" i="62"/>
  <c r="E62" i="48"/>
  <c r="E62" i="62"/>
  <c r="E61" i="48"/>
  <c r="E61" i="62"/>
  <c r="E60" i="48"/>
  <c r="E60" i="62"/>
  <c r="E59" i="48"/>
  <c r="E59" i="62"/>
  <c r="E58" i="48"/>
  <c r="E58" i="62"/>
  <c r="E57" i="48"/>
  <c r="E57" i="62"/>
  <c r="E56" i="48"/>
  <c r="E56" i="62"/>
  <c r="E55" i="48"/>
  <c r="E55" i="62"/>
  <c r="E54" i="48"/>
  <c r="E54" i="62"/>
  <c r="E53" i="48"/>
  <c r="E53" i="62"/>
  <c r="E52" i="48"/>
  <c r="E52" i="62"/>
  <c r="E51" i="48"/>
  <c r="E51" i="62"/>
  <c r="E50" i="48"/>
  <c r="E50" i="62"/>
  <c r="E49" i="48"/>
  <c r="E49" i="62"/>
  <c r="E48" i="48"/>
  <c r="E48" i="62"/>
  <c r="E47" i="48"/>
  <c r="E47" i="62"/>
  <c r="E46" i="48"/>
  <c r="E46" i="62"/>
  <c r="E45" i="48"/>
  <c r="E45" i="62"/>
  <c r="E44" i="48"/>
  <c r="E44" i="62"/>
  <c r="E43" i="48"/>
  <c r="E43" i="62"/>
  <c r="E42" i="48"/>
  <c r="E42" i="62"/>
  <c r="E41" i="48"/>
  <c r="E41" i="62"/>
  <c r="E40" i="48"/>
  <c r="E40" i="62"/>
  <c r="E39" i="48"/>
  <c r="E39" i="62"/>
  <c r="E38" i="48"/>
  <c r="E38" i="62"/>
  <c r="E37" i="48"/>
  <c r="E37" i="62"/>
  <c r="E36" i="48"/>
  <c r="E36" i="62"/>
  <c r="E35" i="48"/>
  <c r="E35" i="62"/>
  <c r="E34" i="48"/>
  <c r="E34" i="62"/>
  <c r="E33" i="48"/>
  <c r="E33" i="62"/>
  <c r="E32" i="48"/>
  <c r="E32" i="62"/>
  <c r="E31" i="48"/>
  <c r="E31" i="62"/>
  <c r="E30" i="48"/>
  <c r="E30" i="62"/>
  <c r="E29" i="48"/>
  <c r="E29" i="62"/>
  <c r="E28" i="48"/>
  <c r="E28" i="62"/>
  <c r="E27" i="48"/>
  <c r="E27" i="62"/>
  <c r="E26" i="48"/>
  <c r="E26" i="62"/>
  <c r="E25" i="48"/>
  <c r="E25" i="62"/>
  <c r="E24" i="48"/>
  <c r="E24" i="62"/>
  <c r="E23" i="48"/>
  <c r="E23" i="62"/>
  <c r="E22" i="48"/>
  <c r="E22" i="62"/>
  <c r="E21" i="48"/>
  <c r="E21" i="62"/>
  <c r="E20" i="48"/>
  <c r="E20" i="62"/>
  <c r="E19" i="48"/>
  <c r="E19" i="62"/>
  <c r="E18" i="48"/>
  <c r="E18" i="62"/>
  <c r="E17" i="48"/>
  <c r="E17" i="62"/>
  <c r="E16" i="48"/>
  <c r="E16" i="62"/>
  <c r="E15" i="48"/>
  <c r="E15" i="62"/>
  <c r="E14" i="48"/>
  <c r="E14" i="62"/>
  <c r="E13" i="48"/>
  <c r="E13" i="62"/>
  <c r="E12" i="48"/>
  <c r="E12" i="62"/>
  <c r="E11" i="48"/>
  <c r="E11" i="62"/>
  <c r="E10" i="48"/>
  <c r="E10" i="62"/>
  <c r="E9" i="48"/>
  <c r="E9" i="62"/>
  <c r="E8" i="48"/>
  <c r="E8" i="62"/>
  <c r="E7" i="48"/>
  <c r="E7" i="62"/>
  <c r="E6" i="48"/>
  <c r="E6" i="62"/>
  <c r="E5" i="48"/>
  <c r="E5" i="62"/>
  <c r="E4" i="48"/>
  <c r="E4" i="62"/>
  <c r="H110" i="48"/>
  <c r="F110" i="62"/>
  <c r="H109" i="48"/>
  <c r="F109" i="62"/>
  <c r="H108" i="48"/>
  <c r="F108" i="62"/>
  <c r="H107" i="48"/>
  <c r="F107" i="62"/>
  <c r="H106" i="48"/>
  <c r="F106" i="62"/>
  <c r="H105" i="48"/>
  <c r="F105" i="62"/>
  <c r="H104" i="48"/>
  <c r="F104" i="62"/>
  <c r="H103" i="48"/>
  <c r="F103" i="62"/>
  <c r="H102" i="48"/>
  <c r="F102" i="62"/>
  <c r="H101" i="48"/>
  <c r="F101" i="62"/>
  <c r="H100" i="48"/>
  <c r="F100" i="62"/>
  <c r="H99" i="48"/>
  <c r="F99" i="62"/>
  <c r="H98" i="48"/>
  <c r="F98" i="62"/>
  <c r="H97" i="48"/>
  <c r="F97" i="62"/>
  <c r="H96" i="48"/>
  <c r="F96" i="62"/>
  <c r="H95" i="48"/>
  <c r="F95" i="62"/>
  <c r="H94" i="48"/>
  <c r="F94" i="62"/>
  <c r="H93" i="48"/>
  <c r="F93" i="62"/>
  <c r="H92" i="48"/>
  <c r="F92" i="62"/>
  <c r="H91" i="48"/>
  <c r="F91" i="62"/>
  <c r="H90" i="48"/>
  <c r="F90" i="62"/>
  <c r="H89" i="48"/>
  <c r="F89" i="62"/>
  <c r="H88" i="48"/>
  <c r="F88" i="62"/>
  <c r="H87" i="48"/>
  <c r="F87" i="62"/>
  <c r="H86" i="48"/>
  <c r="F86" i="62"/>
  <c r="H85" i="48"/>
  <c r="F85" i="62"/>
  <c r="H84" i="48"/>
  <c r="F84" i="62"/>
  <c r="H83" i="48"/>
  <c r="F83" i="62"/>
  <c r="H82" i="48"/>
  <c r="F82" i="62"/>
  <c r="H81" i="48"/>
  <c r="F81" i="62"/>
  <c r="H80" i="48"/>
  <c r="F80" i="62"/>
  <c r="H79" i="48"/>
  <c r="F79" i="62"/>
  <c r="H78" i="48"/>
  <c r="F78" i="62"/>
  <c r="H77" i="48"/>
  <c r="F77" i="62"/>
  <c r="H76" i="48"/>
  <c r="F76" i="62"/>
  <c r="H75" i="48"/>
  <c r="F75" i="62"/>
  <c r="H74" i="48"/>
  <c r="F74" i="62"/>
  <c r="H73" i="48"/>
  <c r="F73" i="62"/>
  <c r="H72" i="48"/>
  <c r="F72" i="62"/>
  <c r="H71" i="48"/>
  <c r="F71" i="62"/>
  <c r="H70" i="48"/>
  <c r="F70" i="62"/>
  <c r="H69" i="48"/>
  <c r="F69" i="62"/>
  <c r="H68" i="48"/>
  <c r="F68" i="62"/>
  <c r="H67" i="48"/>
  <c r="F67" i="62"/>
  <c r="H66" i="48"/>
  <c r="F66" i="62"/>
  <c r="H65" i="48"/>
  <c r="F65" i="62"/>
  <c r="H64" i="48"/>
  <c r="F64" i="62"/>
  <c r="H63" i="48"/>
  <c r="F63" i="62"/>
  <c r="H62" i="48"/>
  <c r="F62" i="62"/>
  <c r="H61" i="48"/>
  <c r="F61" i="62"/>
  <c r="H60" i="48"/>
  <c r="F60" i="62"/>
  <c r="H59" i="48"/>
  <c r="F59" i="62"/>
  <c r="H58" i="48"/>
  <c r="F58" i="62"/>
  <c r="H57" i="48"/>
  <c r="F57" i="62"/>
  <c r="H56" i="48"/>
  <c r="F56" i="62"/>
  <c r="H55" i="48"/>
  <c r="F55" i="62"/>
  <c r="H54" i="48"/>
  <c r="F54" i="62"/>
  <c r="H53" i="48"/>
  <c r="F53" i="62"/>
  <c r="H52" i="48"/>
  <c r="F52" i="62"/>
  <c r="H51" i="48"/>
  <c r="F51" i="62"/>
  <c r="H50" i="48"/>
  <c r="F50" i="62"/>
  <c r="H49" i="48"/>
  <c r="F49" i="62"/>
  <c r="H48" i="48"/>
  <c r="F48" i="62"/>
  <c r="H47" i="48"/>
  <c r="F47" i="62"/>
  <c r="H46" i="48"/>
  <c r="F46" i="62"/>
  <c r="H45" i="48"/>
  <c r="F45" i="62"/>
  <c r="H44" i="48"/>
  <c r="F44" i="62"/>
  <c r="H43" i="48"/>
  <c r="F43" i="62"/>
  <c r="H42" i="48"/>
  <c r="F42" i="62"/>
  <c r="H41" i="48"/>
  <c r="F41" i="62"/>
  <c r="H40" i="48"/>
  <c r="F40" i="62"/>
  <c r="H39" i="48"/>
  <c r="F39" i="62"/>
  <c r="H38" i="48"/>
  <c r="F38" i="62"/>
  <c r="H37" i="48"/>
  <c r="F37" i="62"/>
  <c r="H36" i="48"/>
  <c r="F36" i="62"/>
  <c r="H35" i="48"/>
  <c r="F35" i="62"/>
  <c r="H34" i="48"/>
  <c r="F34" i="62"/>
  <c r="H33" i="48"/>
  <c r="F33" i="62"/>
  <c r="H32" i="48"/>
  <c r="F32" i="62"/>
  <c r="H31" i="48"/>
  <c r="F31" i="62"/>
  <c r="H30" i="48"/>
  <c r="F30" i="62"/>
  <c r="H29" i="48"/>
  <c r="F29" i="62"/>
  <c r="H28" i="48"/>
  <c r="F28" i="62"/>
  <c r="H27" i="48"/>
  <c r="F27" i="62"/>
  <c r="H26" i="48"/>
  <c r="F26" i="62"/>
  <c r="H25" i="48"/>
  <c r="F25" i="62"/>
  <c r="H24" i="48"/>
  <c r="F24" i="62"/>
  <c r="H23" i="48"/>
  <c r="F23" i="62"/>
  <c r="H22" i="48"/>
  <c r="F22" i="62"/>
  <c r="H21" i="48"/>
  <c r="F21" i="62"/>
  <c r="H20" i="48"/>
  <c r="F20" i="62"/>
  <c r="H19" i="48"/>
  <c r="F19" i="62"/>
  <c r="H18" i="48"/>
  <c r="F18" i="62"/>
  <c r="H17" i="48"/>
  <c r="F17" i="62"/>
  <c r="H16" i="48"/>
  <c r="F16" i="62"/>
  <c r="H15" i="48"/>
  <c r="F15" i="62"/>
  <c r="H14" i="48"/>
  <c r="F14" i="62"/>
  <c r="H13" i="48"/>
  <c r="F13" i="62"/>
  <c r="H12" i="48"/>
  <c r="F12" i="62"/>
  <c r="H11" i="48"/>
  <c r="F11" i="62"/>
  <c r="H10" i="48"/>
  <c r="F10" i="62"/>
  <c r="H9" i="48"/>
  <c r="F9" i="62"/>
  <c r="H8" i="48"/>
  <c r="F8" i="62"/>
  <c r="H7" i="48"/>
  <c r="F7" i="62"/>
  <c r="H6" i="48"/>
  <c r="F6" i="62"/>
  <c r="H5" i="48"/>
  <c r="F5" i="62"/>
  <c r="H4" i="48"/>
  <c r="F4" i="62"/>
  <c r="M110" i="48"/>
  <c r="H110" i="62"/>
  <c r="M106" i="48"/>
  <c r="H106" i="62"/>
  <c r="M102" i="48"/>
  <c r="H102" i="62"/>
  <c r="M98" i="48"/>
  <c r="H98" i="62"/>
  <c r="M94" i="48"/>
  <c r="H94" i="62"/>
  <c r="M90" i="48"/>
  <c r="H90" i="62"/>
  <c r="M86" i="48"/>
  <c r="H86" i="62"/>
  <c r="M82" i="48"/>
  <c r="H82" i="62"/>
  <c r="M78" i="48"/>
  <c r="H78" i="62"/>
  <c r="M74" i="48"/>
  <c r="H74" i="62"/>
  <c r="M70" i="48"/>
  <c r="H70" i="62"/>
  <c r="M66" i="48"/>
  <c r="H66" i="62"/>
  <c r="M62" i="48"/>
  <c r="H62" i="62"/>
  <c r="M58" i="48"/>
  <c r="H58" i="62"/>
  <c r="M54" i="48"/>
  <c r="H54" i="62"/>
  <c r="M50" i="48"/>
  <c r="H50" i="62"/>
  <c r="M46" i="48"/>
  <c r="H46" i="62"/>
  <c r="M42" i="48"/>
  <c r="H42" i="62"/>
  <c r="M38" i="48"/>
  <c r="H38" i="62"/>
  <c r="M34" i="48"/>
  <c r="H34" i="62"/>
  <c r="M30" i="48"/>
  <c r="H30" i="62"/>
  <c r="M26" i="48"/>
  <c r="H26" i="62"/>
  <c r="M22" i="48"/>
  <c r="H22" i="62"/>
  <c r="M18" i="48"/>
  <c r="H18" i="62"/>
  <c r="M14" i="48"/>
  <c r="H14" i="62"/>
  <c r="M10" i="48"/>
  <c r="H10" i="62"/>
  <c r="M6" i="48"/>
  <c r="H6" i="62"/>
  <c r="P109" i="48"/>
  <c r="I109" i="62"/>
  <c r="P105" i="48"/>
  <c r="I105" i="62"/>
  <c r="P101" i="48"/>
  <c r="I101" i="62"/>
  <c r="P97" i="48"/>
  <c r="I97" i="62"/>
  <c r="P93" i="48"/>
  <c r="I93" i="62"/>
  <c r="P89" i="48"/>
  <c r="I89" i="62"/>
  <c r="P85" i="48"/>
  <c r="I85" i="62"/>
  <c r="P81" i="48"/>
  <c r="I81" i="62"/>
  <c r="P77" i="48"/>
  <c r="I77" i="62"/>
  <c r="P73" i="48"/>
  <c r="I73" i="62"/>
  <c r="P69" i="48"/>
  <c r="I69" i="62"/>
  <c r="P65" i="48"/>
  <c r="I65" i="62"/>
  <c r="P61" i="48"/>
  <c r="I61" i="62"/>
  <c r="P57" i="48"/>
  <c r="I57" i="62"/>
  <c r="P53" i="48"/>
  <c r="I53" i="62"/>
  <c r="P49" i="48"/>
  <c r="I49" i="62"/>
  <c r="P45" i="48"/>
  <c r="I45" i="62"/>
  <c r="P41" i="48"/>
  <c r="I41" i="62"/>
  <c r="P37" i="48"/>
  <c r="I37" i="62"/>
  <c r="P33" i="48"/>
  <c r="I33" i="62"/>
  <c r="P29" i="48"/>
  <c r="I29" i="62"/>
  <c r="P25" i="48"/>
  <c r="I25" i="62"/>
  <c r="P21" i="48"/>
  <c r="I21" i="62"/>
  <c r="P17" i="48"/>
  <c r="I17" i="62"/>
  <c r="P13" i="48"/>
  <c r="I13" i="62"/>
  <c r="P9" i="48"/>
  <c r="I9" i="62"/>
  <c r="P5" i="48"/>
  <c r="I5" i="62"/>
  <c r="U107" i="48"/>
  <c r="K107" i="62"/>
  <c r="U103" i="48"/>
  <c r="K103" i="62"/>
  <c r="U99" i="48"/>
  <c r="K99" i="62"/>
  <c r="U95" i="48"/>
  <c r="K95" i="62"/>
  <c r="U91" i="48"/>
  <c r="K91" i="62"/>
  <c r="U87" i="48"/>
  <c r="K87" i="62"/>
  <c r="U83" i="48"/>
  <c r="K83" i="62"/>
  <c r="U79" i="48"/>
  <c r="K79" i="62"/>
  <c r="U75" i="48"/>
  <c r="K75" i="62"/>
  <c r="U71" i="48"/>
  <c r="K71" i="62"/>
  <c r="U67" i="48"/>
  <c r="K67" i="62"/>
  <c r="U63" i="48"/>
  <c r="K63" i="62"/>
  <c r="U59" i="48"/>
  <c r="K59" i="62"/>
  <c r="U55" i="48"/>
  <c r="K55" i="62"/>
  <c r="U51" i="48"/>
  <c r="K51" i="62"/>
  <c r="U47" i="48"/>
  <c r="K47" i="62"/>
  <c r="U43" i="48"/>
  <c r="K43" i="62"/>
  <c r="U39" i="48"/>
  <c r="K39" i="62"/>
  <c r="U35" i="48"/>
  <c r="K35" i="62"/>
  <c r="U31" i="48"/>
  <c r="K31" i="62"/>
  <c r="U27" i="48"/>
  <c r="K27" i="62"/>
  <c r="U23" i="48"/>
  <c r="K23" i="62"/>
  <c r="U19" i="48"/>
  <c r="K19" i="62"/>
  <c r="U15" i="48"/>
  <c r="K15" i="62"/>
  <c r="U11" i="48"/>
  <c r="K11" i="62"/>
  <c r="U7" i="48"/>
  <c r="K7" i="62"/>
  <c r="W110" i="48"/>
  <c r="L110" i="62"/>
  <c r="W106" i="48"/>
  <c r="L106" i="62"/>
  <c r="W102" i="48"/>
  <c r="L102" i="62"/>
  <c r="W98" i="48"/>
  <c r="L98" i="62"/>
  <c r="W94" i="48"/>
  <c r="L94" i="62"/>
  <c r="W90" i="48"/>
  <c r="L90" i="62"/>
  <c r="W86" i="48"/>
  <c r="L86" i="62"/>
  <c r="W82" i="48"/>
  <c r="L82" i="62"/>
  <c r="W74" i="48"/>
  <c r="L74" i="62"/>
  <c r="W70" i="48"/>
  <c r="L70" i="62"/>
  <c r="W66" i="48"/>
  <c r="L66" i="62"/>
  <c r="W58" i="48"/>
  <c r="L58" i="62"/>
  <c r="W50" i="48"/>
  <c r="L50" i="62"/>
  <c r="W42" i="48"/>
  <c r="L42" i="62"/>
  <c r="W34" i="48"/>
  <c r="L34" i="62"/>
  <c r="W26" i="48"/>
  <c r="L26" i="62"/>
  <c r="W18" i="48"/>
  <c r="L18" i="62"/>
  <c r="W10" i="48"/>
  <c r="L10" i="62"/>
  <c r="W6" i="48"/>
  <c r="L6" i="62"/>
  <c r="AE107" i="48"/>
  <c r="Q107" i="47"/>
  <c r="Q107" i="62"/>
  <c r="AE91" i="48"/>
  <c r="Q91" i="47"/>
  <c r="Q91" i="62"/>
  <c r="AE87" i="48"/>
  <c r="Q87" i="47"/>
  <c r="Q87" i="62"/>
  <c r="AE75" i="48"/>
  <c r="Q75" i="47"/>
  <c r="Q75" i="62"/>
  <c r="AE67" i="48"/>
  <c r="Q67" i="47"/>
  <c r="Q67" i="62"/>
  <c r="AE51" i="48"/>
  <c r="Q51" i="47"/>
  <c r="Q51" i="62"/>
  <c r="AE43" i="48"/>
  <c r="Q43" i="47"/>
  <c r="Q43" i="62"/>
  <c r="AE11" i="48"/>
  <c r="Q11" i="47"/>
  <c r="Q11" i="62"/>
  <c r="M109" i="48"/>
  <c r="H109" i="62"/>
  <c r="M105" i="48"/>
  <c r="H105" i="62"/>
  <c r="M101" i="48"/>
  <c r="H101" i="62"/>
  <c r="M97" i="48"/>
  <c r="H97" i="62"/>
  <c r="M93" i="48"/>
  <c r="H93" i="62"/>
  <c r="M89" i="48"/>
  <c r="H89" i="62"/>
  <c r="M85" i="48"/>
  <c r="H85" i="62"/>
  <c r="M81" i="48"/>
  <c r="H81" i="62"/>
  <c r="M77" i="48"/>
  <c r="H77" i="62"/>
  <c r="M73" i="48"/>
  <c r="H73" i="62"/>
  <c r="M69" i="48"/>
  <c r="H69" i="62"/>
  <c r="M65" i="48"/>
  <c r="H65" i="62"/>
  <c r="M61" i="48"/>
  <c r="H61" i="62"/>
  <c r="M57" i="48"/>
  <c r="H57" i="62"/>
  <c r="M53" i="48"/>
  <c r="H53" i="62"/>
  <c r="M49" i="48"/>
  <c r="H49" i="62"/>
  <c r="M45" i="48"/>
  <c r="H45" i="62"/>
  <c r="M41" i="48"/>
  <c r="H41" i="62"/>
  <c r="M37" i="48"/>
  <c r="H37" i="62"/>
  <c r="M33" i="48"/>
  <c r="H33" i="62"/>
  <c r="M29" i="48"/>
  <c r="H29" i="62"/>
  <c r="M25" i="48"/>
  <c r="H25" i="62"/>
  <c r="M21" i="48"/>
  <c r="H21" i="62"/>
  <c r="M17" i="48"/>
  <c r="H17" i="62"/>
  <c r="M13" i="48"/>
  <c r="H13" i="62"/>
  <c r="M9" i="48"/>
  <c r="H9" i="62"/>
  <c r="M5" i="48"/>
  <c r="H5" i="62"/>
  <c r="P108" i="48"/>
  <c r="I108" i="62"/>
  <c r="P104" i="48"/>
  <c r="I104" i="62"/>
  <c r="P100" i="48"/>
  <c r="I100" i="62"/>
  <c r="P96" i="48"/>
  <c r="I96" i="62"/>
  <c r="P92" i="48"/>
  <c r="I92" i="62"/>
  <c r="P88" i="48"/>
  <c r="I88" i="62"/>
  <c r="P84" i="48"/>
  <c r="I84" i="62"/>
  <c r="P80" i="48"/>
  <c r="I80" i="62"/>
  <c r="P76" i="48"/>
  <c r="I76" i="62"/>
  <c r="P72" i="48"/>
  <c r="I72" i="62"/>
  <c r="P68" i="48"/>
  <c r="I68" i="62"/>
  <c r="P64" i="48"/>
  <c r="I64" i="62"/>
  <c r="P60" i="48"/>
  <c r="I60" i="62"/>
  <c r="P56" i="48"/>
  <c r="I56" i="62"/>
  <c r="P52" i="48"/>
  <c r="I52" i="62"/>
  <c r="P48" i="48"/>
  <c r="I48" i="62"/>
  <c r="P44" i="48"/>
  <c r="I44" i="62"/>
  <c r="P40" i="48"/>
  <c r="I40" i="62"/>
  <c r="P36" i="48"/>
  <c r="I36" i="62"/>
  <c r="P32" i="48"/>
  <c r="I32" i="62"/>
  <c r="P28" i="48"/>
  <c r="I28" i="62"/>
  <c r="P24" i="48"/>
  <c r="I24" i="62"/>
  <c r="P20" i="48"/>
  <c r="I20" i="62"/>
  <c r="P16" i="48"/>
  <c r="I16" i="62"/>
  <c r="I12" i="62"/>
  <c r="P8" i="48"/>
  <c r="I8" i="62"/>
  <c r="P4" i="48"/>
  <c r="I4" i="62"/>
  <c r="U108" i="48"/>
  <c r="K108" i="62"/>
  <c r="K104" i="62"/>
  <c r="U100" i="48"/>
  <c r="K100" i="62"/>
  <c r="K96" i="62"/>
  <c r="U92" i="48"/>
  <c r="K92" i="62"/>
  <c r="K88" i="62"/>
  <c r="U84" i="48"/>
  <c r="K84" i="62"/>
  <c r="K80" i="62"/>
  <c r="U76" i="48"/>
  <c r="K76" i="62"/>
  <c r="K72" i="62"/>
  <c r="U68" i="48"/>
  <c r="K68" i="62"/>
  <c r="K64" i="62"/>
  <c r="U60" i="48"/>
  <c r="K60" i="62"/>
  <c r="K56" i="62"/>
  <c r="U52" i="48"/>
  <c r="K52" i="62"/>
  <c r="K48" i="62"/>
  <c r="U44" i="48"/>
  <c r="K44" i="62"/>
  <c r="K40" i="62"/>
  <c r="U36" i="48"/>
  <c r="K36" i="62"/>
  <c r="K32" i="62"/>
  <c r="U28" i="48"/>
  <c r="K28" i="62"/>
  <c r="K24" i="62"/>
  <c r="U20" i="48"/>
  <c r="K20" i="62"/>
  <c r="K16" i="62"/>
  <c r="U12" i="48"/>
  <c r="K12" i="62"/>
  <c r="K8" i="62"/>
  <c r="U4" i="48"/>
  <c r="K4" i="62"/>
  <c r="L107" i="62"/>
  <c r="W103" i="48"/>
  <c r="L103" i="62"/>
  <c r="L99" i="62"/>
  <c r="W95" i="48"/>
  <c r="L95" i="62"/>
  <c r="L91" i="62"/>
  <c r="W87" i="48"/>
  <c r="L87" i="62"/>
  <c r="L83" i="62"/>
  <c r="W79" i="48"/>
  <c r="L79" i="62"/>
  <c r="L75" i="62"/>
  <c r="W71" i="48"/>
  <c r="L71" i="62"/>
  <c r="L67" i="62"/>
  <c r="W63" i="48"/>
  <c r="L63" i="62"/>
  <c r="L59" i="62"/>
  <c r="W55" i="48"/>
  <c r="L55" i="62"/>
  <c r="L51" i="62"/>
  <c r="W47" i="48"/>
  <c r="L47" i="62"/>
  <c r="L43" i="62"/>
  <c r="W39" i="48"/>
  <c r="L39" i="62"/>
  <c r="L35" i="62"/>
  <c r="W31" i="48"/>
  <c r="L31" i="62"/>
  <c r="L27" i="62"/>
  <c r="W23" i="48"/>
  <c r="L23" i="62"/>
  <c r="L19" i="62"/>
  <c r="W15" i="48"/>
  <c r="L15" i="62"/>
  <c r="L11" i="62"/>
  <c r="W7" i="48"/>
  <c r="L7" i="62"/>
  <c r="Z109" i="48"/>
  <c r="N109" i="47"/>
  <c r="N109" i="62"/>
  <c r="N107" i="62"/>
  <c r="Z105" i="48"/>
  <c r="N105" i="47"/>
  <c r="N105" i="62"/>
  <c r="N103" i="62"/>
  <c r="Z101" i="48"/>
  <c r="N101" i="47"/>
  <c r="N101" i="62"/>
  <c r="N99" i="62"/>
  <c r="Z97" i="48"/>
  <c r="N97" i="47"/>
  <c r="N97" i="62"/>
  <c r="Z95" i="48"/>
  <c r="N95" i="47"/>
  <c r="N95" i="62"/>
  <c r="Z93" i="48"/>
  <c r="N93" i="47"/>
  <c r="N93" i="62"/>
  <c r="N91" i="62"/>
  <c r="Z89" i="48"/>
  <c r="N89" i="47"/>
  <c r="N89" i="62"/>
  <c r="Z87" i="48"/>
  <c r="N87" i="47"/>
  <c r="N87" i="62"/>
  <c r="Z85" i="48"/>
  <c r="N85" i="47"/>
  <c r="N85" i="62"/>
  <c r="N83" i="62"/>
  <c r="Z81" i="48"/>
  <c r="N81" i="47"/>
  <c r="N81" i="62"/>
  <c r="N79" i="62"/>
  <c r="Z77" i="48"/>
  <c r="N77" i="47"/>
  <c r="N77" i="62"/>
  <c r="N75" i="62"/>
  <c r="Z73" i="48"/>
  <c r="N73" i="47"/>
  <c r="N73" i="62"/>
  <c r="N71" i="62"/>
  <c r="Z69" i="48"/>
  <c r="N69" i="47"/>
  <c r="N69" i="62"/>
  <c r="N67" i="62"/>
  <c r="Z65" i="48"/>
  <c r="N65" i="47"/>
  <c r="N65" i="62"/>
  <c r="N63" i="62"/>
  <c r="Z61" i="48"/>
  <c r="N61" i="47"/>
  <c r="N61" i="62"/>
  <c r="N59" i="62"/>
  <c r="Z57" i="48"/>
  <c r="N57" i="47"/>
  <c r="N57" i="62"/>
  <c r="N55" i="62"/>
  <c r="Z53" i="48"/>
  <c r="N53" i="47"/>
  <c r="N53" i="62"/>
  <c r="N51" i="62"/>
  <c r="Z49" i="48"/>
  <c r="N49" i="47"/>
  <c r="N49" i="62"/>
  <c r="Z47" i="48"/>
  <c r="N47" i="47"/>
  <c r="N47" i="62"/>
  <c r="Z45" i="48"/>
  <c r="N45" i="47"/>
  <c r="N45" i="62"/>
  <c r="N43" i="62"/>
  <c r="Z41" i="48"/>
  <c r="N41" i="47"/>
  <c r="N41" i="62"/>
  <c r="N39" i="62"/>
  <c r="Z37" i="48"/>
  <c r="N37" i="47"/>
  <c r="N37" i="62"/>
  <c r="N35" i="62"/>
  <c r="Z33" i="48"/>
  <c r="N33" i="47"/>
  <c r="N33" i="62"/>
  <c r="Z31" i="48"/>
  <c r="N31" i="47"/>
  <c r="N31" i="62"/>
  <c r="Z29" i="48"/>
  <c r="N29" i="47"/>
  <c r="N29" i="62"/>
  <c r="N27" i="62"/>
  <c r="Z25" i="48"/>
  <c r="N25" i="47"/>
  <c r="N25" i="62"/>
  <c r="N23" i="62"/>
  <c r="Z21" i="48"/>
  <c r="N21" i="47"/>
  <c r="N21" i="62"/>
  <c r="N19" i="62"/>
  <c r="Z17" i="48"/>
  <c r="N17" i="47"/>
  <c r="N17" i="62"/>
  <c r="N15" i="62"/>
  <c r="Z13" i="48"/>
  <c r="N13" i="47"/>
  <c r="N13" i="62"/>
  <c r="N11" i="62"/>
  <c r="Z9" i="48"/>
  <c r="N9" i="47"/>
  <c r="N9" i="62"/>
  <c r="N7" i="62"/>
  <c r="Z5" i="48"/>
  <c r="N5" i="47"/>
  <c r="N5" i="62"/>
  <c r="O110" i="62"/>
  <c r="AB108" i="48"/>
  <c r="O108" i="47"/>
  <c r="O108" i="62"/>
  <c r="O106" i="62"/>
  <c r="AB104" i="48"/>
  <c r="O104" i="47"/>
  <c r="O104" i="62"/>
  <c r="O102" i="62"/>
  <c r="AB100" i="48"/>
  <c r="O100" i="47"/>
  <c r="O100" i="62"/>
  <c r="O98" i="62"/>
  <c r="AB96" i="48"/>
  <c r="O96" i="47"/>
  <c r="O96" i="62"/>
  <c r="O94" i="62"/>
  <c r="AB92" i="48"/>
  <c r="O92" i="47"/>
  <c r="O92" i="62"/>
  <c r="O90" i="62"/>
  <c r="AB88" i="48"/>
  <c r="O88" i="47"/>
  <c r="O88" i="62"/>
  <c r="O86" i="62"/>
  <c r="AB84" i="48"/>
  <c r="O84" i="47"/>
  <c r="O84" i="62"/>
  <c r="O82" i="62"/>
  <c r="AB80" i="48"/>
  <c r="O80" i="47"/>
  <c r="O80" i="62"/>
  <c r="O78" i="62"/>
  <c r="AB76" i="48"/>
  <c r="O76" i="47"/>
  <c r="O76" i="62"/>
  <c r="O74" i="62"/>
  <c r="AB72" i="48"/>
  <c r="O72" i="47"/>
  <c r="O72" i="62"/>
  <c r="O70" i="62"/>
  <c r="AB68" i="48"/>
  <c r="O68" i="47"/>
  <c r="O68" i="62"/>
  <c r="O66" i="62"/>
  <c r="AB64" i="48"/>
  <c r="O64" i="47"/>
  <c r="O64" i="62"/>
  <c r="O62" i="62"/>
  <c r="AB60" i="48"/>
  <c r="O60" i="47"/>
  <c r="O60" i="62"/>
  <c r="O58" i="62"/>
  <c r="AB56" i="48"/>
  <c r="O56" i="47"/>
  <c r="O56" i="62"/>
  <c r="O54" i="62"/>
  <c r="AB52" i="48"/>
  <c r="O52" i="47"/>
  <c r="O52" i="62"/>
  <c r="O50" i="62"/>
  <c r="AB48" i="48"/>
  <c r="O48" i="47"/>
  <c r="O48" i="62"/>
  <c r="O46" i="62"/>
  <c r="AB44" i="48"/>
  <c r="O44" i="47"/>
  <c r="O44" i="62"/>
  <c r="O42" i="62"/>
  <c r="AB40" i="48"/>
  <c r="O40" i="47"/>
  <c r="O40" i="62"/>
  <c r="O38" i="62"/>
  <c r="AB36" i="48"/>
  <c r="O36" i="47"/>
  <c r="O36" i="62"/>
  <c r="O34" i="62"/>
  <c r="AB32" i="48"/>
  <c r="O32" i="47"/>
  <c r="O32" i="62"/>
  <c r="O30" i="62"/>
  <c r="AB28" i="48"/>
  <c r="O28" i="47"/>
  <c r="O28" i="62"/>
  <c r="O26" i="62"/>
  <c r="AB24" i="48"/>
  <c r="O24" i="47"/>
  <c r="O24" i="62"/>
  <c r="O22" i="62"/>
  <c r="AB20" i="48"/>
  <c r="O20" i="47"/>
  <c r="O20" i="62"/>
  <c r="O18" i="62"/>
  <c r="AB16" i="48"/>
  <c r="O16" i="47"/>
  <c r="O16" i="62"/>
  <c r="O14" i="62"/>
  <c r="AB12" i="48"/>
  <c r="O12" i="47"/>
  <c r="O12" i="62"/>
  <c r="O10" i="62"/>
  <c r="AB8" i="48"/>
  <c r="O8" i="47"/>
  <c r="O8" i="62"/>
  <c r="O6" i="62"/>
  <c r="AB4" i="48"/>
  <c r="O4" i="47"/>
  <c r="O4" i="62"/>
  <c r="AE106" i="48"/>
  <c r="Q106" i="47"/>
  <c r="Q106" i="62"/>
  <c r="AE98" i="48"/>
  <c r="Q98" i="47"/>
  <c r="Q98" i="62"/>
  <c r="AE90" i="48"/>
  <c r="Q90" i="47"/>
  <c r="Q90" i="62"/>
  <c r="AE82" i="48"/>
  <c r="Q82" i="47"/>
  <c r="Q82" i="62"/>
  <c r="AE78" i="48"/>
  <c r="Q78" i="47"/>
  <c r="Q78" i="62"/>
  <c r="AE74" i="48"/>
  <c r="Q74" i="47"/>
  <c r="Q74" i="62"/>
  <c r="AE58" i="48"/>
  <c r="Q58" i="47"/>
  <c r="Q58" i="62"/>
  <c r="AE50" i="48"/>
  <c r="Q50" i="47"/>
  <c r="Q50" i="62"/>
  <c r="AE46" i="48"/>
  <c r="Q46" i="47"/>
  <c r="Q46" i="62"/>
  <c r="AE42" i="48"/>
  <c r="Q42" i="47"/>
  <c r="Q42" i="62"/>
  <c r="AE34" i="48"/>
  <c r="Q34" i="47"/>
  <c r="Q34" i="62"/>
  <c r="AE26" i="48"/>
  <c r="Q26" i="47"/>
  <c r="Q26" i="62"/>
  <c r="AE18" i="48"/>
  <c r="Q18" i="47"/>
  <c r="Q18" i="62"/>
  <c r="AE10" i="48"/>
  <c r="Q10" i="47"/>
  <c r="Q10" i="62"/>
  <c r="AE6" i="48"/>
  <c r="Q6" i="47"/>
  <c r="Q6" i="62"/>
  <c r="H108" i="50"/>
  <c r="Q108" i="50"/>
  <c r="H104" i="50"/>
  <c r="Q104" i="50"/>
  <c r="H100" i="50"/>
  <c r="Q100" i="50"/>
  <c r="H96" i="50"/>
  <c r="Q96" i="50"/>
  <c r="H92" i="50"/>
  <c r="Q92" i="50"/>
  <c r="H88" i="50"/>
  <c r="Q88" i="50"/>
  <c r="H84" i="50"/>
  <c r="Q84" i="50"/>
  <c r="H80" i="50"/>
  <c r="Q80" i="50"/>
  <c r="H76" i="50"/>
  <c r="Q76" i="50"/>
  <c r="H72" i="50"/>
  <c r="Q72" i="50"/>
  <c r="H68" i="50"/>
  <c r="Q68" i="50"/>
  <c r="H64" i="50"/>
  <c r="Q64" i="50"/>
  <c r="H60" i="50"/>
  <c r="Q60" i="50"/>
  <c r="H56" i="50"/>
  <c r="Q56" i="50"/>
  <c r="H52" i="50"/>
  <c r="Q52" i="50"/>
  <c r="H48" i="50"/>
  <c r="Q48" i="50"/>
  <c r="H44" i="50"/>
  <c r="Q44" i="50"/>
  <c r="H40" i="50"/>
  <c r="Q40" i="50"/>
  <c r="H36" i="50"/>
  <c r="Q36" i="50"/>
  <c r="H32" i="50"/>
  <c r="Q32" i="50"/>
  <c r="H28" i="50"/>
  <c r="Q28" i="50"/>
  <c r="H24" i="50"/>
  <c r="Q24" i="50"/>
  <c r="H20" i="50"/>
  <c r="Q20" i="50"/>
  <c r="H16" i="50"/>
  <c r="Q16" i="50"/>
  <c r="H12" i="50"/>
  <c r="Q12" i="50"/>
  <c r="H8" i="50"/>
  <c r="Q8" i="50"/>
  <c r="H4" i="50"/>
  <c r="Q4" i="50"/>
  <c r="I107" i="50"/>
  <c r="R107" i="50"/>
  <c r="I103" i="50"/>
  <c r="R103" i="50"/>
  <c r="I99" i="50"/>
  <c r="R99" i="50"/>
  <c r="I95" i="50"/>
  <c r="R95" i="50"/>
  <c r="I91" i="50"/>
  <c r="R91" i="50"/>
  <c r="I87" i="50"/>
  <c r="R87" i="50"/>
  <c r="I83" i="50"/>
  <c r="R83" i="50"/>
  <c r="H106" i="50"/>
  <c r="Q106" i="50"/>
  <c r="H98" i="50"/>
  <c r="Q98" i="50"/>
  <c r="H90" i="50"/>
  <c r="Q90" i="50"/>
  <c r="H82" i="50"/>
  <c r="Q82" i="50"/>
  <c r="H74" i="50"/>
  <c r="Q74" i="50"/>
  <c r="H66" i="50"/>
  <c r="Q66" i="50"/>
  <c r="H58" i="50"/>
  <c r="Q58" i="50"/>
  <c r="H50" i="50"/>
  <c r="Q50" i="50"/>
  <c r="H42" i="50"/>
  <c r="Q42" i="50"/>
  <c r="H34" i="50"/>
  <c r="Q34" i="50"/>
  <c r="H26" i="50"/>
  <c r="Q26" i="50"/>
  <c r="H18" i="50"/>
  <c r="Q18" i="50"/>
  <c r="H10" i="50"/>
  <c r="Q10" i="50"/>
  <c r="I109" i="50"/>
  <c r="R109" i="50"/>
  <c r="I101" i="50"/>
  <c r="R101" i="50"/>
  <c r="I93" i="50"/>
  <c r="R93" i="50"/>
  <c r="I85" i="50"/>
  <c r="R85" i="50"/>
  <c r="I77" i="50"/>
  <c r="R77" i="50"/>
  <c r="I69" i="50"/>
  <c r="R69" i="50"/>
  <c r="I61" i="50"/>
  <c r="R61" i="50"/>
  <c r="I53" i="50"/>
  <c r="R53" i="50"/>
  <c r="I45" i="50"/>
  <c r="R45" i="50"/>
  <c r="I37" i="50"/>
  <c r="R37" i="50"/>
  <c r="I29" i="50"/>
  <c r="R29" i="50"/>
  <c r="I21" i="50"/>
  <c r="R21" i="50"/>
  <c r="I13" i="50"/>
  <c r="R13" i="50"/>
  <c r="I5" i="50"/>
  <c r="R5" i="50"/>
  <c r="V107" i="48"/>
  <c r="V99" i="48"/>
  <c r="I79" i="50"/>
  <c r="R79" i="50"/>
  <c r="I75" i="50"/>
  <c r="R75" i="50"/>
  <c r="I71" i="50"/>
  <c r="R71" i="50"/>
  <c r="I67" i="50"/>
  <c r="R67" i="50"/>
  <c r="I63" i="50"/>
  <c r="R63" i="50"/>
  <c r="I59" i="50"/>
  <c r="R59" i="50"/>
  <c r="I55" i="50"/>
  <c r="R55" i="50"/>
  <c r="I51" i="50"/>
  <c r="R51" i="50"/>
  <c r="I43" i="50"/>
  <c r="R43" i="50"/>
  <c r="V83" i="48"/>
  <c r="V75" i="48"/>
  <c r="V51" i="48"/>
  <c r="V43" i="48"/>
  <c r="V35" i="48"/>
  <c r="V27" i="48"/>
  <c r="V19" i="48"/>
  <c r="V11" i="48"/>
  <c r="X94" i="48"/>
  <c r="X86" i="48"/>
  <c r="X78" i="48"/>
  <c r="X62" i="48"/>
  <c r="X54" i="48"/>
  <c r="X46" i="48"/>
  <c r="I35" i="50"/>
  <c r="R35" i="50"/>
  <c r="I27" i="50"/>
  <c r="R27" i="50"/>
  <c r="I19" i="50"/>
  <c r="R19" i="50"/>
  <c r="H105" i="50"/>
  <c r="Q105" i="50"/>
  <c r="H97" i="50"/>
  <c r="Q97" i="50"/>
  <c r="H89" i="50"/>
  <c r="Q89" i="50"/>
  <c r="H81" i="50"/>
  <c r="Q81" i="50"/>
  <c r="H73" i="50"/>
  <c r="Q73" i="50"/>
  <c r="H65" i="50"/>
  <c r="Q65" i="50"/>
  <c r="H57" i="50"/>
  <c r="Q57" i="50"/>
  <c r="H49" i="50"/>
  <c r="Q49" i="50"/>
  <c r="H41" i="50"/>
  <c r="Q41" i="50"/>
  <c r="I47" i="50"/>
  <c r="R47" i="50"/>
  <c r="I39" i="50"/>
  <c r="R39" i="50"/>
  <c r="I31" i="50"/>
  <c r="R31" i="50"/>
  <c r="H33" i="50"/>
  <c r="Q33" i="50"/>
  <c r="H25" i="50"/>
  <c r="Q25" i="50"/>
  <c r="H17" i="50"/>
  <c r="Q17" i="50"/>
  <c r="H9" i="50"/>
  <c r="Q9" i="50"/>
  <c r="I108" i="50"/>
  <c r="R108" i="50"/>
  <c r="I100" i="50"/>
  <c r="R100" i="50"/>
  <c r="I4" i="50"/>
  <c r="R4" i="50"/>
  <c r="I14" i="50"/>
  <c r="R14" i="50"/>
  <c r="I6" i="50"/>
  <c r="R6" i="50"/>
  <c r="H110" i="50"/>
  <c r="Q110" i="50"/>
  <c r="H102" i="50"/>
  <c r="Q102" i="50"/>
  <c r="H94" i="50"/>
  <c r="Q94" i="50"/>
  <c r="H86" i="50"/>
  <c r="Q86" i="50"/>
  <c r="H78" i="50"/>
  <c r="Q78" i="50"/>
  <c r="H70" i="50"/>
  <c r="Q70" i="50"/>
  <c r="H62" i="50"/>
  <c r="Q62" i="50"/>
  <c r="H54" i="50"/>
  <c r="Q54" i="50"/>
  <c r="H46" i="50"/>
  <c r="Q46" i="50"/>
  <c r="H38" i="50"/>
  <c r="Q38" i="50"/>
  <c r="H30" i="50"/>
  <c r="Q30" i="50"/>
  <c r="H22" i="50"/>
  <c r="Q22" i="50"/>
  <c r="H14" i="50"/>
  <c r="Q14" i="50"/>
  <c r="H6" i="50"/>
  <c r="Q6" i="50"/>
  <c r="I105" i="50"/>
  <c r="R105" i="50"/>
  <c r="I97" i="50"/>
  <c r="R97" i="50"/>
  <c r="I89" i="50"/>
  <c r="R89" i="50"/>
  <c r="I81" i="50"/>
  <c r="R81" i="50"/>
  <c r="I73" i="50"/>
  <c r="R73" i="50"/>
  <c r="I65" i="50"/>
  <c r="R65" i="50"/>
  <c r="I57" i="50"/>
  <c r="R57" i="50"/>
  <c r="I49" i="50"/>
  <c r="R49" i="50"/>
  <c r="I41" i="50"/>
  <c r="R41" i="50"/>
  <c r="I33" i="50"/>
  <c r="R33" i="50"/>
  <c r="I25" i="50"/>
  <c r="R25" i="50"/>
  <c r="I17" i="50"/>
  <c r="R17" i="50"/>
  <c r="I9" i="50"/>
  <c r="R9" i="50"/>
  <c r="I92" i="50"/>
  <c r="R92" i="50"/>
  <c r="I84" i="50"/>
  <c r="R84" i="50"/>
  <c r="I76" i="50"/>
  <c r="R76" i="50"/>
  <c r="I68" i="50"/>
  <c r="R68" i="50"/>
  <c r="I60" i="50"/>
  <c r="R60" i="50"/>
  <c r="I52" i="50"/>
  <c r="R52" i="50"/>
  <c r="I44" i="50"/>
  <c r="R44" i="50"/>
  <c r="I36" i="50"/>
  <c r="R36" i="50"/>
  <c r="I28" i="50"/>
  <c r="R28" i="50"/>
  <c r="I20" i="50"/>
  <c r="R20" i="50"/>
  <c r="I12" i="50"/>
  <c r="R12" i="50"/>
  <c r="I23" i="50"/>
  <c r="R23" i="50"/>
  <c r="I15" i="50"/>
  <c r="R15" i="50"/>
  <c r="I7" i="50"/>
  <c r="R7" i="50"/>
  <c r="H103" i="50"/>
  <c r="Q103" i="50"/>
  <c r="H95" i="50"/>
  <c r="Q95" i="50"/>
  <c r="H87" i="50"/>
  <c r="Q87" i="50"/>
  <c r="H79" i="50"/>
  <c r="Q79" i="50"/>
  <c r="H71" i="50"/>
  <c r="Q71" i="50"/>
  <c r="H63" i="50"/>
  <c r="Q63" i="50"/>
  <c r="H55" i="50"/>
  <c r="Q55" i="50"/>
  <c r="H47" i="50"/>
  <c r="Q47" i="50"/>
  <c r="H39" i="50"/>
  <c r="Q39" i="50"/>
  <c r="H31" i="50"/>
  <c r="Q31" i="50"/>
  <c r="H23" i="50"/>
  <c r="Q23" i="50"/>
  <c r="H15" i="50"/>
  <c r="Q15" i="50"/>
  <c r="H7" i="50"/>
  <c r="Q7" i="50"/>
  <c r="I106" i="50"/>
  <c r="R106" i="50"/>
  <c r="I98" i="50"/>
  <c r="R98" i="50"/>
  <c r="I90" i="50"/>
  <c r="R90" i="50"/>
  <c r="I82" i="50"/>
  <c r="R82" i="50"/>
  <c r="I74" i="50"/>
  <c r="R74" i="50"/>
  <c r="I66" i="50"/>
  <c r="R66" i="50"/>
  <c r="I58" i="50"/>
  <c r="R58" i="50"/>
  <c r="I50" i="50"/>
  <c r="R50" i="50"/>
  <c r="I42" i="50"/>
  <c r="R42" i="50"/>
  <c r="I34" i="50"/>
  <c r="R34" i="50"/>
  <c r="I26" i="50"/>
  <c r="R26" i="50"/>
  <c r="I18" i="50"/>
  <c r="R18" i="50"/>
  <c r="I10" i="50"/>
  <c r="R10" i="50"/>
  <c r="H109" i="50"/>
  <c r="Q109" i="50"/>
  <c r="H101" i="50"/>
  <c r="Q101" i="50"/>
  <c r="H93" i="50"/>
  <c r="Q93" i="50"/>
  <c r="H85" i="50"/>
  <c r="Q85" i="50"/>
  <c r="H77" i="50"/>
  <c r="Q77" i="50"/>
  <c r="H69" i="50"/>
  <c r="Q69" i="50"/>
  <c r="H61" i="50"/>
  <c r="Q61" i="50"/>
  <c r="H53" i="50"/>
  <c r="Q53" i="50"/>
  <c r="H45" i="50"/>
  <c r="Q45" i="50"/>
  <c r="H37" i="50"/>
  <c r="Q37" i="50"/>
  <c r="H29" i="50"/>
  <c r="Q29" i="50"/>
  <c r="H21" i="50"/>
  <c r="Q21" i="50"/>
  <c r="H13" i="50"/>
  <c r="Q13" i="50"/>
  <c r="H5" i="50"/>
  <c r="Q5" i="50"/>
  <c r="I104" i="50"/>
  <c r="R104" i="50"/>
  <c r="I96" i="50"/>
  <c r="R96" i="50"/>
  <c r="I88" i="50"/>
  <c r="R88" i="50"/>
  <c r="I80" i="50"/>
  <c r="R80" i="50"/>
  <c r="I72" i="50"/>
  <c r="R72" i="50"/>
  <c r="I64" i="50"/>
  <c r="R64" i="50"/>
  <c r="I56" i="50"/>
  <c r="R56" i="50"/>
  <c r="I48" i="50"/>
  <c r="R48" i="50"/>
  <c r="I40" i="50"/>
  <c r="R40" i="50"/>
  <c r="I32" i="50"/>
  <c r="R32" i="50"/>
  <c r="I24" i="50"/>
  <c r="R24" i="50"/>
  <c r="I16" i="50"/>
  <c r="R16" i="50"/>
  <c r="I8" i="50"/>
  <c r="R8" i="50"/>
  <c r="I11" i="50"/>
  <c r="R11" i="50"/>
  <c r="H107" i="50"/>
  <c r="Q107" i="50"/>
  <c r="H99" i="50"/>
  <c r="Q99" i="50"/>
  <c r="H91" i="50"/>
  <c r="Q91" i="50"/>
  <c r="H83" i="50"/>
  <c r="Q83" i="50"/>
  <c r="H75" i="50"/>
  <c r="Q75" i="50"/>
  <c r="H67" i="50"/>
  <c r="Q67" i="50"/>
  <c r="H59" i="50"/>
  <c r="Q59" i="50"/>
  <c r="H51" i="50"/>
  <c r="Q51" i="50"/>
  <c r="H43" i="50"/>
  <c r="Q43" i="50"/>
  <c r="H35" i="50"/>
  <c r="Q35" i="50"/>
  <c r="H27" i="50"/>
  <c r="Q27" i="50"/>
  <c r="H19" i="50"/>
  <c r="Q19" i="50"/>
  <c r="H11" i="50"/>
  <c r="Q11" i="50"/>
  <c r="I110" i="50"/>
  <c r="R110" i="50"/>
  <c r="I102" i="50"/>
  <c r="R102" i="50"/>
  <c r="I94" i="50"/>
  <c r="R94" i="50"/>
  <c r="I86" i="50"/>
  <c r="R86" i="50"/>
  <c r="I78" i="50"/>
  <c r="R78" i="50"/>
  <c r="I70" i="50"/>
  <c r="R70" i="50"/>
  <c r="I62" i="50"/>
  <c r="R62" i="50"/>
  <c r="I54" i="50"/>
  <c r="R54" i="50"/>
  <c r="I46" i="50"/>
  <c r="R46" i="50"/>
  <c r="I38" i="50"/>
  <c r="R38" i="50"/>
  <c r="I30" i="50"/>
  <c r="R30" i="50"/>
  <c r="I22" i="50"/>
  <c r="R22" i="50"/>
  <c r="V91" i="48"/>
  <c r="V67" i="48"/>
  <c r="X38" i="48"/>
  <c r="X30" i="48"/>
  <c r="X22" i="48"/>
  <c r="X14" i="48"/>
  <c r="X6" i="48"/>
  <c r="G109" i="48"/>
  <c r="G107" i="48"/>
  <c r="G105" i="48"/>
  <c r="G103" i="48"/>
  <c r="G101" i="48"/>
  <c r="G99" i="48"/>
  <c r="G97" i="48"/>
  <c r="G95" i="48"/>
  <c r="G93" i="48"/>
  <c r="G91" i="48"/>
  <c r="G89" i="48"/>
  <c r="G87" i="48"/>
  <c r="G85" i="48"/>
  <c r="G83" i="48"/>
  <c r="G81" i="48"/>
  <c r="G79" i="48"/>
  <c r="G77" i="48"/>
  <c r="G75" i="48"/>
  <c r="G73" i="48"/>
  <c r="G71" i="48"/>
  <c r="G69" i="48"/>
  <c r="G67" i="48"/>
  <c r="G65" i="48"/>
  <c r="G63" i="48"/>
  <c r="G61" i="48"/>
  <c r="G59" i="48"/>
  <c r="G57" i="48"/>
  <c r="G55" i="48"/>
  <c r="G53" i="48"/>
  <c r="G51" i="48"/>
  <c r="G49" i="48"/>
  <c r="G47" i="48"/>
  <c r="G45" i="48"/>
  <c r="G43" i="48"/>
  <c r="G41" i="48"/>
  <c r="G39" i="48"/>
  <c r="G37" i="48"/>
  <c r="G35" i="48"/>
  <c r="G33" i="48"/>
  <c r="G31" i="48"/>
  <c r="G29" i="48"/>
  <c r="G27" i="48"/>
  <c r="G25" i="48"/>
  <c r="G23" i="48"/>
  <c r="J4" i="48"/>
  <c r="G21" i="48"/>
  <c r="G19" i="48"/>
  <c r="G17" i="48"/>
  <c r="G15" i="48"/>
  <c r="G13" i="48"/>
  <c r="G11" i="48"/>
  <c r="G9" i="48"/>
  <c r="G7" i="48"/>
  <c r="G5" i="48"/>
  <c r="J110" i="48"/>
  <c r="J108" i="48"/>
  <c r="J106" i="48"/>
  <c r="J104" i="48"/>
  <c r="J102" i="48"/>
  <c r="J100" i="48"/>
  <c r="J98" i="48"/>
  <c r="J96" i="48"/>
  <c r="J94" i="48"/>
  <c r="J92" i="48"/>
  <c r="J90" i="48"/>
  <c r="J88" i="48"/>
  <c r="J86" i="48"/>
  <c r="J84" i="48"/>
  <c r="J82" i="48"/>
  <c r="J80" i="48"/>
  <c r="J78" i="48"/>
  <c r="J76" i="48"/>
  <c r="J74" i="48"/>
  <c r="J72" i="48"/>
  <c r="J70" i="48"/>
  <c r="J68" i="48"/>
  <c r="J66" i="48"/>
  <c r="J64" i="48"/>
  <c r="J62" i="48"/>
  <c r="J60" i="48"/>
  <c r="J58" i="48"/>
  <c r="J56" i="48"/>
  <c r="J54" i="48"/>
  <c r="J52" i="48"/>
  <c r="J50" i="48"/>
  <c r="J48" i="48"/>
  <c r="J46" i="48"/>
  <c r="J44" i="48"/>
  <c r="J42" i="48"/>
  <c r="J40" i="48"/>
  <c r="J38" i="48"/>
  <c r="J36" i="48"/>
  <c r="J34" i="48"/>
  <c r="J32" i="48"/>
  <c r="J30" i="48"/>
  <c r="J28" i="48"/>
  <c r="J26" i="48"/>
  <c r="J24" i="48"/>
  <c r="J22" i="48"/>
  <c r="J20" i="48"/>
  <c r="J18" i="48"/>
  <c r="J16" i="48"/>
  <c r="J14" i="48"/>
  <c r="J12" i="48"/>
  <c r="J10" i="48"/>
  <c r="J8" i="48"/>
  <c r="J6" i="48"/>
  <c r="V78" i="48"/>
  <c r="V70" i="48"/>
  <c r="V62" i="48"/>
  <c r="V54" i="48"/>
  <c r="V46" i="48"/>
  <c r="V38" i="48"/>
  <c r="V30" i="48"/>
  <c r="V22" i="48"/>
  <c r="V14" i="48"/>
  <c r="X105" i="48"/>
  <c r="X97" i="48"/>
  <c r="X89" i="48"/>
  <c r="X73" i="48"/>
  <c r="X65" i="48"/>
  <c r="X57" i="48"/>
  <c r="X25" i="48"/>
  <c r="X49" i="48"/>
  <c r="V103" i="48"/>
  <c r="V95" i="48"/>
  <c r="V87" i="48"/>
  <c r="V31" i="48"/>
  <c r="V23" i="48"/>
  <c r="X74" i="48"/>
  <c r="V71" i="48"/>
  <c r="V63" i="48"/>
  <c r="V55" i="48"/>
  <c r="V47" i="48"/>
  <c r="X66" i="48"/>
  <c r="X58" i="48"/>
  <c r="X10" i="48"/>
  <c r="V79" i="48"/>
  <c r="V39" i="48"/>
  <c r="V15" i="48"/>
  <c r="V7" i="48"/>
  <c r="X106" i="48"/>
  <c r="X98" i="48"/>
  <c r="X90" i="48"/>
  <c r="X82" i="48"/>
  <c r="X50" i="48"/>
  <c r="X42" i="48"/>
  <c r="X34" i="48"/>
  <c r="X26" i="48"/>
  <c r="X18" i="48"/>
  <c r="X17" i="48"/>
  <c r="V59" i="48"/>
  <c r="X110" i="48"/>
  <c r="X102" i="48"/>
  <c r="X70" i="48"/>
  <c r="V97" i="48"/>
  <c r="V89" i="48"/>
  <c r="V102" i="48"/>
  <c r="V94" i="48"/>
  <c r="X81" i="48"/>
  <c r="V6" i="48"/>
  <c r="X41" i="48"/>
  <c r="X33" i="48"/>
  <c r="X9" i="48"/>
  <c r="K104" i="48"/>
  <c r="K72" i="48"/>
  <c r="K40" i="48"/>
  <c r="K8" i="48"/>
  <c r="S105" i="48"/>
  <c r="S73" i="48"/>
  <c r="S41" i="48"/>
  <c r="S9" i="48"/>
  <c r="Y102" i="48"/>
  <c r="M102" i="47"/>
  <c r="Y70" i="48"/>
  <c r="M70" i="47"/>
  <c r="Y46" i="48"/>
  <c r="M46" i="47"/>
  <c r="Y14" i="48"/>
  <c r="M14" i="47"/>
  <c r="AD101" i="48"/>
  <c r="P101" i="47"/>
  <c r="AD69" i="48"/>
  <c r="P69" i="47"/>
  <c r="AD29" i="48"/>
  <c r="P29" i="47"/>
  <c r="AG107" i="48"/>
  <c r="S107" i="47"/>
  <c r="AG75" i="48"/>
  <c r="S75" i="47"/>
  <c r="AG51" i="48"/>
  <c r="S51" i="47"/>
  <c r="AG35" i="48"/>
  <c r="S35" i="47"/>
  <c r="K103" i="48"/>
  <c r="K63" i="48"/>
  <c r="K23" i="48"/>
  <c r="S104" i="48"/>
  <c r="S80" i="48"/>
  <c r="S48" i="48"/>
  <c r="S8" i="48"/>
  <c r="V88" i="48"/>
  <c r="V64" i="48"/>
  <c r="V24" i="48"/>
  <c r="X107" i="48"/>
  <c r="X75" i="48"/>
  <c r="X51" i="48"/>
  <c r="X19" i="48"/>
  <c r="Y109" i="48"/>
  <c r="M109" i="47"/>
  <c r="Y69" i="48"/>
  <c r="M69" i="47"/>
  <c r="Y29" i="48"/>
  <c r="M29" i="47"/>
  <c r="AD100" i="48"/>
  <c r="P100" i="47"/>
  <c r="AD76" i="48"/>
  <c r="P76" i="47"/>
  <c r="AD60" i="48"/>
  <c r="P60" i="47"/>
  <c r="AD52" i="48"/>
  <c r="P52" i="47"/>
  <c r="AD44" i="48"/>
  <c r="P44" i="47"/>
  <c r="AD36" i="48"/>
  <c r="P36" i="47"/>
  <c r="AD12" i="48"/>
  <c r="P12" i="47"/>
  <c r="AG106" i="48"/>
  <c r="S106" i="47"/>
  <c r="AG98" i="48"/>
  <c r="S98" i="47"/>
  <c r="AG90" i="48"/>
  <c r="S90" i="47"/>
  <c r="AG82" i="48"/>
  <c r="S82" i="47"/>
  <c r="AG74" i="48"/>
  <c r="S74" i="47"/>
  <c r="AG66" i="48"/>
  <c r="S66" i="47"/>
  <c r="AG58" i="48"/>
  <c r="S58" i="47"/>
  <c r="AG50" i="48"/>
  <c r="S50" i="47"/>
  <c r="AG42" i="48"/>
  <c r="S42" i="47"/>
  <c r="AG26" i="48"/>
  <c r="S26" i="47"/>
  <c r="K86" i="48"/>
  <c r="K54" i="48"/>
  <c r="K22" i="48"/>
  <c r="S103" i="48"/>
  <c r="S95" i="48"/>
  <c r="S87" i="48"/>
  <c r="S79" i="48"/>
  <c r="S71" i="48"/>
  <c r="S63" i="48"/>
  <c r="S55" i="48"/>
  <c r="S47" i="48"/>
  <c r="S39" i="48"/>
  <c r="S31" i="48"/>
  <c r="S23" i="48"/>
  <c r="S15" i="48"/>
  <c r="S7" i="48"/>
  <c r="V109" i="48"/>
  <c r="V101" i="48"/>
  <c r="V93" i="48"/>
  <c r="V85" i="48"/>
  <c r="V77" i="48"/>
  <c r="V69" i="48"/>
  <c r="V61" i="48"/>
  <c r="V53" i="48"/>
  <c r="V45" i="48"/>
  <c r="V37" i="48"/>
  <c r="V29" i="48"/>
  <c r="V21" i="48"/>
  <c r="V13" i="48"/>
  <c r="V5" i="48"/>
  <c r="X104" i="48"/>
  <c r="X96" i="48"/>
  <c r="X88" i="48"/>
  <c r="X80" i="48"/>
  <c r="X72" i="48"/>
  <c r="X64" i="48"/>
  <c r="X56" i="48"/>
  <c r="X48" i="48"/>
  <c r="X40" i="48"/>
  <c r="X32" i="48"/>
  <c r="X24" i="48"/>
  <c r="X16" i="48"/>
  <c r="X8" i="48"/>
  <c r="Y108" i="48"/>
  <c r="M108" i="47"/>
  <c r="Y100" i="48"/>
  <c r="M100" i="47"/>
  <c r="Y92" i="48"/>
  <c r="M92" i="47"/>
  <c r="Y84" i="48"/>
  <c r="M84" i="47"/>
  <c r="Y76" i="48"/>
  <c r="M76" i="47"/>
  <c r="Y68" i="48"/>
  <c r="M68" i="47"/>
  <c r="Y60" i="48"/>
  <c r="M60" i="47"/>
  <c r="Y52" i="48"/>
  <c r="M52" i="47"/>
  <c r="Y44" i="48"/>
  <c r="M44" i="47"/>
  <c r="Y36" i="48"/>
  <c r="M36" i="47"/>
  <c r="Y28" i="48"/>
  <c r="M28" i="47"/>
  <c r="Y20" i="48"/>
  <c r="M20" i="47"/>
  <c r="Y12" i="48"/>
  <c r="M12" i="47"/>
  <c r="Y4" i="48"/>
  <c r="M4" i="47"/>
  <c r="AD107" i="48"/>
  <c r="P107" i="47"/>
  <c r="AD99" i="48"/>
  <c r="P99" i="47"/>
  <c r="AD91" i="48"/>
  <c r="P91" i="47"/>
  <c r="AD83" i="48"/>
  <c r="P83" i="47"/>
  <c r="AD75" i="48"/>
  <c r="P75" i="47"/>
  <c r="AD67" i="48"/>
  <c r="P67" i="47"/>
  <c r="AD59" i="48"/>
  <c r="P59" i="47"/>
  <c r="AD51" i="48"/>
  <c r="P51" i="47"/>
  <c r="AD43" i="48"/>
  <c r="P43" i="47"/>
  <c r="AD35" i="48"/>
  <c r="P35" i="47"/>
  <c r="AD27" i="48"/>
  <c r="P27" i="47"/>
  <c r="AD19" i="48"/>
  <c r="P19" i="47"/>
  <c r="AD11" i="48"/>
  <c r="P11" i="47"/>
  <c r="AG105" i="48"/>
  <c r="S105" i="47"/>
  <c r="AG97" i="48"/>
  <c r="S97" i="47"/>
  <c r="AG89" i="48"/>
  <c r="S89" i="47"/>
  <c r="AG81" i="48"/>
  <c r="S81" i="47"/>
  <c r="AG73" i="48"/>
  <c r="S73" i="47"/>
  <c r="AG65" i="48"/>
  <c r="S65" i="47"/>
  <c r="AG57" i="48"/>
  <c r="S57" i="47"/>
  <c r="AG49" i="48"/>
  <c r="S49" i="47"/>
  <c r="AG41" i="48"/>
  <c r="S41" i="47"/>
  <c r="AG33" i="48"/>
  <c r="S33" i="47"/>
  <c r="AG25" i="48"/>
  <c r="S25" i="47"/>
  <c r="AG17" i="48"/>
  <c r="S17" i="47"/>
  <c r="AG9" i="48"/>
  <c r="S9" i="47"/>
  <c r="G110" i="48"/>
  <c r="G108" i="48"/>
  <c r="G106" i="48"/>
  <c r="G104" i="48"/>
  <c r="G102" i="48"/>
  <c r="G100" i="48"/>
  <c r="G98" i="48"/>
  <c r="G96" i="48"/>
  <c r="G94" i="48"/>
  <c r="G92" i="48"/>
  <c r="G90" i="48"/>
  <c r="G88" i="48"/>
  <c r="G86" i="48"/>
  <c r="G84" i="48"/>
  <c r="G82" i="48"/>
  <c r="G80" i="48"/>
  <c r="G78" i="48"/>
  <c r="G76" i="48"/>
  <c r="G74" i="48"/>
  <c r="G72" i="48"/>
  <c r="G70" i="48"/>
  <c r="G68" i="48"/>
  <c r="G66" i="48"/>
  <c r="G64" i="48"/>
  <c r="G62" i="48"/>
  <c r="G60" i="48"/>
  <c r="G58" i="48"/>
  <c r="G56" i="48"/>
  <c r="G54" i="48"/>
  <c r="G52" i="48"/>
  <c r="G50" i="48"/>
  <c r="G48" i="48"/>
  <c r="G46" i="48"/>
  <c r="G44" i="48"/>
  <c r="G42" i="48"/>
  <c r="G40" i="48"/>
  <c r="G38" i="48"/>
  <c r="G36" i="48"/>
  <c r="G34" i="48"/>
  <c r="G32" i="48"/>
  <c r="G30" i="48"/>
  <c r="G28" i="48"/>
  <c r="G26" i="48"/>
  <c r="G24" i="48"/>
  <c r="G22" i="48"/>
  <c r="G20" i="48"/>
  <c r="G18" i="48"/>
  <c r="G16" i="48"/>
  <c r="G14" i="48"/>
  <c r="G12" i="48"/>
  <c r="G10" i="48"/>
  <c r="G8" i="48"/>
  <c r="G6" i="48"/>
  <c r="G4" i="48"/>
  <c r="J109" i="48"/>
  <c r="J107" i="48"/>
  <c r="J105" i="48"/>
  <c r="J103" i="48"/>
  <c r="J101" i="48"/>
  <c r="J99" i="48"/>
  <c r="J97" i="48"/>
  <c r="J95" i="48"/>
  <c r="J93" i="48"/>
  <c r="J91" i="48"/>
  <c r="J89" i="48"/>
  <c r="J87" i="48"/>
  <c r="J85" i="48"/>
  <c r="J83" i="48"/>
  <c r="J81" i="48"/>
  <c r="J79" i="48"/>
  <c r="J77" i="48"/>
  <c r="J75" i="48"/>
  <c r="J73" i="48"/>
  <c r="J71" i="48"/>
  <c r="J69" i="48"/>
  <c r="J67" i="48"/>
  <c r="J65" i="48"/>
  <c r="J63" i="48"/>
  <c r="J61" i="48"/>
  <c r="J59" i="48"/>
  <c r="J57" i="48"/>
  <c r="J55" i="48"/>
  <c r="J53" i="48"/>
  <c r="J51" i="48"/>
  <c r="J49" i="48"/>
  <c r="J47" i="48"/>
  <c r="J45" i="48"/>
  <c r="J43" i="48"/>
  <c r="J41" i="48"/>
  <c r="J39" i="48"/>
  <c r="J37" i="48"/>
  <c r="J35" i="48"/>
  <c r="J33" i="48"/>
  <c r="J31" i="48"/>
  <c r="J29" i="48"/>
  <c r="J27" i="48"/>
  <c r="J25" i="48"/>
  <c r="J23" i="48"/>
  <c r="J21" i="48"/>
  <c r="J19" i="48"/>
  <c r="J17" i="48"/>
  <c r="J15" i="48"/>
  <c r="J13" i="48"/>
  <c r="J11" i="48"/>
  <c r="J9" i="48"/>
  <c r="J7" i="48"/>
  <c r="J5" i="48"/>
  <c r="K109" i="48"/>
  <c r="K101" i="48"/>
  <c r="K93" i="48"/>
  <c r="K85" i="48"/>
  <c r="K77" i="48"/>
  <c r="K69" i="48"/>
  <c r="K61" i="48"/>
  <c r="K53" i="48"/>
  <c r="K45" i="48"/>
  <c r="K37" i="48"/>
  <c r="K29" i="48"/>
  <c r="K21" i="48"/>
  <c r="K13" i="48"/>
  <c r="K5" i="48"/>
  <c r="S110" i="48"/>
  <c r="S102" i="48"/>
  <c r="S94" i="48"/>
  <c r="S86" i="48"/>
  <c r="S78" i="48"/>
  <c r="S70" i="48"/>
  <c r="S62" i="48"/>
  <c r="S54" i="48"/>
  <c r="S46" i="48"/>
  <c r="S38" i="48"/>
  <c r="S30" i="48"/>
  <c r="S22" i="48"/>
  <c r="S14" i="48"/>
  <c r="S6" i="48"/>
  <c r="V106" i="48"/>
  <c r="V98" i="48"/>
  <c r="V90" i="48"/>
  <c r="V82" i="48"/>
  <c r="V74" i="48"/>
  <c r="V66" i="48"/>
  <c r="V58" i="48"/>
  <c r="V50" i="48"/>
  <c r="V42" i="48"/>
  <c r="V34" i="48"/>
  <c r="V26" i="48"/>
  <c r="V18" i="48"/>
  <c r="V10" i="48"/>
  <c r="X109" i="48"/>
  <c r="X101" i="48"/>
  <c r="X93" i="48"/>
  <c r="X85" i="48"/>
  <c r="X77" i="48"/>
  <c r="X69" i="48"/>
  <c r="X61" i="48"/>
  <c r="X53" i="48"/>
  <c r="X45" i="48"/>
  <c r="X37" i="48"/>
  <c r="X29" i="48"/>
  <c r="X21" i="48"/>
  <c r="X13" i="48"/>
  <c r="X5" i="48"/>
  <c r="Y107" i="48"/>
  <c r="M107" i="47"/>
  <c r="Y99" i="48"/>
  <c r="M99" i="47"/>
  <c r="Y91" i="48"/>
  <c r="M91" i="47"/>
  <c r="Y83" i="48"/>
  <c r="M83" i="47"/>
  <c r="Y75" i="48"/>
  <c r="M75" i="47"/>
  <c r="Y67" i="48"/>
  <c r="M67" i="47"/>
  <c r="Y59" i="48"/>
  <c r="M59" i="47"/>
  <c r="Y51" i="48"/>
  <c r="M51" i="47"/>
  <c r="Y43" i="48"/>
  <c r="M43" i="47"/>
  <c r="Y35" i="48"/>
  <c r="M35" i="47"/>
  <c r="Y27" i="48"/>
  <c r="M27" i="47"/>
  <c r="Y19" i="48"/>
  <c r="M19" i="47"/>
  <c r="Y11" i="48"/>
  <c r="M11" i="47"/>
  <c r="AD106" i="48"/>
  <c r="P106" i="47"/>
  <c r="AD98" i="48"/>
  <c r="P98" i="47"/>
  <c r="AD90" i="48"/>
  <c r="P90" i="47"/>
  <c r="AD82" i="48"/>
  <c r="P82" i="47"/>
  <c r="AD74" i="48"/>
  <c r="P74" i="47"/>
  <c r="AD66" i="48"/>
  <c r="P66" i="47"/>
  <c r="AD58" i="48"/>
  <c r="P58" i="47"/>
  <c r="AD50" i="48"/>
  <c r="P50" i="47"/>
  <c r="AD42" i="48"/>
  <c r="P42" i="47"/>
  <c r="AD34" i="48"/>
  <c r="P34" i="47"/>
  <c r="AD26" i="48"/>
  <c r="P26" i="47"/>
  <c r="AD18" i="48"/>
  <c r="P18" i="47"/>
  <c r="AD10" i="48"/>
  <c r="P10" i="47"/>
  <c r="AG104" i="48"/>
  <c r="S104" i="47"/>
  <c r="AG96" i="48"/>
  <c r="S96" i="47"/>
  <c r="AG88" i="48"/>
  <c r="S88" i="47"/>
  <c r="AG80" i="48"/>
  <c r="S80" i="47"/>
  <c r="AG72" i="48"/>
  <c r="S72" i="47"/>
  <c r="AG64" i="48"/>
  <c r="S64" i="47"/>
  <c r="AG56" i="48"/>
  <c r="S56" i="47"/>
  <c r="AG48" i="48"/>
  <c r="S48" i="47"/>
  <c r="AG40" i="48"/>
  <c r="S40" i="47"/>
  <c r="AG32" i="48"/>
  <c r="S32" i="47"/>
  <c r="AG24" i="48"/>
  <c r="S24" i="47"/>
  <c r="AG16" i="48"/>
  <c r="S16" i="47"/>
  <c r="AG8" i="48"/>
  <c r="S8" i="47"/>
  <c r="K88" i="48"/>
  <c r="K64" i="48"/>
  <c r="K32" i="48"/>
  <c r="S89" i="48"/>
  <c r="S57" i="48"/>
  <c r="S25" i="48"/>
  <c r="Y86" i="48"/>
  <c r="M86" i="47"/>
  <c r="Y54" i="48"/>
  <c r="M54" i="47"/>
  <c r="Y22" i="48"/>
  <c r="M22" i="47"/>
  <c r="AD109" i="48"/>
  <c r="P109" i="47"/>
  <c r="AD77" i="48"/>
  <c r="P77" i="47"/>
  <c r="AD53" i="48"/>
  <c r="P53" i="47"/>
  <c r="AD37" i="48"/>
  <c r="P37" i="47"/>
  <c r="AD5" i="48"/>
  <c r="P5" i="47"/>
  <c r="AG99" i="48"/>
  <c r="S99" i="47"/>
  <c r="AG59" i="48"/>
  <c r="S59" i="47"/>
  <c r="AG11" i="48"/>
  <c r="S11" i="47"/>
  <c r="K95" i="48"/>
  <c r="K71" i="48"/>
  <c r="K47" i="48"/>
  <c r="K15" i="48"/>
  <c r="S96" i="48"/>
  <c r="S64" i="48"/>
  <c r="S40" i="48"/>
  <c r="S16" i="48"/>
  <c r="V104" i="48"/>
  <c r="V80" i="48"/>
  <c r="V48" i="48"/>
  <c r="V16" i="48"/>
  <c r="X99" i="48"/>
  <c r="X67" i="48"/>
  <c r="X43" i="48"/>
  <c r="X11" i="48"/>
  <c r="Y101" i="48"/>
  <c r="M101" i="47"/>
  <c r="Y77" i="48"/>
  <c r="M77" i="47"/>
  <c r="Y45" i="48"/>
  <c r="M45" i="47"/>
  <c r="Y21" i="48"/>
  <c r="M21" i="47"/>
  <c r="AD84" i="48"/>
  <c r="P84" i="47"/>
  <c r="AD20" i="48"/>
  <c r="P20" i="47"/>
  <c r="AG18" i="48"/>
  <c r="S18" i="47"/>
  <c r="K94" i="48"/>
  <c r="K70" i="48"/>
  <c r="K38" i="48"/>
  <c r="K6" i="48"/>
  <c r="K108" i="48"/>
  <c r="K84" i="48"/>
  <c r="K60" i="48"/>
  <c r="K36" i="48"/>
  <c r="K12" i="48"/>
  <c r="S93" i="48"/>
  <c r="S77" i="48"/>
  <c r="S61" i="48"/>
  <c r="S37" i="48"/>
  <c r="S13" i="48"/>
  <c r="Y106" i="48"/>
  <c r="M106" i="47"/>
  <c r="Y90" i="48"/>
  <c r="M90" i="47"/>
  <c r="Y74" i="48"/>
  <c r="M74" i="47"/>
  <c r="Y58" i="48"/>
  <c r="M58" i="47"/>
  <c r="Y42" i="48"/>
  <c r="M42" i="47"/>
  <c r="Y34" i="48"/>
  <c r="M34" i="47"/>
  <c r="Y18" i="48"/>
  <c r="M18" i="47"/>
  <c r="AD105" i="48"/>
  <c r="P105" i="47"/>
  <c r="AD89" i="48"/>
  <c r="P89" i="47"/>
  <c r="AD73" i="48"/>
  <c r="P73" i="47"/>
  <c r="AD57" i="48"/>
  <c r="P57" i="47"/>
  <c r="AD41" i="48"/>
  <c r="P41" i="47"/>
  <c r="AD25" i="48"/>
  <c r="P25" i="47"/>
  <c r="AD9" i="48"/>
  <c r="P9" i="47"/>
  <c r="AG103" i="48"/>
  <c r="S103" i="47"/>
  <c r="AG87" i="48"/>
  <c r="S87" i="47"/>
  <c r="AG79" i="48"/>
  <c r="S79" i="47"/>
  <c r="AG63" i="48"/>
  <c r="S63" i="47"/>
  <c r="AG47" i="48"/>
  <c r="S47" i="47"/>
  <c r="AG39" i="48"/>
  <c r="S39" i="47"/>
  <c r="AG31" i="48"/>
  <c r="S31" i="47"/>
  <c r="AG23" i="48"/>
  <c r="S23" i="47"/>
  <c r="AG15" i="48"/>
  <c r="S15" i="47"/>
  <c r="K107" i="48"/>
  <c r="K99" i="48"/>
  <c r="K91" i="48"/>
  <c r="K83" i="48"/>
  <c r="K75" i="48"/>
  <c r="K67" i="48"/>
  <c r="K59" i="48"/>
  <c r="K51" i="48"/>
  <c r="K43" i="48"/>
  <c r="K35" i="48"/>
  <c r="K27" i="48"/>
  <c r="K19" i="48"/>
  <c r="K11" i="48"/>
  <c r="S108" i="48"/>
  <c r="S100" i="48"/>
  <c r="S92" i="48"/>
  <c r="S84" i="48"/>
  <c r="S76" i="48"/>
  <c r="S68" i="48"/>
  <c r="S60" i="48"/>
  <c r="S52" i="48"/>
  <c r="S44" i="48"/>
  <c r="S36" i="48"/>
  <c r="S28" i="48"/>
  <c r="S20" i="48"/>
  <c r="S12" i="48"/>
  <c r="S4" i="48"/>
  <c r="V108" i="48"/>
  <c r="V100" i="48"/>
  <c r="V92" i="48"/>
  <c r="V84" i="48"/>
  <c r="V76" i="48"/>
  <c r="V68" i="48"/>
  <c r="V60" i="48"/>
  <c r="V52" i="48"/>
  <c r="V44" i="48"/>
  <c r="V36" i="48"/>
  <c r="V28" i="48"/>
  <c r="V20" i="48"/>
  <c r="V12" i="48"/>
  <c r="V4" i="48"/>
  <c r="X103" i="48"/>
  <c r="X95" i="48"/>
  <c r="X87" i="48"/>
  <c r="X79" i="48"/>
  <c r="X71" i="48"/>
  <c r="X63" i="48"/>
  <c r="X55" i="48"/>
  <c r="X47" i="48"/>
  <c r="X39" i="48"/>
  <c r="X31" i="48"/>
  <c r="X23" i="48"/>
  <c r="X15" i="48"/>
  <c r="X7" i="48"/>
  <c r="Y105" i="48"/>
  <c r="M105" i="47"/>
  <c r="Y97" i="48"/>
  <c r="M97" i="47"/>
  <c r="Y89" i="48"/>
  <c r="M89" i="47"/>
  <c r="Y81" i="48"/>
  <c r="M81" i="47"/>
  <c r="Y73" i="48"/>
  <c r="M73" i="47"/>
  <c r="Y65" i="48"/>
  <c r="M65" i="47"/>
  <c r="Y57" i="48"/>
  <c r="M57" i="47"/>
  <c r="Y49" i="48"/>
  <c r="M49" i="47"/>
  <c r="Y41" i="48"/>
  <c r="M41" i="47"/>
  <c r="Y33" i="48"/>
  <c r="M33" i="47"/>
  <c r="Y25" i="48"/>
  <c r="M25" i="47"/>
  <c r="Y17" i="48"/>
  <c r="M17" i="47"/>
  <c r="Y9" i="48"/>
  <c r="M9" i="47"/>
  <c r="AD104" i="48"/>
  <c r="P104" i="47"/>
  <c r="AD96" i="48"/>
  <c r="P96" i="47"/>
  <c r="AD88" i="48"/>
  <c r="P88" i="47"/>
  <c r="AD80" i="48"/>
  <c r="P80" i="47"/>
  <c r="AD72" i="48"/>
  <c r="P72" i="47"/>
  <c r="AD64" i="48"/>
  <c r="P64" i="47"/>
  <c r="AD56" i="48"/>
  <c r="P56" i="47"/>
  <c r="AD48" i="48"/>
  <c r="P48" i="47"/>
  <c r="AD40" i="48"/>
  <c r="P40" i="47"/>
  <c r="AD32" i="48"/>
  <c r="P32" i="47"/>
  <c r="AD24" i="48"/>
  <c r="P24" i="47"/>
  <c r="AD16" i="48"/>
  <c r="P16" i="47"/>
  <c r="AD8" i="48"/>
  <c r="P8" i="47"/>
  <c r="AG110" i="48"/>
  <c r="S110" i="47"/>
  <c r="AG102" i="48"/>
  <c r="S102" i="47"/>
  <c r="AG94" i="48"/>
  <c r="S94" i="47"/>
  <c r="AG86" i="48"/>
  <c r="S86" i="47"/>
  <c r="AG78" i="48"/>
  <c r="S78" i="47"/>
  <c r="AG70" i="48"/>
  <c r="S70" i="47"/>
  <c r="AG62" i="48"/>
  <c r="S62" i="47"/>
  <c r="AG54" i="48"/>
  <c r="S54" i="47"/>
  <c r="AG46" i="48"/>
  <c r="S46" i="47"/>
  <c r="AG38" i="48"/>
  <c r="S38" i="47"/>
  <c r="AG30" i="48"/>
  <c r="S30" i="47"/>
  <c r="AG22" i="48"/>
  <c r="S22" i="47"/>
  <c r="AG14" i="48"/>
  <c r="S14" i="47"/>
  <c r="AG6" i="48"/>
  <c r="S6" i="47"/>
  <c r="K80" i="48"/>
  <c r="K48" i="48"/>
  <c r="K24" i="48"/>
  <c r="S97" i="48"/>
  <c r="S65" i="48"/>
  <c r="S33" i="48"/>
  <c r="Y94" i="48"/>
  <c r="M94" i="47"/>
  <c r="Y62" i="48"/>
  <c r="M62" i="47"/>
  <c r="Y30" i="48"/>
  <c r="M30" i="47"/>
  <c r="AD93" i="48"/>
  <c r="P93" i="47"/>
  <c r="AD61" i="48"/>
  <c r="P61" i="47"/>
  <c r="AD21" i="48"/>
  <c r="P21" i="47"/>
  <c r="AG91" i="48"/>
  <c r="S91" i="47"/>
  <c r="AG67" i="48"/>
  <c r="S67" i="47"/>
  <c r="AG27" i="48"/>
  <c r="S27" i="47"/>
  <c r="K79" i="48"/>
  <c r="K39" i="48"/>
  <c r="S88" i="48"/>
  <c r="S56" i="48"/>
  <c r="S24" i="48"/>
  <c r="V72" i="48"/>
  <c r="V40" i="48"/>
  <c r="X91" i="48"/>
  <c r="X27" i="48"/>
  <c r="Y85" i="48"/>
  <c r="M85" i="47"/>
  <c r="Y53" i="48"/>
  <c r="M53" i="47"/>
  <c r="Y13" i="48"/>
  <c r="M13" i="47"/>
  <c r="AD92" i="48"/>
  <c r="P92" i="47"/>
  <c r="AD28" i="48"/>
  <c r="P28" i="47"/>
  <c r="AG10" i="48"/>
  <c r="S10" i="47"/>
  <c r="K102" i="48"/>
  <c r="K62" i="48"/>
  <c r="K46" i="48"/>
  <c r="K14" i="48"/>
  <c r="K92" i="48"/>
  <c r="K68" i="48"/>
  <c r="K44" i="48"/>
  <c r="K20" i="48"/>
  <c r="S101" i="48"/>
  <c r="S69" i="48"/>
  <c r="S45" i="48"/>
  <c r="S29" i="48"/>
  <c r="S5" i="48"/>
  <c r="Y98" i="48"/>
  <c r="M98" i="47"/>
  <c r="Y82" i="48"/>
  <c r="M82" i="47"/>
  <c r="Y66" i="48"/>
  <c r="M66" i="47"/>
  <c r="Y50" i="48"/>
  <c r="M50" i="47"/>
  <c r="Y26" i="48"/>
  <c r="M26" i="47"/>
  <c r="Y10" i="48"/>
  <c r="M10" i="47"/>
  <c r="AD97" i="48"/>
  <c r="P97" i="47"/>
  <c r="AD81" i="48"/>
  <c r="P81" i="47"/>
  <c r="AD65" i="48"/>
  <c r="P65" i="47"/>
  <c r="AD49" i="48"/>
  <c r="P49" i="47"/>
  <c r="AD33" i="48"/>
  <c r="P33" i="47"/>
  <c r="AD17" i="48"/>
  <c r="P17" i="47"/>
  <c r="AG95" i="48"/>
  <c r="S95" i="47"/>
  <c r="AG71" i="48"/>
  <c r="S71" i="47"/>
  <c r="AG55" i="48"/>
  <c r="S55" i="47"/>
  <c r="AG7" i="48"/>
  <c r="S7" i="47"/>
  <c r="K106" i="48"/>
  <c r="K98" i="48"/>
  <c r="K90" i="48"/>
  <c r="K82" i="48"/>
  <c r="K74" i="48"/>
  <c r="K66" i="48"/>
  <c r="K58" i="48"/>
  <c r="K50" i="48"/>
  <c r="K42" i="48"/>
  <c r="K34" i="48"/>
  <c r="K26" i="48"/>
  <c r="K18" i="48"/>
  <c r="K10" i="48"/>
  <c r="S107" i="48"/>
  <c r="S99" i="48"/>
  <c r="S91" i="48"/>
  <c r="S83" i="48"/>
  <c r="S75" i="48"/>
  <c r="S67" i="48"/>
  <c r="S59" i="48"/>
  <c r="S51" i="48"/>
  <c r="S43" i="48"/>
  <c r="S35" i="48"/>
  <c r="S27" i="48"/>
  <c r="S19" i="48"/>
  <c r="S11" i="48"/>
  <c r="V105" i="48"/>
  <c r="V81" i="48"/>
  <c r="V73" i="48"/>
  <c r="V65" i="48"/>
  <c r="V57" i="48"/>
  <c r="V49" i="48"/>
  <c r="V41" i="48"/>
  <c r="V33" i="48"/>
  <c r="V25" i="48"/>
  <c r="V17" i="48"/>
  <c r="V9" i="48"/>
  <c r="X108" i="48"/>
  <c r="X100" i="48"/>
  <c r="X92" i="48"/>
  <c r="X84" i="48"/>
  <c r="X76" i="48"/>
  <c r="X68" i="48"/>
  <c r="X60" i="48"/>
  <c r="X52" i="48"/>
  <c r="X44" i="48"/>
  <c r="X36" i="48"/>
  <c r="X28" i="48"/>
  <c r="X20" i="48"/>
  <c r="X12" i="48"/>
  <c r="X4" i="48"/>
  <c r="Y104" i="48"/>
  <c r="M104" i="47"/>
  <c r="Y96" i="48"/>
  <c r="M96" i="47"/>
  <c r="Y88" i="48"/>
  <c r="M88" i="47"/>
  <c r="Y80" i="48"/>
  <c r="M80" i="47"/>
  <c r="Y72" i="48"/>
  <c r="M72" i="47"/>
  <c r="Y64" i="48"/>
  <c r="M64" i="47"/>
  <c r="Y56" i="48"/>
  <c r="M56" i="47"/>
  <c r="Y48" i="48"/>
  <c r="M48" i="47"/>
  <c r="Y40" i="48"/>
  <c r="M40" i="47"/>
  <c r="Y32" i="48"/>
  <c r="M32" i="47"/>
  <c r="Y24" i="48"/>
  <c r="M24" i="47"/>
  <c r="Y16" i="48"/>
  <c r="M16" i="47"/>
  <c r="Y8" i="48"/>
  <c r="M8" i="47"/>
  <c r="AD103" i="48"/>
  <c r="P103" i="47"/>
  <c r="AD95" i="48"/>
  <c r="P95" i="47"/>
  <c r="AD87" i="48"/>
  <c r="P87" i="47"/>
  <c r="AD79" i="48"/>
  <c r="P79" i="47"/>
  <c r="AD71" i="48"/>
  <c r="P71" i="47"/>
  <c r="AD63" i="48"/>
  <c r="P63" i="47"/>
  <c r="AD55" i="48"/>
  <c r="P55" i="47"/>
  <c r="AD47" i="48"/>
  <c r="P47" i="47"/>
  <c r="AD39" i="48"/>
  <c r="P39" i="47"/>
  <c r="AD31" i="48"/>
  <c r="P31" i="47"/>
  <c r="AD23" i="48"/>
  <c r="P23" i="47"/>
  <c r="AD15" i="48"/>
  <c r="P15" i="47"/>
  <c r="AD7" i="48"/>
  <c r="P7" i="47"/>
  <c r="AG109" i="48"/>
  <c r="S109" i="47"/>
  <c r="AG101" i="48"/>
  <c r="S101" i="47"/>
  <c r="AG93" i="48"/>
  <c r="S93" i="47"/>
  <c r="AG85" i="48"/>
  <c r="S85" i="47"/>
  <c r="AG77" i="48"/>
  <c r="S77" i="47"/>
  <c r="AG69" i="48"/>
  <c r="S69" i="47"/>
  <c r="AG61" i="48"/>
  <c r="S61" i="47"/>
  <c r="AG53" i="48"/>
  <c r="S53" i="47"/>
  <c r="AG45" i="48"/>
  <c r="S45" i="47"/>
  <c r="AG37" i="48"/>
  <c r="S37" i="47"/>
  <c r="AG29" i="48"/>
  <c r="S29" i="47"/>
  <c r="AG21" i="48"/>
  <c r="S21" i="47"/>
  <c r="AG13" i="48"/>
  <c r="S13" i="47"/>
  <c r="AG5" i="48"/>
  <c r="S5" i="47"/>
  <c r="K96" i="48"/>
  <c r="K56" i="48"/>
  <c r="K16" i="48"/>
  <c r="S81" i="48"/>
  <c r="S49" i="48"/>
  <c r="S17" i="48"/>
  <c r="Y110" i="48"/>
  <c r="M110" i="47"/>
  <c r="Y78" i="48"/>
  <c r="M78" i="47"/>
  <c r="Y38" i="48"/>
  <c r="M38" i="47"/>
  <c r="Y6" i="48"/>
  <c r="M6" i="47"/>
  <c r="AD85" i="48"/>
  <c r="P85" i="47"/>
  <c r="AD45" i="48"/>
  <c r="P45" i="47"/>
  <c r="AD13" i="48"/>
  <c r="P13" i="47"/>
  <c r="AG83" i="48"/>
  <c r="S83" i="47"/>
  <c r="AG43" i="48"/>
  <c r="S43" i="47"/>
  <c r="AG19" i="48"/>
  <c r="S19" i="47"/>
  <c r="K87" i="48"/>
  <c r="K55" i="48"/>
  <c r="K31" i="48"/>
  <c r="K7" i="48"/>
  <c r="S72" i="48"/>
  <c r="S32" i="48"/>
  <c r="V96" i="48"/>
  <c r="V56" i="48"/>
  <c r="V32" i="48"/>
  <c r="V8" i="48"/>
  <c r="X83" i="48"/>
  <c r="X59" i="48"/>
  <c r="X35" i="48"/>
  <c r="Y93" i="48"/>
  <c r="M93" i="47"/>
  <c r="Y61" i="48"/>
  <c r="M61" i="47"/>
  <c r="Y37" i="48"/>
  <c r="M37" i="47"/>
  <c r="Y5" i="48"/>
  <c r="M5" i="47"/>
  <c r="AD108" i="48"/>
  <c r="P108" i="47"/>
  <c r="AD68" i="48"/>
  <c r="P68" i="47"/>
  <c r="AD4" i="48"/>
  <c r="P4" i="47"/>
  <c r="AG34" i="48"/>
  <c r="S34" i="47"/>
  <c r="K110" i="48"/>
  <c r="K78" i="48"/>
  <c r="K30" i="48"/>
  <c r="K100" i="48"/>
  <c r="K76" i="48"/>
  <c r="K52" i="48"/>
  <c r="K28" i="48"/>
  <c r="K4" i="48"/>
  <c r="S109" i="48"/>
  <c r="S85" i="48"/>
  <c r="S53" i="48"/>
  <c r="S21" i="48"/>
  <c r="K105" i="48"/>
  <c r="K97" i="48"/>
  <c r="K89" i="48"/>
  <c r="K81" i="48"/>
  <c r="K73" i="48"/>
  <c r="K65" i="48"/>
  <c r="K57" i="48"/>
  <c r="K49" i="48"/>
  <c r="K41" i="48"/>
  <c r="K33" i="48"/>
  <c r="K25" i="48"/>
  <c r="K17" i="48"/>
  <c r="K9" i="48"/>
  <c r="S106" i="48"/>
  <c r="S98" i="48"/>
  <c r="S90" i="48"/>
  <c r="S82" i="48"/>
  <c r="S74" i="48"/>
  <c r="S66" i="48"/>
  <c r="S58" i="48"/>
  <c r="S50" i="48"/>
  <c r="S42" i="48"/>
  <c r="S34" i="48"/>
  <c r="S26" i="48"/>
  <c r="S18" i="48"/>
  <c r="S10" i="48"/>
  <c r="V110" i="48"/>
  <c r="V86" i="48"/>
  <c r="Y103" i="48"/>
  <c r="M103" i="47"/>
  <c r="Y95" i="48"/>
  <c r="M95" i="47"/>
  <c r="Y87" i="48"/>
  <c r="M87" i="47"/>
  <c r="Y79" i="48"/>
  <c r="M79" i="47"/>
  <c r="Y71" i="48"/>
  <c r="M71" i="47"/>
  <c r="Y63" i="48"/>
  <c r="M63" i="47"/>
  <c r="Y55" i="48"/>
  <c r="M55" i="47"/>
  <c r="Y47" i="48"/>
  <c r="M47" i="47"/>
  <c r="Y39" i="48"/>
  <c r="M39" i="47"/>
  <c r="Y31" i="48"/>
  <c r="M31" i="47"/>
  <c r="Y23" i="48"/>
  <c r="M23" i="47"/>
  <c r="Y15" i="48"/>
  <c r="M15" i="47"/>
  <c r="Y7" i="48"/>
  <c r="M7" i="47"/>
  <c r="AD110" i="48"/>
  <c r="P110" i="47"/>
  <c r="AD102" i="48"/>
  <c r="P102" i="47"/>
  <c r="AD94" i="48"/>
  <c r="P94" i="47"/>
  <c r="AD86" i="48"/>
  <c r="P86" i="47"/>
  <c r="AD78" i="48"/>
  <c r="P78" i="47"/>
  <c r="AD70" i="48"/>
  <c r="P70" i="47"/>
  <c r="AD62" i="48"/>
  <c r="P62" i="47"/>
  <c r="AD54" i="48"/>
  <c r="P54" i="47"/>
  <c r="AD46" i="48"/>
  <c r="P46" i="47"/>
  <c r="AD38" i="48"/>
  <c r="P38" i="47"/>
  <c r="AD30" i="48"/>
  <c r="P30" i="47"/>
  <c r="AD22" i="48"/>
  <c r="P22" i="47"/>
  <c r="AD14" i="48"/>
  <c r="P14" i="47"/>
  <c r="AD6" i="48"/>
  <c r="P6" i="47"/>
  <c r="AG108" i="48"/>
  <c r="S108" i="47"/>
  <c r="AG100" i="48"/>
  <c r="S100" i="47"/>
  <c r="AG92" i="48"/>
  <c r="S92" i="47"/>
  <c r="AG84" i="48"/>
  <c r="S84" i="47"/>
  <c r="AG76" i="48"/>
  <c r="S76" i="47"/>
  <c r="AG68" i="48"/>
  <c r="S68" i="47"/>
  <c r="AG60" i="48"/>
  <c r="S60" i="47"/>
  <c r="AG52" i="48"/>
  <c r="S52" i="47"/>
  <c r="AG44" i="48"/>
  <c r="S44" i="47"/>
  <c r="AG36" i="48"/>
  <c r="S36" i="47"/>
  <c r="AG28" i="48"/>
  <c r="S28" i="47"/>
  <c r="AG20" i="48"/>
  <c r="S20" i="47"/>
  <c r="AG12" i="48"/>
  <c r="S12" i="47"/>
  <c r="AG4" i="48"/>
  <c r="S4" i="47"/>
  <c r="AE72" i="48"/>
  <c r="Q72" i="47"/>
  <c r="AE24" i="48"/>
  <c r="Q24" i="47"/>
  <c r="AE103" i="48"/>
  <c r="Q103" i="47"/>
  <c r="AE79" i="48"/>
  <c r="Q79" i="47"/>
  <c r="AE55" i="48"/>
  <c r="Q55" i="47"/>
  <c r="AE23" i="48"/>
  <c r="Q23" i="47"/>
  <c r="AE102" i="48"/>
  <c r="Q102" i="47"/>
  <c r="AE54" i="48"/>
  <c r="Q54" i="47"/>
  <c r="AE30" i="48"/>
  <c r="Q30" i="47"/>
  <c r="AE14" i="48"/>
  <c r="Q14" i="47"/>
  <c r="AE85" i="48"/>
  <c r="Q85" i="47"/>
  <c r="AE37" i="48"/>
  <c r="Q37" i="47"/>
  <c r="AE92" i="48"/>
  <c r="Q92" i="47"/>
  <c r="AE84" i="48"/>
  <c r="Q84" i="47"/>
  <c r="AE76" i="48"/>
  <c r="Q76" i="47"/>
  <c r="AE68" i="48"/>
  <c r="Q68" i="47"/>
  <c r="AE52" i="48"/>
  <c r="Q52" i="47"/>
  <c r="AE44" i="48"/>
  <c r="Q44" i="47"/>
  <c r="AE36" i="48"/>
  <c r="Q36" i="47"/>
  <c r="AE28" i="48"/>
  <c r="Q28" i="47"/>
  <c r="AE20" i="48"/>
  <c r="Q20" i="47"/>
  <c r="AE12" i="48"/>
  <c r="Q12" i="47"/>
  <c r="AE4" i="48"/>
  <c r="Q4" i="47"/>
  <c r="AE64" i="48"/>
  <c r="Q64" i="47"/>
  <c r="AE71" i="48"/>
  <c r="Q71" i="47"/>
  <c r="AE62" i="48"/>
  <c r="Q62" i="47"/>
  <c r="AE77" i="48"/>
  <c r="Q77" i="47"/>
  <c r="AE29" i="48"/>
  <c r="Q29" i="47"/>
  <c r="AE99" i="48"/>
  <c r="Q99" i="47"/>
  <c r="AE83" i="48"/>
  <c r="Q83" i="47"/>
  <c r="AE59" i="48"/>
  <c r="Q59" i="47"/>
  <c r="AE35" i="48"/>
  <c r="Q35" i="47"/>
  <c r="AE27" i="48"/>
  <c r="Q27" i="47"/>
  <c r="AE19" i="48"/>
  <c r="Q19" i="47"/>
  <c r="AE104" i="48"/>
  <c r="Q104" i="47"/>
  <c r="AE80" i="48"/>
  <c r="Q80" i="47"/>
  <c r="AE48" i="48"/>
  <c r="Q48" i="47"/>
  <c r="AE16" i="48"/>
  <c r="Q16" i="47"/>
  <c r="AE47" i="48"/>
  <c r="Q47" i="47"/>
  <c r="AE15" i="48"/>
  <c r="Q15" i="47"/>
  <c r="AE94" i="48"/>
  <c r="Q94" i="47"/>
  <c r="AE70" i="48"/>
  <c r="Q70" i="47"/>
  <c r="AE38" i="48"/>
  <c r="Q38" i="47"/>
  <c r="AE101" i="48"/>
  <c r="Q101" i="47"/>
  <c r="AE45" i="48"/>
  <c r="Q45" i="47"/>
  <c r="AE66" i="48"/>
  <c r="Q66" i="47"/>
  <c r="AE88" i="48"/>
  <c r="Q88" i="47"/>
  <c r="AE56" i="48"/>
  <c r="Q56" i="47"/>
  <c r="AE8" i="48"/>
  <c r="Q8" i="47"/>
  <c r="AE95" i="48"/>
  <c r="Q95" i="47"/>
  <c r="AE63" i="48"/>
  <c r="Q63" i="47"/>
  <c r="AE39" i="48"/>
  <c r="Q39" i="47"/>
  <c r="AE31" i="48"/>
  <c r="Q31" i="47"/>
  <c r="AE7" i="48"/>
  <c r="Q7" i="47"/>
  <c r="AE110" i="48"/>
  <c r="Q110" i="47"/>
  <c r="AE86" i="48"/>
  <c r="Q86" i="47"/>
  <c r="AE22" i="48"/>
  <c r="Q22" i="47"/>
  <c r="AE109" i="48"/>
  <c r="Q109" i="47"/>
  <c r="AE93" i="48"/>
  <c r="Q93" i="47"/>
  <c r="AE69" i="48"/>
  <c r="Q69" i="47"/>
  <c r="AE61" i="48"/>
  <c r="Q61" i="47"/>
  <c r="AE53" i="48"/>
  <c r="Q53" i="47"/>
  <c r="AE21" i="48"/>
  <c r="Q21" i="47"/>
  <c r="AE13" i="48"/>
  <c r="Q13" i="47"/>
  <c r="AE5" i="48"/>
  <c r="Q5" i="47"/>
  <c r="AE105" i="48"/>
  <c r="Q105" i="47"/>
  <c r="AE97" i="48"/>
  <c r="Q97" i="47"/>
  <c r="AE89" i="48"/>
  <c r="Q89" i="47"/>
  <c r="AE81" i="48"/>
  <c r="Q81" i="47"/>
  <c r="AE73" i="48"/>
  <c r="Q73" i="47"/>
  <c r="AE65" i="48"/>
  <c r="Q65" i="47"/>
  <c r="AE57" i="48"/>
  <c r="Q57" i="47"/>
  <c r="AE49" i="48"/>
  <c r="Q49" i="47"/>
  <c r="AE41" i="48"/>
  <c r="Q41" i="47"/>
  <c r="AE33" i="48"/>
  <c r="Q33" i="47"/>
  <c r="AE25" i="48"/>
  <c r="Q25" i="47"/>
  <c r="AE17" i="48"/>
  <c r="Q17" i="47"/>
  <c r="AE9" i="48"/>
  <c r="Q9" i="47"/>
  <c r="N4" i="48"/>
  <c r="CB4" i="48"/>
  <c r="Q55" i="48"/>
  <c r="CE55" i="48"/>
  <c r="Q47" i="48"/>
  <c r="CE47" i="48"/>
  <c r="Q39" i="48"/>
  <c r="CE39" i="48"/>
  <c r="Q15" i="48"/>
  <c r="CE15" i="48"/>
  <c r="Q7" i="48"/>
  <c r="CE7" i="48"/>
  <c r="N28" i="48"/>
  <c r="CB28" i="48"/>
  <c r="N20" i="48"/>
  <c r="CB20" i="48"/>
  <c r="Q71" i="48"/>
  <c r="CE71" i="48"/>
  <c r="Q63" i="48"/>
  <c r="CE63" i="48"/>
  <c r="N12" i="48"/>
  <c r="CB12" i="48"/>
  <c r="Q95" i="48"/>
  <c r="CE95" i="48"/>
  <c r="Q87" i="48"/>
  <c r="CE87" i="48"/>
  <c r="Q31" i="48"/>
  <c r="CE31" i="48"/>
  <c r="Q103" i="48"/>
  <c r="CE103" i="48"/>
  <c r="Q79" i="48"/>
  <c r="CE79" i="48"/>
  <c r="Q23" i="48"/>
  <c r="CE23" i="48"/>
  <c r="AB106" i="48"/>
  <c r="O106" i="47"/>
  <c r="AB94" i="48"/>
  <c r="O94" i="47"/>
  <c r="AB78" i="48"/>
  <c r="O78" i="47"/>
  <c r="AB66" i="48"/>
  <c r="O66" i="47"/>
  <c r="AB50" i="48"/>
  <c r="O50" i="47"/>
  <c r="AB38" i="48"/>
  <c r="O38" i="47"/>
  <c r="AB26" i="48"/>
  <c r="O26" i="47"/>
  <c r="AB14" i="48"/>
  <c r="O14" i="47"/>
  <c r="AB10" i="48"/>
  <c r="O10" i="47"/>
  <c r="AB90" i="48"/>
  <c r="O90" i="47"/>
  <c r="AB62" i="48"/>
  <c r="O62" i="47"/>
  <c r="AB30" i="48"/>
  <c r="O30" i="47"/>
  <c r="AB110" i="48"/>
  <c r="O110" i="47"/>
  <c r="AB98" i="48"/>
  <c r="O98" i="47"/>
  <c r="AB82" i="48"/>
  <c r="O82" i="47"/>
  <c r="AB74" i="48"/>
  <c r="O74" i="47"/>
  <c r="AB58" i="48"/>
  <c r="O58" i="47"/>
  <c r="AB46" i="48"/>
  <c r="O46" i="47"/>
  <c r="AB34" i="48"/>
  <c r="O34" i="47"/>
  <c r="AB18" i="48"/>
  <c r="O18" i="47"/>
  <c r="AB6" i="48"/>
  <c r="O6" i="47"/>
  <c r="AB15" i="48"/>
  <c r="O15" i="47"/>
  <c r="AB7" i="48"/>
  <c r="O7" i="47"/>
  <c r="AB102" i="48"/>
  <c r="O102" i="47"/>
  <c r="AB86" i="48"/>
  <c r="O86" i="47"/>
  <c r="AB70" i="48"/>
  <c r="O70" i="47"/>
  <c r="AB54" i="48"/>
  <c r="O54" i="47"/>
  <c r="AB42" i="48"/>
  <c r="O42" i="47"/>
  <c r="AB22" i="48"/>
  <c r="O22" i="47"/>
  <c r="Z103" i="48"/>
  <c r="N103" i="47"/>
  <c r="Z99" i="48"/>
  <c r="N99" i="47"/>
  <c r="Z91" i="48"/>
  <c r="N91" i="47"/>
  <c r="Z79" i="48"/>
  <c r="N79" i="47"/>
  <c r="Z67" i="48"/>
  <c r="N67" i="47"/>
  <c r="Z55" i="48"/>
  <c r="N55" i="47"/>
  <c r="Z19" i="48"/>
  <c r="N19" i="47"/>
  <c r="Z7" i="48"/>
  <c r="N7" i="47"/>
  <c r="Z71" i="48"/>
  <c r="N71" i="47"/>
  <c r="Z35" i="48"/>
  <c r="N35" i="47"/>
  <c r="Z23" i="48"/>
  <c r="N23" i="47"/>
  <c r="Z11" i="48"/>
  <c r="N11" i="47"/>
  <c r="Z107" i="48"/>
  <c r="N107" i="47"/>
  <c r="Z83" i="48"/>
  <c r="N83" i="47"/>
  <c r="Z75" i="48"/>
  <c r="N75" i="47"/>
  <c r="Z63" i="48"/>
  <c r="N63" i="47"/>
  <c r="Z59" i="48"/>
  <c r="N59" i="47"/>
  <c r="Z51" i="48"/>
  <c r="N51" i="47"/>
  <c r="Z43" i="48"/>
  <c r="N43" i="47"/>
  <c r="Z39" i="48"/>
  <c r="N39" i="47"/>
  <c r="Z27" i="48"/>
  <c r="N27" i="47"/>
  <c r="Z15" i="48"/>
  <c r="N15" i="47"/>
  <c r="Q108" i="48"/>
  <c r="CE108" i="48"/>
  <c r="Q84" i="48"/>
  <c r="CE84" i="48"/>
  <c r="Q52" i="48"/>
  <c r="CE52" i="48"/>
  <c r="Q20" i="48"/>
  <c r="CE20" i="48"/>
  <c r="Q4" i="48"/>
  <c r="CE4" i="48"/>
  <c r="N108" i="48"/>
  <c r="CB108" i="48"/>
  <c r="N92" i="48"/>
  <c r="CB92" i="48"/>
  <c r="N76" i="48"/>
  <c r="CB76" i="48"/>
  <c r="N60" i="48"/>
  <c r="CB60" i="48"/>
  <c r="N84" i="48"/>
  <c r="CB84" i="48"/>
  <c r="N68" i="48"/>
  <c r="CB68" i="48"/>
  <c r="N52" i="48"/>
  <c r="CB52" i="48"/>
  <c r="N36" i="48"/>
  <c r="CB36" i="48"/>
  <c r="N100" i="48"/>
  <c r="CB100" i="48"/>
  <c r="N44" i="48"/>
  <c r="CB44" i="48"/>
  <c r="W107" i="48"/>
  <c r="L107" i="47"/>
  <c r="W59" i="48"/>
  <c r="W51" i="48"/>
  <c r="L51" i="47"/>
  <c r="W19" i="48"/>
  <c r="L19" i="47"/>
  <c r="W83" i="48"/>
  <c r="W91" i="48"/>
  <c r="L91" i="47"/>
  <c r="W67" i="48"/>
  <c r="L67" i="47"/>
  <c r="W35" i="48"/>
  <c r="W27" i="48"/>
  <c r="L27" i="47"/>
  <c r="W99" i="48"/>
  <c r="L99" i="47"/>
  <c r="W75" i="48"/>
  <c r="L75" i="47"/>
  <c r="W43" i="48"/>
  <c r="L43" i="47"/>
  <c r="W11" i="48"/>
  <c r="L11" i="47"/>
  <c r="W78" i="48"/>
  <c r="L78" i="47"/>
  <c r="W62" i="48"/>
  <c r="L62" i="47"/>
  <c r="W54" i="48"/>
  <c r="L54" i="47"/>
  <c r="W46" i="48"/>
  <c r="L46" i="47"/>
  <c r="W38" i="48"/>
  <c r="L38" i="47"/>
  <c r="W30" i="48"/>
  <c r="L30" i="47"/>
  <c r="W22" i="48"/>
  <c r="L22" i="47"/>
  <c r="W14" i="48"/>
  <c r="L14" i="47"/>
  <c r="U96" i="48"/>
  <c r="U32" i="48"/>
  <c r="K32" i="47"/>
  <c r="U88" i="48"/>
  <c r="K88" i="47"/>
  <c r="U80" i="48"/>
  <c r="K80" i="47"/>
  <c r="U48" i="48"/>
  <c r="K48" i="47"/>
  <c r="U40" i="48"/>
  <c r="K40" i="47"/>
  <c r="U16" i="48"/>
  <c r="U24" i="48"/>
  <c r="K24" i="47"/>
  <c r="U8" i="48"/>
  <c r="U104" i="48"/>
  <c r="K104" i="47"/>
  <c r="U72" i="48"/>
  <c r="K72" i="47"/>
  <c r="U64" i="48"/>
  <c r="K64" i="47"/>
  <c r="U56" i="48"/>
  <c r="Q99" i="48"/>
  <c r="CE99" i="48"/>
  <c r="Q67" i="48"/>
  <c r="CE67" i="48"/>
  <c r="Q110" i="48"/>
  <c r="CE110" i="48"/>
  <c r="Q102" i="48"/>
  <c r="CE102" i="48"/>
  <c r="Q94" i="48"/>
  <c r="CE94" i="48"/>
  <c r="Q86" i="48"/>
  <c r="CE86" i="48"/>
  <c r="Q78" i="48"/>
  <c r="CE78" i="48"/>
  <c r="Q70" i="48"/>
  <c r="CE70" i="48"/>
  <c r="Q62" i="48"/>
  <c r="CE62" i="48"/>
  <c r="Q54" i="48"/>
  <c r="CE54" i="48"/>
  <c r="Q46" i="48"/>
  <c r="CE46" i="48"/>
  <c r="Q38" i="48"/>
  <c r="CE38" i="48"/>
  <c r="Q30" i="48"/>
  <c r="CE30" i="48"/>
  <c r="Q22" i="48"/>
  <c r="CE22" i="48"/>
  <c r="Q14" i="48"/>
  <c r="CE14" i="48"/>
  <c r="Q6" i="48"/>
  <c r="CE6" i="48"/>
  <c r="Q83" i="48"/>
  <c r="CE83" i="48"/>
  <c r="P12" i="48"/>
  <c r="Q106" i="48"/>
  <c r="CE106" i="48"/>
  <c r="Q82" i="48"/>
  <c r="CE82" i="48"/>
  <c r="Q74" i="48"/>
  <c r="CE74" i="48"/>
  <c r="Q34" i="48"/>
  <c r="CE34" i="48"/>
  <c r="Q26" i="48"/>
  <c r="CE26" i="48"/>
  <c r="Q101" i="48"/>
  <c r="CE101" i="48"/>
  <c r="Q29" i="48"/>
  <c r="CE29" i="48"/>
  <c r="Q13" i="48"/>
  <c r="CE13" i="48"/>
  <c r="Q5" i="48"/>
  <c r="CE5" i="48"/>
  <c r="Q104" i="48"/>
  <c r="CE104" i="48"/>
  <c r="Q96" i="48"/>
  <c r="CE96" i="48"/>
  <c r="Q88" i="48"/>
  <c r="CE88" i="48"/>
  <c r="Q80" i="48"/>
  <c r="CE80" i="48"/>
  <c r="Q72" i="48"/>
  <c r="CE72" i="48"/>
  <c r="Q64" i="48"/>
  <c r="CE64" i="48"/>
  <c r="Q56" i="48"/>
  <c r="CE56" i="48"/>
  <c r="Q48" i="48"/>
  <c r="CE48" i="48"/>
  <c r="Q40" i="48"/>
  <c r="CE40" i="48"/>
  <c r="Q32" i="48"/>
  <c r="CE32" i="48"/>
  <c r="Q24" i="48"/>
  <c r="CE24" i="48"/>
  <c r="Q16" i="48"/>
  <c r="CE16" i="48"/>
  <c r="Q8" i="48"/>
  <c r="CE8" i="48"/>
  <c r="Q90" i="48"/>
  <c r="CE90" i="48"/>
  <c r="Q66" i="48"/>
  <c r="CE66" i="48"/>
  <c r="Q58" i="48"/>
  <c r="CE58" i="48"/>
  <c r="Q50" i="48"/>
  <c r="CE50" i="48"/>
  <c r="Q42" i="48"/>
  <c r="CE42" i="48"/>
  <c r="Q18" i="48"/>
  <c r="CE18" i="48"/>
  <c r="Q10" i="48"/>
  <c r="CE10" i="48"/>
  <c r="Q109" i="48"/>
  <c r="CE109" i="48"/>
  <c r="Q93" i="48"/>
  <c r="CE93" i="48"/>
  <c r="Q85" i="48"/>
  <c r="CE85" i="48"/>
  <c r="Q77" i="48"/>
  <c r="CE77" i="48"/>
  <c r="Q69" i="48"/>
  <c r="CE69" i="48"/>
  <c r="Q61" i="48"/>
  <c r="CE61" i="48"/>
  <c r="Q53" i="48"/>
  <c r="CE53" i="48"/>
  <c r="Q45" i="48"/>
  <c r="CE45" i="48"/>
  <c r="Q37" i="48"/>
  <c r="CE37" i="48"/>
  <c r="Q21" i="48"/>
  <c r="CE21" i="48"/>
  <c r="Q107" i="48"/>
  <c r="CE107" i="48"/>
  <c r="Q91" i="48"/>
  <c r="CE91" i="48"/>
  <c r="Q75" i="48"/>
  <c r="CE75" i="48"/>
  <c r="Q59" i="48"/>
  <c r="CE59" i="48"/>
  <c r="Q51" i="48"/>
  <c r="CE51" i="48"/>
  <c r="Q43" i="48"/>
  <c r="CE43" i="48"/>
  <c r="Q35" i="48"/>
  <c r="CE35" i="48"/>
  <c r="Q27" i="48"/>
  <c r="CE27" i="48"/>
  <c r="Q19" i="48"/>
  <c r="CE19" i="48"/>
  <c r="Q11" i="48"/>
  <c r="CE11" i="48"/>
  <c r="Q98" i="48"/>
  <c r="CE98" i="48"/>
  <c r="Q105" i="48"/>
  <c r="CE105" i="48"/>
  <c r="Q97" i="48"/>
  <c r="CE97" i="48"/>
  <c r="Q89" i="48"/>
  <c r="CE89" i="48"/>
  <c r="Q81" i="48"/>
  <c r="CE81" i="48"/>
  <c r="Q73" i="48"/>
  <c r="CE73" i="48"/>
  <c r="Q65" i="48"/>
  <c r="CE65" i="48"/>
  <c r="Q57" i="48"/>
  <c r="CE57" i="48"/>
  <c r="Q49" i="48"/>
  <c r="CE49" i="48"/>
  <c r="Q41" i="48"/>
  <c r="CE41" i="48"/>
  <c r="Q33" i="48"/>
  <c r="CE33" i="48"/>
  <c r="Q25" i="48"/>
  <c r="CE25" i="48"/>
  <c r="Q17" i="48"/>
  <c r="CE17" i="48"/>
  <c r="Q9" i="48"/>
  <c r="CE9" i="48"/>
  <c r="Q100" i="48"/>
  <c r="CE100" i="48"/>
  <c r="Q92" i="48"/>
  <c r="CE92" i="48"/>
  <c r="Q76" i="48"/>
  <c r="CE76" i="48"/>
  <c r="Q68" i="48"/>
  <c r="CE68" i="48"/>
  <c r="Q60" i="48"/>
  <c r="CE60" i="48"/>
  <c r="Q44" i="48"/>
  <c r="CE44" i="48"/>
  <c r="Q36" i="48"/>
  <c r="CE36" i="48"/>
  <c r="Q28" i="48"/>
  <c r="CE28" i="48"/>
  <c r="Q12" i="48"/>
  <c r="CE12" i="48"/>
  <c r="N109" i="48"/>
  <c r="CB109" i="48"/>
  <c r="N101" i="48"/>
  <c r="CB101" i="48"/>
  <c r="N93" i="48"/>
  <c r="CB93" i="48"/>
  <c r="N85" i="48"/>
  <c r="CB85" i="48"/>
  <c r="N77" i="48"/>
  <c r="CB77" i="48"/>
  <c r="N69" i="48"/>
  <c r="CB69" i="48"/>
  <c r="N61" i="48"/>
  <c r="CB61" i="48"/>
  <c r="N53" i="48"/>
  <c r="CB53" i="48"/>
  <c r="N45" i="48"/>
  <c r="CB45" i="48"/>
  <c r="N37" i="48"/>
  <c r="CB37" i="48"/>
  <c r="N29" i="48"/>
  <c r="CB29" i="48"/>
  <c r="N21" i="48"/>
  <c r="CB21" i="48"/>
  <c r="N13" i="48"/>
  <c r="CB13" i="48"/>
  <c r="N5" i="48"/>
  <c r="CB5" i="48"/>
  <c r="N107" i="48"/>
  <c r="CB107" i="48"/>
  <c r="N99" i="48"/>
  <c r="CB99" i="48"/>
  <c r="N91" i="48"/>
  <c r="CB91" i="48"/>
  <c r="N83" i="48"/>
  <c r="CB83" i="48"/>
  <c r="N75" i="48"/>
  <c r="CB75" i="48"/>
  <c r="N67" i="48"/>
  <c r="CB67" i="48"/>
  <c r="N59" i="48"/>
  <c r="CB59" i="48"/>
  <c r="N51" i="48"/>
  <c r="CB51" i="48"/>
  <c r="N43" i="48"/>
  <c r="CB43" i="48"/>
  <c r="N35" i="48"/>
  <c r="CB35" i="48"/>
  <c r="N27" i="48"/>
  <c r="CB27" i="48"/>
  <c r="N19" i="48"/>
  <c r="CB19" i="48"/>
  <c r="N11" i="48"/>
  <c r="CB11" i="48"/>
  <c r="N97" i="48"/>
  <c r="CB97" i="48"/>
  <c r="N89" i="48"/>
  <c r="CB89" i="48"/>
  <c r="N65" i="48"/>
  <c r="CB65" i="48"/>
  <c r="N57" i="48"/>
  <c r="CB57" i="48"/>
  <c r="N49" i="48"/>
  <c r="CB49" i="48"/>
  <c r="N41" i="48"/>
  <c r="CB41" i="48"/>
  <c r="N33" i="48"/>
  <c r="CB33" i="48"/>
  <c r="N25" i="48"/>
  <c r="CB25" i="48"/>
  <c r="N103" i="48"/>
  <c r="CB103" i="48"/>
  <c r="N95" i="48"/>
  <c r="CB95" i="48"/>
  <c r="N87" i="48"/>
  <c r="CB87" i="48"/>
  <c r="N79" i="48"/>
  <c r="CB79" i="48"/>
  <c r="N71" i="48"/>
  <c r="CB71" i="48"/>
  <c r="N63" i="48"/>
  <c r="CB63" i="48"/>
  <c r="N55" i="48"/>
  <c r="CB55" i="48"/>
  <c r="N47" i="48"/>
  <c r="CB47" i="48"/>
  <c r="N39" i="48"/>
  <c r="CB39" i="48"/>
  <c r="N31" i="48"/>
  <c r="CB31" i="48"/>
  <c r="N23" i="48"/>
  <c r="CB23" i="48"/>
  <c r="N15" i="48"/>
  <c r="CB15" i="48"/>
  <c r="N7" i="48"/>
  <c r="CB7" i="48"/>
  <c r="N106" i="48"/>
  <c r="CB106" i="48"/>
  <c r="N98" i="48"/>
  <c r="CB98" i="48"/>
  <c r="N90" i="48"/>
  <c r="CB90" i="48"/>
  <c r="N82" i="48"/>
  <c r="CB82" i="48"/>
  <c r="N74" i="48"/>
  <c r="CB74" i="48"/>
  <c r="N66" i="48"/>
  <c r="CB66" i="48"/>
  <c r="N58" i="48"/>
  <c r="CB58" i="48"/>
  <c r="N50" i="48"/>
  <c r="CB50" i="48"/>
  <c r="N42" i="48"/>
  <c r="CB42" i="48"/>
  <c r="N34" i="48"/>
  <c r="CB34" i="48"/>
  <c r="N26" i="48"/>
  <c r="CB26" i="48"/>
  <c r="N18" i="48"/>
  <c r="CB18" i="48"/>
  <c r="N10" i="48"/>
  <c r="CB10" i="48"/>
  <c r="N104" i="48"/>
  <c r="CB104" i="48"/>
  <c r="N96" i="48"/>
  <c r="CB96" i="48"/>
  <c r="N88" i="48"/>
  <c r="CB88" i="48"/>
  <c r="N80" i="48"/>
  <c r="CB80" i="48"/>
  <c r="N72" i="48"/>
  <c r="CB72" i="48"/>
  <c r="N64" i="48"/>
  <c r="CB64" i="48"/>
  <c r="N56" i="48"/>
  <c r="CB56" i="48"/>
  <c r="N48" i="48"/>
  <c r="CB48" i="48"/>
  <c r="N40" i="48"/>
  <c r="CB40" i="48"/>
  <c r="N32" i="48"/>
  <c r="CB32" i="48"/>
  <c r="N24" i="48"/>
  <c r="CB24" i="48"/>
  <c r="N16" i="48"/>
  <c r="CB16" i="48"/>
  <c r="N8" i="48"/>
  <c r="CB8" i="48"/>
  <c r="N110" i="48"/>
  <c r="CB110" i="48"/>
  <c r="N102" i="48"/>
  <c r="CB102" i="48"/>
  <c r="N94" i="48"/>
  <c r="CB94" i="48"/>
  <c r="N86" i="48"/>
  <c r="CB86" i="48"/>
  <c r="N78" i="48"/>
  <c r="CB78" i="48"/>
  <c r="N70" i="48"/>
  <c r="CB70" i="48"/>
  <c r="N62" i="48"/>
  <c r="CB62" i="48"/>
  <c r="N54" i="48"/>
  <c r="CB54" i="48"/>
  <c r="N46" i="48"/>
  <c r="CB46" i="48"/>
  <c r="N38" i="48"/>
  <c r="CB38" i="48"/>
  <c r="N30" i="48"/>
  <c r="CB30" i="48"/>
  <c r="N22" i="48"/>
  <c r="CB22" i="48"/>
  <c r="N14" i="48"/>
  <c r="CB14" i="48"/>
  <c r="N6" i="48"/>
  <c r="CB6" i="48"/>
  <c r="N105" i="48"/>
  <c r="CB105" i="48"/>
  <c r="N81" i="48"/>
  <c r="CB81" i="48"/>
  <c r="N73" i="48"/>
  <c r="CB73" i="48"/>
  <c r="N17" i="48"/>
  <c r="CB17" i="48"/>
  <c r="N9" i="48"/>
  <c r="CB9" i="48"/>
  <c r="L83" i="47"/>
  <c r="K96" i="47"/>
  <c r="I12" i="47"/>
  <c r="K16" i="47"/>
  <c r="L35" i="47"/>
  <c r="L23" i="47"/>
  <c r="L55" i="47"/>
  <c r="L87" i="47"/>
  <c r="K12" i="47"/>
  <c r="K44" i="47"/>
  <c r="K76" i="47"/>
  <c r="K108" i="47"/>
  <c r="I8" i="47"/>
  <c r="L6" i="47"/>
  <c r="L18" i="47"/>
  <c r="L34" i="47"/>
  <c r="L50" i="47"/>
  <c r="L66" i="47"/>
  <c r="L74" i="47"/>
  <c r="L86" i="47"/>
  <c r="L94" i="47"/>
  <c r="L102" i="47"/>
  <c r="L110" i="47"/>
  <c r="K11" i="47"/>
  <c r="K19" i="47"/>
  <c r="K27" i="47"/>
  <c r="K35" i="47"/>
  <c r="K43" i="47"/>
  <c r="K51" i="47"/>
  <c r="K59" i="47"/>
  <c r="K67" i="47"/>
  <c r="K75" i="47"/>
  <c r="K83" i="47"/>
  <c r="K91" i="47"/>
  <c r="K99" i="47"/>
  <c r="K107" i="47"/>
  <c r="I9" i="47"/>
  <c r="I17" i="47"/>
  <c r="I25" i="47"/>
  <c r="I33" i="47"/>
  <c r="I41" i="47"/>
  <c r="I49" i="47"/>
  <c r="I57" i="47"/>
  <c r="I65" i="47"/>
  <c r="I73" i="47"/>
  <c r="I81" i="47"/>
  <c r="I89" i="47"/>
  <c r="I97" i="47"/>
  <c r="I105" i="47"/>
  <c r="H6" i="47"/>
  <c r="H14" i="47"/>
  <c r="H22" i="47"/>
  <c r="H30" i="47"/>
  <c r="H38" i="47"/>
  <c r="H46" i="47"/>
  <c r="H54" i="47"/>
  <c r="H62" i="47"/>
  <c r="H70" i="47"/>
  <c r="H78" i="47"/>
  <c r="H86" i="47"/>
  <c r="H94" i="47"/>
  <c r="H102" i="47"/>
  <c r="H110" i="47"/>
  <c r="F4" i="47"/>
  <c r="F6" i="47"/>
  <c r="F8" i="47"/>
  <c r="F10" i="47"/>
  <c r="F12" i="47"/>
  <c r="F14" i="47"/>
  <c r="F16" i="47"/>
  <c r="F18" i="47"/>
  <c r="F20" i="47"/>
  <c r="F22" i="47"/>
  <c r="F24" i="47"/>
  <c r="F26" i="47"/>
  <c r="F28" i="47"/>
  <c r="F30" i="47"/>
  <c r="F32" i="47"/>
  <c r="F34" i="47"/>
  <c r="F36" i="47"/>
  <c r="F38" i="47"/>
  <c r="F40" i="47"/>
  <c r="F42" i="47"/>
  <c r="F44" i="47"/>
  <c r="F46" i="47"/>
  <c r="F48" i="47"/>
  <c r="F50" i="47"/>
  <c r="F52" i="47"/>
  <c r="F54" i="47"/>
  <c r="F56" i="47"/>
  <c r="F58" i="47"/>
  <c r="F60" i="47"/>
  <c r="F62" i="47"/>
  <c r="F64" i="47"/>
  <c r="F66" i="47"/>
  <c r="F68" i="47"/>
  <c r="F70" i="47"/>
  <c r="F72" i="47"/>
  <c r="F74" i="47"/>
  <c r="F76" i="47"/>
  <c r="F78" i="47"/>
  <c r="F80" i="47"/>
  <c r="F82" i="47"/>
  <c r="F84" i="47"/>
  <c r="F86" i="47"/>
  <c r="F88" i="47"/>
  <c r="F90" i="47"/>
  <c r="F92" i="47"/>
  <c r="F94" i="47"/>
  <c r="F96" i="47"/>
  <c r="F98" i="47"/>
  <c r="F100" i="47"/>
  <c r="F102" i="47"/>
  <c r="F104" i="47"/>
  <c r="F106" i="47"/>
  <c r="F108" i="47"/>
  <c r="F110" i="47"/>
  <c r="E5" i="47"/>
  <c r="E7" i="47"/>
  <c r="E9" i="47"/>
  <c r="E11" i="47"/>
  <c r="E13" i="47"/>
  <c r="E15" i="47"/>
  <c r="E17" i="47"/>
  <c r="E19" i="47"/>
  <c r="E21" i="47"/>
  <c r="E23" i="47"/>
  <c r="E25" i="47"/>
  <c r="E27" i="47"/>
  <c r="E29" i="47"/>
  <c r="E31" i="47"/>
  <c r="E33" i="47"/>
  <c r="E35" i="47"/>
  <c r="E37" i="47"/>
  <c r="E39" i="47"/>
  <c r="E41" i="47"/>
  <c r="E43" i="47"/>
  <c r="E45" i="47"/>
  <c r="E47" i="47"/>
  <c r="E49" i="47"/>
  <c r="E51" i="47"/>
  <c r="E53" i="47"/>
  <c r="E55" i="47"/>
  <c r="E57" i="47"/>
  <c r="E59" i="47"/>
  <c r="E61" i="47"/>
  <c r="E63" i="47"/>
  <c r="E65" i="47"/>
  <c r="E67" i="47"/>
  <c r="E69" i="47"/>
  <c r="E71" i="47"/>
  <c r="E73" i="47"/>
  <c r="E75" i="47"/>
  <c r="E77" i="47"/>
  <c r="E79" i="47"/>
  <c r="E81" i="47"/>
  <c r="E83" i="47"/>
  <c r="E85" i="47"/>
  <c r="E87" i="47"/>
  <c r="E89" i="47"/>
  <c r="E91" i="47"/>
  <c r="E93" i="47"/>
  <c r="E95" i="47"/>
  <c r="E97" i="47"/>
  <c r="E99" i="47"/>
  <c r="E101" i="47"/>
  <c r="E103" i="47"/>
  <c r="E105" i="47"/>
  <c r="E107" i="47"/>
  <c r="E109" i="47"/>
  <c r="L4" i="47"/>
  <c r="L12" i="47"/>
  <c r="L20" i="47"/>
  <c r="L28" i="47"/>
  <c r="L36" i="47"/>
  <c r="L44" i="47"/>
  <c r="L52" i="47"/>
  <c r="L60" i="47"/>
  <c r="L68" i="47"/>
  <c r="L76" i="47"/>
  <c r="L84" i="47"/>
  <c r="L92" i="47"/>
  <c r="L100" i="47"/>
  <c r="L108" i="47"/>
  <c r="K9" i="47"/>
  <c r="K17" i="47"/>
  <c r="K25" i="47"/>
  <c r="K33" i="47"/>
  <c r="K41" i="47"/>
  <c r="K49" i="47"/>
  <c r="K57" i="47"/>
  <c r="K65" i="47"/>
  <c r="K73" i="47"/>
  <c r="K81" i="47"/>
  <c r="K89" i="47"/>
  <c r="K97" i="47"/>
  <c r="K105" i="47"/>
  <c r="I7" i="47"/>
  <c r="I15" i="47"/>
  <c r="I23" i="47"/>
  <c r="I31" i="47"/>
  <c r="I39" i="47"/>
  <c r="I47" i="47"/>
  <c r="I55" i="47"/>
  <c r="I63" i="47"/>
  <c r="I71" i="47"/>
  <c r="I79" i="47"/>
  <c r="I87" i="47"/>
  <c r="I95" i="47"/>
  <c r="I103" i="47"/>
  <c r="H4" i="47"/>
  <c r="H12" i="47"/>
  <c r="H20" i="47"/>
  <c r="H28" i="47"/>
  <c r="H36" i="47"/>
  <c r="H44" i="47"/>
  <c r="H52" i="47"/>
  <c r="H60" i="47"/>
  <c r="H68" i="47"/>
  <c r="H76" i="47"/>
  <c r="H84" i="47"/>
  <c r="H92" i="47"/>
  <c r="H100" i="47"/>
  <c r="H108" i="47"/>
  <c r="L15" i="47"/>
  <c r="L47" i="47"/>
  <c r="L79" i="47"/>
  <c r="K4" i="47"/>
  <c r="K36" i="47"/>
  <c r="K68" i="47"/>
  <c r="K100" i="47"/>
  <c r="I20" i="47"/>
  <c r="I28" i="47"/>
  <c r="I36" i="47"/>
  <c r="I44" i="47"/>
  <c r="I52" i="47"/>
  <c r="I60" i="47"/>
  <c r="I68" i="47"/>
  <c r="I76" i="47"/>
  <c r="I84" i="47"/>
  <c r="I92" i="47"/>
  <c r="I100" i="47"/>
  <c r="I108" i="47"/>
  <c r="H9" i="47"/>
  <c r="H17" i="47"/>
  <c r="H25" i="47"/>
  <c r="H33" i="47"/>
  <c r="H41" i="47"/>
  <c r="H49" i="47"/>
  <c r="H57" i="47"/>
  <c r="H65" i="47"/>
  <c r="H73" i="47"/>
  <c r="H81" i="47"/>
  <c r="H89" i="47"/>
  <c r="H97" i="47"/>
  <c r="H105" i="47"/>
  <c r="L9" i="47"/>
  <c r="L17" i="47"/>
  <c r="L25" i="47"/>
  <c r="L33" i="47"/>
  <c r="L41" i="47"/>
  <c r="L49" i="47"/>
  <c r="L57" i="47"/>
  <c r="L65" i="47"/>
  <c r="L73" i="47"/>
  <c r="L81" i="47"/>
  <c r="L89" i="47"/>
  <c r="L97" i="47"/>
  <c r="L105" i="47"/>
  <c r="K6" i="47"/>
  <c r="K14" i="47"/>
  <c r="K22" i="47"/>
  <c r="K30" i="47"/>
  <c r="K38" i="47"/>
  <c r="K46" i="47"/>
  <c r="K54" i="47"/>
  <c r="K62" i="47"/>
  <c r="K70" i="47"/>
  <c r="K78" i="47"/>
  <c r="K86" i="47"/>
  <c r="K94" i="47"/>
  <c r="K102" i="47"/>
  <c r="K110" i="47"/>
  <c r="I10" i="47"/>
  <c r="I18" i="47"/>
  <c r="I26" i="47"/>
  <c r="I34" i="47"/>
  <c r="I42" i="47"/>
  <c r="I50" i="47"/>
  <c r="I58" i="47"/>
  <c r="I66" i="47"/>
  <c r="I74" i="47"/>
  <c r="I82" i="47"/>
  <c r="I90" i="47"/>
  <c r="I98" i="47"/>
  <c r="I106" i="47"/>
  <c r="H7" i="47"/>
  <c r="H15" i="47"/>
  <c r="H23" i="47"/>
  <c r="H31" i="47"/>
  <c r="H39" i="47"/>
  <c r="H47" i="47"/>
  <c r="H55" i="47"/>
  <c r="H63" i="47"/>
  <c r="H71" i="47"/>
  <c r="H79" i="47"/>
  <c r="H87" i="47"/>
  <c r="H95" i="47"/>
  <c r="H103" i="47"/>
  <c r="K56" i="47"/>
  <c r="K8" i="47"/>
  <c r="L59" i="47"/>
  <c r="L7" i="47"/>
  <c r="L39" i="47"/>
  <c r="L71" i="47"/>
  <c r="L103" i="47"/>
  <c r="K28" i="47"/>
  <c r="K60" i="47"/>
  <c r="K92" i="47"/>
  <c r="I4" i="47"/>
  <c r="L10" i="47"/>
  <c r="L26" i="47"/>
  <c r="L42" i="47"/>
  <c r="L58" i="47"/>
  <c r="L70" i="47"/>
  <c r="L82" i="47"/>
  <c r="L90" i="47"/>
  <c r="L98" i="47"/>
  <c r="L106" i="47"/>
  <c r="K7" i="47"/>
  <c r="K15" i="47"/>
  <c r="K23" i="47"/>
  <c r="K31" i="47"/>
  <c r="K39" i="47"/>
  <c r="K47" i="47"/>
  <c r="K55" i="47"/>
  <c r="K63" i="47"/>
  <c r="K71" i="47"/>
  <c r="K79" i="47"/>
  <c r="K87" i="47"/>
  <c r="K95" i="47"/>
  <c r="K103" i="47"/>
  <c r="I5" i="47"/>
  <c r="I13" i="47"/>
  <c r="I21" i="47"/>
  <c r="I29" i="47"/>
  <c r="I37" i="47"/>
  <c r="I45" i="47"/>
  <c r="I53" i="47"/>
  <c r="I61" i="47"/>
  <c r="I69" i="47"/>
  <c r="I77" i="47"/>
  <c r="I85" i="47"/>
  <c r="I93" i="47"/>
  <c r="I101" i="47"/>
  <c r="I109" i="47"/>
  <c r="H10" i="47"/>
  <c r="H18" i="47"/>
  <c r="H26" i="47"/>
  <c r="H34" i="47"/>
  <c r="H42" i="47"/>
  <c r="H50" i="47"/>
  <c r="H58" i="47"/>
  <c r="H66" i="47"/>
  <c r="H74" i="47"/>
  <c r="H82" i="47"/>
  <c r="H90" i="47"/>
  <c r="H98" i="47"/>
  <c r="H106" i="47"/>
  <c r="F5" i="47"/>
  <c r="F7" i="47"/>
  <c r="F9" i="47"/>
  <c r="F11" i="47"/>
  <c r="F13" i="47"/>
  <c r="F15" i="47"/>
  <c r="F17" i="47"/>
  <c r="F19" i="47"/>
  <c r="F21" i="47"/>
  <c r="F23" i="47"/>
  <c r="F25" i="47"/>
  <c r="F27" i="47"/>
  <c r="F29" i="47"/>
  <c r="F31" i="47"/>
  <c r="F33" i="47"/>
  <c r="F35" i="47"/>
  <c r="F37" i="47"/>
  <c r="F39" i="47"/>
  <c r="F41" i="47"/>
  <c r="F43" i="47"/>
  <c r="F45" i="47"/>
  <c r="F47" i="47"/>
  <c r="F49" i="47"/>
  <c r="F51" i="47"/>
  <c r="F53" i="47"/>
  <c r="F55" i="47"/>
  <c r="F57" i="47"/>
  <c r="F59" i="47"/>
  <c r="F61" i="47"/>
  <c r="F63" i="47"/>
  <c r="F65" i="47"/>
  <c r="F67" i="47"/>
  <c r="F69" i="47"/>
  <c r="F71" i="47"/>
  <c r="F73" i="47"/>
  <c r="F75" i="47"/>
  <c r="F77" i="47"/>
  <c r="F79" i="47"/>
  <c r="F81" i="47"/>
  <c r="F83" i="47"/>
  <c r="F85" i="47"/>
  <c r="F87" i="47"/>
  <c r="F89" i="47"/>
  <c r="F91" i="47"/>
  <c r="F93" i="47"/>
  <c r="F95" i="47"/>
  <c r="F97" i="47"/>
  <c r="F99" i="47"/>
  <c r="F101" i="47"/>
  <c r="F103" i="47"/>
  <c r="F105" i="47"/>
  <c r="F107" i="47"/>
  <c r="F109" i="47"/>
  <c r="E4" i="47"/>
  <c r="E6" i="47"/>
  <c r="E8" i="47"/>
  <c r="E10" i="47"/>
  <c r="E12" i="47"/>
  <c r="E14" i="47"/>
  <c r="E16" i="47"/>
  <c r="E18" i="47"/>
  <c r="E20" i="47"/>
  <c r="E22" i="47"/>
  <c r="E24" i="47"/>
  <c r="E26" i="47"/>
  <c r="E28" i="47"/>
  <c r="E30" i="47"/>
  <c r="E32" i="47"/>
  <c r="E34" i="47"/>
  <c r="E36" i="47"/>
  <c r="E38" i="47"/>
  <c r="E40" i="47"/>
  <c r="E42" i="47"/>
  <c r="E44" i="47"/>
  <c r="E46" i="47"/>
  <c r="E48" i="47"/>
  <c r="E50" i="47"/>
  <c r="E52" i="47"/>
  <c r="E54" i="47"/>
  <c r="E56" i="47"/>
  <c r="E58" i="47"/>
  <c r="E60" i="47"/>
  <c r="E62" i="47"/>
  <c r="E64" i="47"/>
  <c r="E66" i="47"/>
  <c r="E68" i="47"/>
  <c r="E70" i="47"/>
  <c r="E72" i="47"/>
  <c r="E74" i="47"/>
  <c r="E76" i="47"/>
  <c r="E78" i="47"/>
  <c r="E80" i="47"/>
  <c r="E82" i="47"/>
  <c r="E84" i="47"/>
  <c r="E86" i="47"/>
  <c r="E88" i="47"/>
  <c r="E90" i="47"/>
  <c r="E92" i="47"/>
  <c r="E94" i="47"/>
  <c r="E96" i="47"/>
  <c r="E98" i="47"/>
  <c r="E100" i="47"/>
  <c r="E102" i="47"/>
  <c r="E104" i="47"/>
  <c r="E106" i="47"/>
  <c r="E108" i="47"/>
  <c r="E110" i="47"/>
  <c r="L8" i="47"/>
  <c r="L16" i="47"/>
  <c r="L24" i="47"/>
  <c r="L32" i="47"/>
  <c r="L40" i="47"/>
  <c r="L48" i="47"/>
  <c r="L56" i="47"/>
  <c r="L64" i="47"/>
  <c r="L72" i="47"/>
  <c r="L80" i="47"/>
  <c r="L88" i="47"/>
  <c r="L96" i="47"/>
  <c r="L104" i="47"/>
  <c r="K5" i="47"/>
  <c r="K13" i="47"/>
  <c r="K21" i="47"/>
  <c r="K29" i="47"/>
  <c r="K37" i="47"/>
  <c r="K45" i="47"/>
  <c r="K53" i="47"/>
  <c r="K61" i="47"/>
  <c r="K69" i="47"/>
  <c r="K77" i="47"/>
  <c r="K85" i="47"/>
  <c r="K93" i="47"/>
  <c r="K101" i="47"/>
  <c r="K109" i="47"/>
  <c r="I11" i="47"/>
  <c r="I19" i="47"/>
  <c r="I27" i="47"/>
  <c r="I35" i="47"/>
  <c r="I43" i="47"/>
  <c r="I51" i="47"/>
  <c r="I59" i="47"/>
  <c r="I67" i="47"/>
  <c r="I75" i="47"/>
  <c r="I83" i="47"/>
  <c r="I91" i="47"/>
  <c r="I99" i="47"/>
  <c r="I107" i="47"/>
  <c r="H8" i="47"/>
  <c r="H16" i="47"/>
  <c r="H24" i="47"/>
  <c r="H32" i="47"/>
  <c r="H40" i="47"/>
  <c r="H48" i="47"/>
  <c r="H56" i="47"/>
  <c r="H64" i="47"/>
  <c r="H72" i="47"/>
  <c r="H80" i="47"/>
  <c r="H88" i="47"/>
  <c r="H96" i="47"/>
  <c r="H104" i="47"/>
  <c r="L31" i="47"/>
  <c r="L63" i="47"/>
  <c r="L95" i="47"/>
  <c r="K20" i="47"/>
  <c r="K52" i="47"/>
  <c r="K84" i="47"/>
  <c r="I16" i="47"/>
  <c r="I24" i="47"/>
  <c r="I32" i="47"/>
  <c r="I40" i="47"/>
  <c r="I48" i="47"/>
  <c r="I56" i="47"/>
  <c r="I64" i="47"/>
  <c r="I72" i="47"/>
  <c r="I80" i="47"/>
  <c r="I88" i="47"/>
  <c r="I96" i="47"/>
  <c r="I104" i="47"/>
  <c r="H5" i="47"/>
  <c r="H13" i="47"/>
  <c r="H21" i="47"/>
  <c r="H29" i="47"/>
  <c r="H37" i="47"/>
  <c r="H45" i="47"/>
  <c r="H53" i="47"/>
  <c r="H61" i="47"/>
  <c r="H69" i="47"/>
  <c r="H77" i="47"/>
  <c r="H85" i="47"/>
  <c r="H93" i="47"/>
  <c r="H101" i="47"/>
  <c r="H109" i="47"/>
  <c r="L5" i="47"/>
  <c r="L13" i="47"/>
  <c r="L21" i="47"/>
  <c r="L29" i="47"/>
  <c r="L37" i="47"/>
  <c r="L45" i="47"/>
  <c r="L53" i="47"/>
  <c r="L61" i="47"/>
  <c r="L69" i="47"/>
  <c r="L77" i="47"/>
  <c r="L85" i="47"/>
  <c r="L93" i="47"/>
  <c r="L101" i="47"/>
  <c r="L109" i="47"/>
  <c r="K10" i="47"/>
  <c r="K18" i="47"/>
  <c r="K26" i="47"/>
  <c r="K34" i="47"/>
  <c r="K42" i="47"/>
  <c r="K50" i="47"/>
  <c r="K58" i="47"/>
  <c r="K66" i="47"/>
  <c r="K74" i="47"/>
  <c r="K82" i="47"/>
  <c r="K90" i="47"/>
  <c r="K98" i="47"/>
  <c r="K106" i="47"/>
  <c r="I6" i="47"/>
  <c r="I14" i="47"/>
  <c r="I22" i="47"/>
  <c r="I30" i="47"/>
  <c r="I38" i="47"/>
  <c r="I46" i="47"/>
  <c r="I54" i="47"/>
  <c r="I62" i="47"/>
  <c r="I70" i="47"/>
  <c r="I78" i="47"/>
  <c r="I86" i="47"/>
  <c r="I94" i="47"/>
  <c r="I102" i="47"/>
  <c r="I110" i="47"/>
  <c r="H11" i="47"/>
  <c r="H19" i="47"/>
  <c r="H27" i="47"/>
  <c r="H35" i="47"/>
  <c r="H43" i="47"/>
  <c r="H51" i="47"/>
  <c r="H59" i="47"/>
  <c r="H67" i="47"/>
  <c r="H75" i="47"/>
  <c r="H83" i="47"/>
  <c r="H91" i="47"/>
  <c r="H99" i="47"/>
  <c r="H107" i="47"/>
  <c r="DE10" i="46"/>
  <c r="BR10" i="48"/>
  <c r="AK10" i="47"/>
  <c r="DE18" i="46"/>
  <c r="BR18" i="48"/>
  <c r="AK18" i="47"/>
  <c r="DE23" i="46"/>
  <c r="BR23" i="48"/>
  <c r="AK23" i="47"/>
  <c r="DE31" i="46"/>
  <c r="BR31" i="48"/>
  <c r="AK31" i="47"/>
  <c r="DE36" i="46"/>
  <c r="BR36" i="48"/>
  <c r="AK36" i="47"/>
  <c r="DE41" i="46"/>
  <c r="BR41" i="48"/>
  <c r="AK41" i="47"/>
  <c r="DE49" i="46"/>
  <c r="BR49" i="48"/>
  <c r="AK49" i="47"/>
  <c r="DE54" i="46"/>
  <c r="BR54" i="48"/>
  <c r="AK54" i="47"/>
  <c r="DE62" i="46"/>
  <c r="BR62" i="48"/>
  <c r="AK62" i="47"/>
  <c r="DE67" i="46"/>
  <c r="BR67" i="48"/>
  <c r="AK67" i="47"/>
  <c r="DE72" i="46"/>
  <c r="BR72" i="48"/>
  <c r="AK72" i="47"/>
  <c r="DE80" i="46"/>
  <c r="BR80" i="48"/>
  <c r="AK80" i="47"/>
  <c r="DE88" i="46"/>
  <c r="BR88" i="48"/>
  <c r="AK88" i="47"/>
  <c r="DE5" i="46"/>
  <c r="BR5" i="48"/>
  <c r="AK5" i="47"/>
  <c r="DE13" i="46"/>
  <c r="BR13" i="48"/>
  <c r="AK13" i="47"/>
  <c r="DE26" i="46"/>
  <c r="BR26" i="48"/>
  <c r="AK26" i="47"/>
  <c r="DE44" i="46"/>
  <c r="BR44" i="48"/>
  <c r="AK44" i="47"/>
  <c r="DE52" i="46"/>
  <c r="BR52" i="48"/>
  <c r="AK52" i="47"/>
  <c r="DE57" i="46"/>
  <c r="BR57" i="48"/>
  <c r="AK57" i="47"/>
  <c r="DE65" i="46"/>
  <c r="BR65" i="48"/>
  <c r="AK65" i="47"/>
  <c r="DE75" i="46"/>
  <c r="BR75" i="48"/>
  <c r="AK75" i="47"/>
  <c r="DE83" i="46"/>
  <c r="BR83" i="48"/>
  <c r="AK83" i="47"/>
  <c r="DE91" i="46"/>
  <c r="BR91" i="48"/>
  <c r="AK91" i="47"/>
  <c r="DE96" i="46"/>
  <c r="BR96" i="48"/>
  <c r="AK96" i="47"/>
  <c r="DE6" i="46"/>
  <c r="BR6" i="48"/>
  <c r="AK6" i="47"/>
  <c r="DE14" i="46"/>
  <c r="BR14" i="48"/>
  <c r="AK14" i="47"/>
  <c r="DE27" i="46"/>
  <c r="BR27" i="48"/>
  <c r="AK27" i="47"/>
  <c r="DE37" i="46"/>
  <c r="BR37" i="48"/>
  <c r="AK37" i="47"/>
  <c r="DE45" i="46"/>
  <c r="BR45" i="48"/>
  <c r="AK45" i="47"/>
  <c r="DE39" i="46"/>
  <c r="BR39" i="48"/>
  <c r="AK39" i="47"/>
  <c r="DE42" i="46"/>
  <c r="BR42" i="48"/>
  <c r="AK42" i="47"/>
  <c r="DE48" i="46"/>
  <c r="BR48" i="48"/>
  <c r="AK48" i="47"/>
  <c r="DE51" i="46"/>
  <c r="BR51" i="48"/>
  <c r="AK51" i="47"/>
  <c r="DE71" i="46"/>
  <c r="BR71" i="48"/>
  <c r="AK71" i="47"/>
  <c r="DE74" i="46"/>
  <c r="BR74" i="48"/>
  <c r="AK74" i="47"/>
  <c r="DE77" i="46"/>
  <c r="BR77" i="48"/>
  <c r="AK77" i="47"/>
  <c r="DE97" i="46"/>
  <c r="BR97" i="48"/>
  <c r="AK97" i="47"/>
  <c r="DE102" i="46"/>
  <c r="BR102" i="48"/>
  <c r="AK102" i="47"/>
  <c r="DE110" i="46"/>
  <c r="BR110" i="48"/>
  <c r="AK110" i="47"/>
  <c r="DE7" i="46"/>
  <c r="BR7" i="48"/>
  <c r="AK7" i="47"/>
  <c r="DE16" i="46"/>
  <c r="BR16" i="48"/>
  <c r="AK16" i="47"/>
  <c r="DE19" i="46"/>
  <c r="BR19" i="48"/>
  <c r="AK19" i="47"/>
  <c r="DE28" i="46"/>
  <c r="BR28" i="48"/>
  <c r="AK28" i="47"/>
  <c r="DE60" i="46"/>
  <c r="BR60" i="48"/>
  <c r="AK60" i="47"/>
  <c r="DE63" i="46"/>
  <c r="BR63" i="48"/>
  <c r="AK63" i="47"/>
  <c r="DE86" i="46"/>
  <c r="BR86" i="48"/>
  <c r="AK86" i="47"/>
  <c r="DE89" i="46"/>
  <c r="BR89" i="48"/>
  <c r="AK89" i="47"/>
  <c r="DE92" i="46"/>
  <c r="BR92" i="48"/>
  <c r="AK92" i="47"/>
  <c r="DE100" i="46"/>
  <c r="BR100" i="48"/>
  <c r="AK100" i="47"/>
  <c r="DE105" i="46"/>
  <c r="BR105" i="48"/>
  <c r="AK105" i="47"/>
  <c r="DE4" i="46"/>
  <c r="BR4" i="48"/>
  <c r="AK4" i="47"/>
  <c r="DE22" i="46"/>
  <c r="BR22" i="48"/>
  <c r="AK22" i="47"/>
  <c r="DE25" i="46"/>
  <c r="BR25" i="48"/>
  <c r="AK25" i="47"/>
  <c r="DE46" i="46"/>
  <c r="BR46" i="48"/>
  <c r="AK46" i="47"/>
  <c r="DE66" i="46"/>
  <c r="BR66" i="48"/>
  <c r="AK66" i="47"/>
  <c r="DE69" i="46"/>
  <c r="BR69" i="48"/>
  <c r="AK69" i="47"/>
  <c r="DE95" i="46"/>
  <c r="BR95" i="48"/>
  <c r="AK95" i="47"/>
  <c r="DE108" i="46"/>
  <c r="BR108" i="48"/>
  <c r="AK108" i="47"/>
  <c r="DE8" i="46"/>
  <c r="BR8" i="48"/>
  <c r="AK8" i="47"/>
  <c r="DE11" i="46"/>
  <c r="BR11" i="48"/>
  <c r="AK11" i="47"/>
  <c r="DE17" i="46"/>
  <c r="BR17" i="48"/>
  <c r="AK17" i="47"/>
  <c r="DE20" i="46"/>
  <c r="BR20" i="48"/>
  <c r="AK20" i="47"/>
  <c r="DE29" i="46"/>
  <c r="BR29" i="48"/>
  <c r="AK29" i="47"/>
  <c r="DE32" i="46"/>
  <c r="BR32" i="48"/>
  <c r="AK32" i="47"/>
  <c r="DE61" i="46"/>
  <c r="BR61" i="48"/>
  <c r="AK61" i="47"/>
  <c r="DE64" i="46"/>
  <c r="BR64" i="48"/>
  <c r="AK64" i="47"/>
  <c r="DE87" i="46"/>
  <c r="BR87" i="48"/>
  <c r="AK87" i="47"/>
  <c r="DE90" i="46"/>
  <c r="BR90" i="48"/>
  <c r="AK90" i="47"/>
  <c r="DE93" i="46"/>
  <c r="BR93" i="48"/>
  <c r="AK93" i="47"/>
  <c r="DE106" i="46"/>
  <c r="BR106" i="48"/>
  <c r="AK106" i="47"/>
  <c r="DE21" i="46"/>
  <c r="BR21" i="48"/>
  <c r="AK21" i="47"/>
  <c r="DE38" i="46"/>
  <c r="BR38" i="48"/>
  <c r="AK38" i="47"/>
  <c r="DE68" i="46"/>
  <c r="BR68" i="48"/>
  <c r="AK68" i="47"/>
  <c r="DE78" i="46"/>
  <c r="BR78" i="48"/>
  <c r="AK78" i="47"/>
  <c r="DE81" i="46"/>
  <c r="BR81" i="48"/>
  <c r="AK81" i="47"/>
  <c r="DE84" i="46"/>
  <c r="BR84" i="48"/>
  <c r="AK84" i="47"/>
  <c r="DE98" i="46"/>
  <c r="BR98" i="48"/>
  <c r="AK98" i="47"/>
  <c r="DE101" i="46"/>
  <c r="BR101" i="48"/>
  <c r="AK101" i="47"/>
  <c r="DE104" i="46"/>
  <c r="BR104" i="48"/>
  <c r="AK104" i="47"/>
  <c r="DE35" i="46"/>
  <c r="BR35" i="48"/>
  <c r="AK35" i="47"/>
  <c r="DE55" i="46"/>
  <c r="BR55" i="48"/>
  <c r="AK55" i="47"/>
  <c r="DE58" i="46"/>
  <c r="BR58" i="48"/>
  <c r="AK58" i="47"/>
  <c r="DE12" i="46"/>
  <c r="BR12" i="48"/>
  <c r="AK12" i="47"/>
  <c r="DE30" i="46"/>
  <c r="BR30" i="48"/>
  <c r="AK30" i="47"/>
  <c r="DE43" i="46"/>
  <c r="BR43" i="48"/>
  <c r="AK43" i="47"/>
  <c r="DE50" i="46"/>
  <c r="BR50" i="48"/>
  <c r="AK50" i="47"/>
  <c r="DE53" i="46"/>
  <c r="BR53" i="48"/>
  <c r="AK53" i="47"/>
  <c r="DE56" i="46"/>
  <c r="BR56" i="48"/>
  <c r="AK56" i="47"/>
  <c r="DE59" i="46"/>
  <c r="BR59" i="48"/>
  <c r="AK59" i="47"/>
  <c r="DE73" i="46"/>
  <c r="BR73" i="48"/>
  <c r="AK73" i="47"/>
  <c r="DE109" i="46"/>
  <c r="BR109" i="48"/>
  <c r="AK109" i="47"/>
  <c r="DE9" i="46"/>
  <c r="BR9" i="48"/>
  <c r="AK9" i="47"/>
  <c r="DE24" i="46"/>
  <c r="BR24" i="48"/>
  <c r="AK24" i="47"/>
  <c r="DE33" i="46"/>
  <c r="BR33" i="48"/>
  <c r="AK33" i="47"/>
  <c r="DE70" i="46"/>
  <c r="BR70" i="48"/>
  <c r="AK70" i="47"/>
  <c r="DE99" i="46"/>
  <c r="BR99" i="48"/>
  <c r="AK99" i="47"/>
  <c r="DE40" i="46"/>
  <c r="BR40" i="48"/>
  <c r="AK40" i="47"/>
  <c r="DE85" i="46"/>
  <c r="BR85" i="48"/>
  <c r="AK85" i="47"/>
  <c r="DE107" i="46"/>
  <c r="BR107" i="48"/>
  <c r="AK107" i="47"/>
  <c r="DE76" i="46"/>
  <c r="BR76" i="48"/>
  <c r="AK76" i="47"/>
  <c r="DE94" i="46"/>
  <c r="BR94" i="48"/>
  <c r="AK94" i="47"/>
  <c r="DE47" i="46"/>
  <c r="BR47" i="48"/>
  <c r="AK47" i="47"/>
  <c r="DE103" i="46"/>
  <c r="BR103" i="48"/>
  <c r="AK103" i="47"/>
  <c r="DE34" i="46"/>
  <c r="BR34" i="48"/>
  <c r="AK34" i="47"/>
  <c r="DE82" i="46"/>
  <c r="BR82" i="48"/>
  <c r="AK82" i="47"/>
  <c r="DE15" i="46"/>
  <c r="BR15" i="48"/>
  <c r="AK15" i="47"/>
  <c r="DE79" i="46"/>
  <c r="BR79" i="48"/>
  <c r="AK79" i="47"/>
  <c r="BZ9" i="46"/>
  <c r="AV9" i="48"/>
  <c r="BZ17" i="46"/>
  <c r="AV17" i="48"/>
  <c r="BZ4" i="46"/>
  <c r="AV4" i="48"/>
  <c r="BZ12" i="46"/>
  <c r="AV12" i="48"/>
  <c r="BZ20" i="46"/>
  <c r="AV20" i="48"/>
  <c r="BZ28" i="46"/>
  <c r="AV28" i="48"/>
  <c r="BZ36" i="46"/>
  <c r="AV36" i="48"/>
  <c r="BZ41" i="46"/>
  <c r="AV41" i="48"/>
  <c r="BZ7" i="46"/>
  <c r="AV7" i="48"/>
  <c r="BZ15" i="46"/>
  <c r="AV15" i="48"/>
  <c r="BZ23" i="46"/>
  <c r="AV23" i="48"/>
  <c r="BZ5" i="46"/>
  <c r="AV5" i="48"/>
  <c r="BZ13" i="46"/>
  <c r="AV13" i="48"/>
  <c r="BZ21" i="46"/>
  <c r="AV21" i="48"/>
  <c r="BZ29" i="46"/>
  <c r="AV29" i="48"/>
  <c r="BZ37" i="46"/>
  <c r="AV37" i="48"/>
  <c r="BZ8" i="46"/>
  <c r="AV8" i="48"/>
  <c r="BZ16" i="46"/>
  <c r="AV16" i="48"/>
  <c r="BZ24" i="46"/>
  <c r="AV24" i="48"/>
  <c r="BZ27" i="46"/>
  <c r="AV27" i="48"/>
  <c r="BZ43" i="46"/>
  <c r="AV43" i="48"/>
  <c r="BZ51" i="46"/>
  <c r="AV51" i="48"/>
  <c r="BZ59" i="46"/>
  <c r="AV59" i="48"/>
  <c r="BZ67" i="46"/>
  <c r="AV67" i="48"/>
  <c r="BZ72" i="46"/>
  <c r="AV72" i="48"/>
  <c r="BZ80" i="46"/>
  <c r="AV80" i="48"/>
  <c r="BZ88" i="46"/>
  <c r="AV88" i="48"/>
  <c r="BZ93" i="46"/>
  <c r="AV93" i="48"/>
  <c r="BZ100" i="46"/>
  <c r="AV100" i="48"/>
  <c r="BZ108" i="46"/>
  <c r="AV108" i="48"/>
  <c r="BV9" i="46"/>
  <c r="BV14" i="46"/>
  <c r="BV22" i="46"/>
  <c r="BV30" i="46"/>
  <c r="BV43" i="46"/>
  <c r="BV51" i="46"/>
  <c r="BV64" i="46"/>
  <c r="BV74" i="46"/>
  <c r="BV82" i="46"/>
  <c r="BV90" i="46"/>
  <c r="BR6" i="46"/>
  <c r="BR14" i="46"/>
  <c r="BR22" i="46"/>
  <c r="BR30" i="46"/>
  <c r="BR38" i="46"/>
  <c r="BR46" i="46"/>
  <c r="BR54" i="46"/>
  <c r="BR62" i="46"/>
  <c r="BR67" i="46"/>
  <c r="BZ31" i="46"/>
  <c r="AV31" i="48"/>
  <c r="BZ34" i="46"/>
  <c r="AV34" i="48"/>
  <c r="BZ46" i="46"/>
  <c r="AV46" i="48"/>
  <c r="BZ54" i="46"/>
  <c r="AV54" i="48"/>
  <c r="BZ62" i="46"/>
  <c r="AV62" i="48"/>
  <c r="BZ75" i="46"/>
  <c r="AV75" i="48"/>
  <c r="BZ83" i="46"/>
  <c r="AV83" i="48"/>
  <c r="BZ91" i="46"/>
  <c r="AV91" i="48"/>
  <c r="BZ98" i="46"/>
  <c r="AV98" i="48"/>
  <c r="BZ103" i="46"/>
  <c r="AV103" i="48"/>
  <c r="BV4" i="46"/>
  <c r="BV17" i="46"/>
  <c r="BV25" i="46"/>
  <c r="BV33" i="46"/>
  <c r="BV38" i="46"/>
  <c r="BV46" i="46"/>
  <c r="BV54" i="46"/>
  <c r="BV59" i="46"/>
  <c r="BV69" i="46"/>
  <c r="BV77" i="46"/>
  <c r="BV85" i="46"/>
  <c r="BV93" i="46"/>
  <c r="BV98" i="46"/>
  <c r="BV103" i="46"/>
  <c r="BV108" i="46"/>
  <c r="BR9" i="46"/>
  <c r="BR17" i="46"/>
  <c r="BR25" i="46"/>
  <c r="BR33" i="46"/>
  <c r="BR41" i="46"/>
  <c r="BR49" i="46"/>
  <c r="BZ49" i="46"/>
  <c r="AV49" i="48"/>
  <c r="BZ57" i="46"/>
  <c r="AV57" i="48"/>
  <c r="BZ65" i="46"/>
  <c r="AV65" i="48"/>
  <c r="BZ70" i="46"/>
  <c r="AV70" i="48"/>
  <c r="BZ78" i="46"/>
  <c r="AV78" i="48"/>
  <c r="BZ86" i="46"/>
  <c r="AV86" i="48"/>
  <c r="BZ96" i="46"/>
  <c r="AV96" i="48"/>
  <c r="BZ106" i="46"/>
  <c r="AV106" i="48"/>
  <c r="BV7" i="46"/>
  <c r="BV12" i="46"/>
  <c r="BV20" i="46"/>
  <c r="BV28" i="46"/>
  <c r="BV36" i="46"/>
  <c r="BV41" i="46"/>
  <c r="BV49" i="46"/>
  <c r="BV57" i="46"/>
  <c r="BV62" i="46"/>
  <c r="BV67" i="46"/>
  <c r="BV72" i="46"/>
  <c r="BV80" i="46"/>
  <c r="BV88" i="46"/>
  <c r="BV96" i="46"/>
  <c r="BV106" i="46"/>
  <c r="BR4" i="46"/>
  <c r="BR12" i="46"/>
  <c r="BR20" i="46"/>
  <c r="BR28" i="46"/>
  <c r="BR36" i="46"/>
  <c r="BR44" i="46"/>
  <c r="BR52" i="46"/>
  <c r="BR60" i="46"/>
  <c r="BR65" i="46"/>
  <c r="BZ10" i="46"/>
  <c r="AV10" i="48"/>
  <c r="BZ18" i="46"/>
  <c r="AV18" i="48"/>
  <c r="BZ35" i="46"/>
  <c r="AV35" i="48"/>
  <c r="BZ47" i="46"/>
  <c r="AV47" i="48"/>
  <c r="BZ55" i="46"/>
  <c r="AV55" i="48"/>
  <c r="BZ63" i="46"/>
  <c r="AV63" i="48"/>
  <c r="BZ68" i="46"/>
  <c r="AV68" i="48"/>
  <c r="BZ76" i="46"/>
  <c r="AV76" i="48"/>
  <c r="BZ84" i="46"/>
  <c r="AV84" i="48"/>
  <c r="BZ94" i="46"/>
  <c r="AV94" i="48"/>
  <c r="BZ104" i="46"/>
  <c r="AV104" i="48"/>
  <c r="BV5" i="46"/>
  <c r="BV18" i="46"/>
  <c r="BV26" i="46"/>
  <c r="BV34" i="46"/>
  <c r="BV39" i="46"/>
  <c r="BV47" i="46"/>
  <c r="BV55" i="46"/>
  <c r="BV60" i="46"/>
  <c r="BV70" i="46"/>
  <c r="BV78" i="46"/>
  <c r="BV86" i="46"/>
  <c r="BV94" i="46"/>
  <c r="BV99" i="46"/>
  <c r="BV104" i="46"/>
  <c r="BV109" i="46"/>
  <c r="BR10" i="46"/>
  <c r="BR18" i="46"/>
  <c r="BR26" i="46"/>
  <c r="BR34" i="46"/>
  <c r="BR42" i="46"/>
  <c r="BR50" i="46"/>
  <c r="BR58" i="46"/>
  <c r="BZ19" i="46"/>
  <c r="AV19" i="48"/>
  <c r="BZ25" i="46"/>
  <c r="AV25" i="48"/>
  <c r="BZ71" i="46"/>
  <c r="AV71" i="48"/>
  <c r="BZ79" i="46"/>
  <c r="AV79" i="48"/>
  <c r="BZ87" i="46"/>
  <c r="AV87" i="48"/>
  <c r="BZ102" i="46"/>
  <c r="AV102" i="48"/>
  <c r="BZ110" i="46"/>
  <c r="AV110" i="48"/>
  <c r="BV44" i="46"/>
  <c r="BV63" i="46"/>
  <c r="BV66" i="46"/>
  <c r="BV75" i="46"/>
  <c r="BV91" i="46"/>
  <c r="BV97" i="46"/>
  <c r="BR63" i="46"/>
  <c r="BR74" i="46"/>
  <c r="BR82" i="46"/>
  <c r="BR90" i="46"/>
  <c r="BR95" i="46"/>
  <c r="BR103" i="46"/>
  <c r="BZ40" i="46"/>
  <c r="AV40" i="48"/>
  <c r="BV42" i="46"/>
  <c r="BV73" i="46"/>
  <c r="BR7" i="46"/>
  <c r="BR23" i="46"/>
  <c r="BR61" i="46"/>
  <c r="BR75" i="46"/>
  <c r="BR83" i="46"/>
  <c r="BR91" i="46"/>
  <c r="BZ101" i="46"/>
  <c r="AV101" i="48"/>
  <c r="BR73" i="46"/>
  <c r="BV24" i="46"/>
  <c r="BV87" i="46"/>
  <c r="BR24" i="46"/>
  <c r="BR37" i="46"/>
  <c r="BR53" i="46"/>
  <c r="BR84" i="46"/>
  <c r="BR92" i="46"/>
  <c r="BV50" i="46"/>
  <c r="BV81" i="46"/>
  <c r="BR31" i="46"/>
  <c r="BZ14" i="46"/>
  <c r="AV14" i="48"/>
  <c r="BZ30" i="46"/>
  <c r="AV30" i="48"/>
  <c r="BZ39" i="46"/>
  <c r="AV39" i="48"/>
  <c r="BZ95" i="46"/>
  <c r="AV95" i="48"/>
  <c r="BZ99" i="46"/>
  <c r="AV99" i="48"/>
  <c r="BZ107" i="46"/>
  <c r="AV107" i="48"/>
  <c r="BV10" i="46"/>
  <c r="BV19" i="46"/>
  <c r="BV35" i="46"/>
  <c r="BV110" i="46"/>
  <c r="BR19" i="46"/>
  <c r="BR35" i="46"/>
  <c r="BR51" i="46"/>
  <c r="BR57" i="46"/>
  <c r="BR66" i="46"/>
  <c r="BR69" i="46"/>
  <c r="BR77" i="46"/>
  <c r="BR85" i="46"/>
  <c r="BR98" i="46"/>
  <c r="BR106" i="46"/>
  <c r="BZ48" i="46"/>
  <c r="AV48" i="48"/>
  <c r="BZ64" i="46"/>
  <c r="AV64" i="48"/>
  <c r="BV23" i="46"/>
  <c r="BV45" i="46"/>
  <c r="BV58" i="46"/>
  <c r="BV76" i="46"/>
  <c r="BV92" i="46"/>
  <c r="BR39" i="46"/>
  <c r="BR55" i="46"/>
  <c r="BR64" i="46"/>
  <c r="BZ109" i="46"/>
  <c r="AV109" i="48"/>
  <c r="BV27" i="46"/>
  <c r="BV65" i="46"/>
  <c r="BR27" i="46"/>
  <c r="BR43" i="46"/>
  <c r="BR89" i="46"/>
  <c r="BR110" i="46"/>
  <c r="BZ6" i="46"/>
  <c r="AV6" i="48"/>
  <c r="BZ50" i="46"/>
  <c r="AV50" i="48"/>
  <c r="BZ66" i="46"/>
  <c r="AV66" i="48"/>
  <c r="BZ105" i="46"/>
  <c r="AV105" i="48"/>
  <c r="BV68" i="46"/>
  <c r="BR8" i="46"/>
  <c r="BR21" i="46"/>
  <c r="BR59" i="46"/>
  <c r="BR97" i="46"/>
  <c r="BR105" i="46"/>
  <c r="BV53" i="46"/>
  <c r="BV84" i="46"/>
  <c r="BR71" i="46"/>
  <c r="BR79" i="46"/>
  <c r="BR87" i="46"/>
  <c r="BR108" i="46"/>
  <c r="BZ26" i="46"/>
  <c r="AV26" i="48"/>
  <c r="BZ44" i="46"/>
  <c r="AV44" i="48"/>
  <c r="BZ52" i="46"/>
  <c r="AV52" i="48"/>
  <c r="BZ60" i="46"/>
  <c r="AV60" i="48"/>
  <c r="BZ92" i="46"/>
  <c r="AV92" i="48"/>
  <c r="BV13" i="46"/>
  <c r="BV16" i="46"/>
  <c r="BV29" i="46"/>
  <c r="BV32" i="46"/>
  <c r="BV48" i="46"/>
  <c r="BV79" i="46"/>
  <c r="BV95" i="46"/>
  <c r="BV101" i="46"/>
  <c r="BV107" i="46"/>
  <c r="BR13" i="46"/>
  <c r="BR16" i="46"/>
  <c r="BR29" i="46"/>
  <c r="BR32" i="46"/>
  <c r="BR45" i="46"/>
  <c r="BR48" i="46"/>
  <c r="BR72" i="46"/>
  <c r="BR80" i="46"/>
  <c r="BR88" i="46"/>
  <c r="BR93" i="46"/>
  <c r="BR101" i="46"/>
  <c r="BR109" i="46"/>
  <c r="BZ56" i="46"/>
  <c r="AV56" i="48"/>
  <c r="BV61" i="46"/>
  <c r="BV89" i="46"/>
  <c r="BR96" i="46"/>
  <c r="BR104" i="46"/>
  <c r="BZ45" i="46"/>
  <c r="AV45" i="48"/>
  <c r="BR102" i="46"/>
  <c r="BV40" i="46"/>
  <c r="BR56" i="46"/>
  <c r="BR76" i="46"/>
  <c r="BZ38" i="46"/>
  <c r="AV38" i="48"/>
  <c r="BZ82" i="46"/>
  <c r="AV82" i="48"/>
  <c r="BV6" i="46"/>
  <c r="BV31" i="46"/>
  <c r="BR15" i="46"/>
  <c r="BR47" i="46"/>
  <c r="BZ22" i="46"/>
  <c r="AV22" i="48"/>
  <c r="BZ32" i="46"/>
  <c r="AV32" i="48"/>
  <c r="BZ73" i="46"/>
  <c r="AV73" i="48"/>
  <c r="BZ81" i="46"/>
  <c r="AV81" i="48"/>
  <c r="BZ89" i="46"/>
  <c r="AV89" i="48"/>
  <c r="BV8" i="46"/>
  <c r="BV11" i="46"/>
  <c r="BV52" i="46"/>
  <c r="BV83" i="46"/>
  <c r="BV105" i="46"/>
  <c r="BR70" i="46"/>
  <c r="BR78" i="46"/>
  <c r="BR86" i="46"/>
  <c r="BR99" i="46"/>
  <c r="BR107" i="46"/>
  <c r="BZ11" i="46"/>
  <c r="AV11" i="48"/>
  <c r="BZ53" i="46"/>
  <c r="AV53" i="48"/>
  <c r="BZ61" i="46"/>
  <c r="AV61" i="48"/>
  <c r="BZ69" i="46"/>
  <c r="AV69" i="48"/>
  <c r="BZ77" i="46"/>
  <c r="AV77" i="48"/>
  <c r="BZ85" i="46"/>
  <c r="AV85" i="48"/>
  <c r="BV102" i="46"/>
  <c r="BR11" i="46"/>
  <c r="BR81" i="46"/>
  <c r="BR94" i="46"/>
  <c r="BZ42" i="46"/>
  <c r="AV42" i="48"/>
  <c r="BZ58" i="46"/>
  <c r="AV58" i="48"/>
  <c r="BZ97" i="46"/>
  <c r="AV97" i="48"/>
  <c r="BV21" i="46"/>
  <c r="BV56" i="46"/>
  <c r="BV71" i="46"/>
  <c r="BR5" i="46"/>
  <c r="BR40" i="46"/>
  <c r="BR68" i="46"/>
  <c r="BZ33" i="46"/>
  <c r="AV33" i="48"/>
  <c r="BZ74" i="46"/>
  <c r="AV74" i="48"/>
  <c r="BZ90" i="46"/>
  <c r="AV90" i="48"/>
  <c r="BV15" i="46"/>
  <c r="BV37" i="46"/>
  <c r="BV100" i="46"/>
  <c r="BR100" i="46"/>
  <c r="CP8" i="46"/>
  <c r="BJ8" i="48"/>
  <c r="AH8" i="47"/>
  <c r="CP12" i="46"/>
  <c r="BJ12" i="48"/>
  <c r="AH12" i="47"/>
  <c r="CP27" i="46"/>
  <c r="BJ27" i="48"/>
  <c r="AH27" i="47"/>
  <c r="CP41" i="46"/>
  <c r="BJ41" i="48"/>
  <c r="AH41" i="47"/>
  <c r="CP45" i="46"/>
  <c r="BJ45" i="48"/>
  <c r="AH45" i="47"/>
  <c r="CP49" i="46"/>
  <c r="BJ49" i="48"/>
  <c r="AH49" i="47"/>
  <c r="CP53" i="46"/>
  <c r="BJ53" i="48"/>
  <c r="AH53" i="47"/>
  <c r="CP60" i="46"/>
  <c r="BJ60" i="48"/>
  <c r="AH60" i="47"/>
  <c r="CP67" i="46"/>
  <c r="BJ67" i="48"/>
  <c r="AH67" i="47"/>
  <c r="CP71" i="46"/>
  <c r="BJ71" i="48"/>
  <c r="AH71" i="47"/>
  <c r="CP75" i="46"/>
  <c r="BJ75" i="48"/>
  <c r="AH75" i="47"/>
  <c r="CP79" i="46"/>
  <c r="BJ79" i="48"/>
  <c r="AH79" i="47"/>
  <c r="CP90" i="46"/>
  <c r="BJ90" i="48"/>
  <c r="AH90" i="47"/>
  <c r="CP94" i="46"/>
  <c r="BJ94" i="48"/>
  <c r="AH94" i="47"/>
  <c r="CP98" i="46"/>
  <c r="BJ98" i="48"/>
  <c r="AH98" i="47"/>
  <c r="CP5" i="46"/>
  <c r="BJ5" i="48"/>
  <c r="AH5" i="47"/>
  <c r="CP16" i="46"/>
  <c r="BJ16" i="48"/>
  <c r="AH16" i="47"/>
  <c r="CP20" i="46"/>
  <c r="BJ20" i="48"/>
  <c r="AH20" i="47"/>
  <c r="CP34" i="46"/>
  <c r="BJ34" i="48"/>
  <c r="AH34" i="47"/>
  <c r="CP38" i="46"/>
  <c r="BJ38" i="48"/>
  <c r="AH38" i="47"/>
  <c r="CP57" i="46"/>
  <c r="BJ57" i="48"/>
  <c r="AH57" i="47"/>
  <c r="CP64" i="46"/>
  <c r="BJ64" i="48"/>
  <c r="AH64" i="47"/>
  <c r="CP83" i="46"/>
  <c r="BJ83" i="48"/>
  <c r="AH83" i="47"/>
  <c r="CP87" i="46"/>
  <c r="BJ87" i="48"/>
  <c r="AH87" i="47"/>
  <c r="CP102" i="46"/>
  <c r="BJ102" i="48"/>
  <c r="AH102" i="47"/>
  <c r="CP106" i="46"/>
  <c r="BJ106" i="48"/>
  <c r="AH106" i="47"/>
  <c r="CP110" i="46"/>
  <c r="BJ110" i="48"/>
  <c r="AH110" i="47"/>
  <c r="CP9" i="46"/>
  <c r="BJ9" i="48"/>
  <c r="AH9" i="47"/>
  <c r="CP24" i="46"/>
  <c r="BJ24" i="48"/>
  <c r="AH24" i="47"/>
  <c r="CP31" i="46"/>
  <c r="BJ31" i="48"/>
  <c r="AH31" i="47"/>
  <c r="CP42" i="46"/>
  <c r="BJ42" i="48"/>
  <c r="AH42" i="47"/>
  <c r="CP46" i="46"/>
  <c r="BJ46" i="48"/>
  <c r="AH46" i="47"/>
  <c r="CP50" i="46"/>
  <c r="BJ50" i="48"/>
  <c r="AH50" i="47"/>
  <c r="CP54" i="46"/>
  <c r="BJ54" i="48"/>
  <c r="AH54" i="47"/>
  <c r="CP61" i="46"/>
  <c r="BJ61" i="48"/>
  <c r="AH61" i="47"/>
  <c r="CP68" i="46"/>
  <c r="BJ68" i="48"/>
  <c r="AH68" i="47"/>
  <c r="CP72" i="46"/>
  <c r="BJ72" i="48"/>
  <c r="AH72" i="47"/>
  <c r="CP76" i="46"/>
  <c r="BJ76" i="48"/>
  <c r="AH76" i="47"/>
  <c r="CP91" i="46"/>
  <c r="BJ91" i="48"/>
  <c r="AH91" i="47"/>
  <c r="CP95" i="46"/>
  <c r="BJ95" i="48"/>
  <c r="AH95" i="47"/>
  <c r="CP99" i="46"/>
  <c r="BJ99" i="48"/>
  <c r="AH99" i="47"/>
  <c r="CP10" i="46"/>
  <c r="BJ10" i="48"/>
  <c r="AH10" i="47"/>
  <c r="CP25" i="46"/>
  <c r="BJ25" i="48"/>
  <c r="AH25" i="47"/>
  <c r="CP32" i="46"/>
  <c r="BJ32" i="48"/>
  <c r="AH32" i="47"/>
  <c r="CP43" i="46"/>
  <c r="BJ43" i="48"/>
  <c r="AH43" i="47"/>
  <c r="CP47" i="46"/>
  <c r="BJ47" i="48"/>
  <c r="AH47" i="47"/>
  <c r="CP51" i="46"/>
  <c r="BJ51" i="48"/>
  <c r="AH51" i="47"/>
  <c r="CP55" i="46"/>
  <c r="BJ55" i="48"/>
  <c r="AH55" i="47"/>
  <c r="CP69" i="46"/>
  <c r="BJ69" i="48"/>
  <c r="AH69" i="47"/>
  <c r="CP73" i="46"/>
  <c r="BJ73" i="48"/>
  <c r="AH73" i="47"/>
  <c r="CP77" i="46"/>
  <c r="BJ77" i="48"/>
  <c r="AH77" i="47"/>
  <c r="CP88" i="46"/>
  <c r="BJ88" i="48"/>
  <c r="AH88" i="47"/>
  <c r="CP92" i="46"/>
  <c r="BJ92" i="48"/>
  <c r="AH92" i="47"/>
  <c r="CP96" i="46"/>
  <c r="BJ96" i="48"/>
  <c r="AH96" i="47"/>
  <c r="CP18" i="46"/>
  <c r="BJ18" i="48"/>
  <c r="AH18" i="47"/>
  <c r="CP28" i="46"/>
  <c r="BJ28" i="48"/>
  <c r="AH28" i="47"/>
  <c r="CP33" i="46"/>
  <c r="BJ33" i="48"/>
  <c r="AH33" i="47"/>
  <c r="CP37" i="46"/>
  <c r="BJ37" i="48"/>
  <c r="AH37" i="47"/>
  <c r="CP70" i="46"/>
  <c r="BJ70" i="48"/>
  <c r="AH70" i="47"/>
  <c r="CP86" i="46"/>
  <c r="BJ86" i="48"/>
  <c r="AH86" i="47"/>
  <c r="CP107" i="46"/>
  <c r="BJ107" i="48"/>
  <c r="AH107" i="47"/>
  <c r="CP4" i="46"/>
  <c r="BJ4" i="48"/>
  <c r="AH4" i="47"/>
  <c r="CP14" i="46"/>
  <c r="BJ14" i="48"/>
  <c r="AH14" i="47"/>
  <c r="CP23" i="46"/>
  <c r="BJ23" i="48"/>
  <c r="AH23" i="47"/>
  <c r="CP56" i="46"/>
  <c r="BJ56" i="48"/>
  <c r="AH56" i="47"/>
  <c r="CP65" i="46"/>
  <c r="BJ65" i="48"/>
  <c r="AH65" i="47"/>
  <c r="CP82" i="46"/>
  <c r="BJ82" i="48"/>
  <c r="AH82" i="47"/>
  <c r="CP103" i="46"/>
  <c r="BJ103" i="48"/>
  <c r="AH103" i="47"/>
  <c r="CP19" i="46"/>
  <c r="BJ19" i="48"/>
  <c r="AH19" i="47"/>
  <c r="CP29" i="46"/>
  <c r="BJ29" i="48"/>
  <c r="AH29" i="47"/>
  <c r="CP44" i="46"/>
  <c r="BJ44" i="48"/>
  <c r="AH44" i="47"/>
  <c r="CP78" i="46"/>
  <c r="BJ78" i="48"/>
  <c r="AH78" i="47"/>
  <c r="CP93" i="46"/>
  <c r="BJ93" i="48"/>
  <c r="AH93" i="47"/>
  <c r="CP108" i="46"/>
  <c r="BJ108" i="48"/>
  <c r="AH108" i="47"/>
  <c r="CP6" i="46"/>
  <c r="BJ6" i="48"/>
  <c r="AH6" i="47"/>
  <c r="CP11" i="46"/>
  <c r="BJ11" i="48"/>
  <c r="AH11" i="47"/>
  <c r="CP30" i="46"/>
  <c r="BJ30" i="48"/>
  <c r="AH30" i="47"/>
  <c r="CP35" i="46"/>
  <c r="BJ35" i="48"/>
  <c r="AH35" i="47"/>
  <c r="CP52" i="46"/>
  <c r="BJ52" i="48"/>
  <c r="AH52" i="47"/>
  <c r="CP62" i="46"/>
  <c r="BJ62" i="48"/>
  <c r="AH62" i="47"/>
  <c r="CP84" i="46"/>
  <c r="BJ84" i="48"/>
  <c r="AH84" i="47"/>
  <c r="CP100" i="46"/>
  <c r="BJ100" i="48"/>
  <c r="AH100" i="47"/>
  <c r="CP109" i="46"/>
  <c r="BJ109" i="48"/>
  <c r="AH109" i="47"/>
  <c r="CP26" i="46"/>
  <c r="BJ26" i="48"/>
  <c r="AH26" i="47"/>
  <c r="CP66" i="46"/>
  <c r="BJ66" i="48"/>
  <c r="AH66" i="47"/>
  <c r="CP80" i="46"/>
  <c r="BJ80" i="48"/>
  <c r="AH80" i="47"/>
  <c r="CP36" i="46"/>
  <c r="BJ36" i="48"/>
  <c r="AH36" i="47"/>
  <c r="CP101" i="46"/>
  <c r="BJ101" i="48"/>
  <c r="AH101" i="47"/>
  <c r="CP7" i="46"/>
  <c r="BJ7" i="48"/>
  <c r="AH7" i="47"/>
  <c r="CP97" i="46"/>
  <c r="BJ97" i="48"/>
  <c r="AH97" i="47"/>
  <c r="CP85" i="46"/>
  <c r="BJ85" i="48"/>
  <c r="AH85" i="47"/>
  <c r="CP15" i="46"/>
  <c r="BJ15" i="48"/>
  <c r="AH15" i="47"/>
  <c r="CP21" i="46"/>
  <c r="BJ21" i="48"/>
  <c r="AH21" i="47"/>
  <c r="CP40" i="46"/>
  <c r="BJ40" i="48"/>
  <c r="AH40" i="47"/>
  <c r="CP74" i="46"/>
  <c r="BJ74" i="48"/>
  <c r="AH74" i="47"/>
  <c r="CP105" i="46"/>
  <c r="BJ105" i="48"/>
  <c r="AH105" i="47"/>
  <c r="CP22" i="46"/>
  <c r="BJ22" i="48"/>
  <c r="AH22" i="47"/>
  <c r="CP39" i="46"/>
  <c r="BJ39" i="48"/>
  <c r="AH39" i="47"/>
  <c r="CP48" i="46"/>
  <c r="BJ48" i="48"/>
  <c r="AH48" i="47"/>
  <c r="CP81" i="46"/>
  <c r="BJ81" i="48"/>
  <c r="AH81" i="47"/>
  <c r="CP17" i="46"/>
  <c r="BJ17" i="48"/>
  <c r="AH17" i="47"/>
  <c r="CP63" i="46"/>
  <c r="BJ63" i="48"/>
  <c r="AH63" i="47"/>
  <c r="CP58" i="46"/>
  <c r="BJ58" i="48"/>
  <c r="AH58" i="47"/>
  <c r="CP89" i="46"/>
  <c r="BJ89" i="48"/>
  <c r="AH89" i="47"/>
  <c r="CP13" i="46"/>
  <c r="BJ13" i="48"/>
  <c r="AH13" i="47"/>
  <c r="CP59" i="46"/>
  <c r="BJ59" i="48"/>
  <c r="AH59" i="47"/>
  <c r="CP104" i="46"/>
  <c r="BJ104" i="48"/>
  <c r="AH104" i="47"/>
  <c r="DQ5" i="46"/>
  <c r="BZ5" i="48"/>
  <c r="AN5" i="47"/>
  <c r="DQ7" i="46"/>
  <c r="BZ7" i="48"/>
  <c r="AN7" i="47"/>
  <c r="DQ11" i="46"/>
  <c r="BZ11" i="48"/>
  <c r="AN11" i="47"/>
  <c r="DQ15" i="46"/>
  <c r="BZ15" i="48"/>
  <c r="AN15" i="47"/>
  <c r="DQ46" i="46"/>
  <c r="BZ46" i="48"/>
  <c r="AN46" i="47"/>
  <c r="DQ57" i="46"/>
  <c r="BZ57" i="48"/>
  <c r="AN57" i="47"/>
  <c r="DQ61" i="46"/>
  <c r="BZ61" i="48"/>
  <c r="AN61" i="47"/>
  <c r="DQ64" i="46"/>
  <c r="BZ64" i="48"/>
  <c r="AN64" i="47"/>
  <c r="DQ71" i="46"/>
  <c r="BZ71" i="48"/>
  <c r="AN71" i="47"/>
  <c r="DQ75" i="46"/>
  <c r="BZ75" i="48"/>
  <c r="AN75" i="47"/>
  <c r="DQ82" i="46"/>
  <c r="BZ82" i="48"/>
  <c r="AN82" i="47"/>
  <c r="DQ86" i="46"/>
  <c r="BZ86" i="48"/>
  <c r="AN86" i="47"/>
  <c r="DQ90" i="46"/>
  <c r="BZ90" i="48"/>
  <c r="AN90" i="47"/>
  <c r="DQ97" i="46"/>
  <c r="BZ97" i="48"/>
  <c r="AN97" i="47"/>
  <c r="DQ108" i="46"/>
  <c r="BZ108" i="48"/>
  <c r="AN108" i="47"/>
  <c r="DQ19" i="46"/>
  <c r="BZ19" i="48"/>
  <c r="AN19" i="47"/>
  <c r="DQ23" i="46"/>
  <c r="BZ23" i="48"/>
  <c r="AN23" i="47"/>
  <c r="DQ27" i="46"/>
  <c r="BZ27" i="48"/>
  <c r="AN27" i="47"/>
  <c r="DQ31" i="46"/>
  <c r="BZ31" i="48"/>
  <c r="AN31" i="47"/>
  <c r="DQ35" i="46"/>
  <c r="BZ35" i="48"/>
  <c r="AN35" i="47"/>
  <c r="DQ39" i="46"/>
  <c r="BZ39" i="48"/>
  <c r="AN39" i="47"/>
  <c r="DQ43" i="46"/>
  <c r="BZ43" i="48"/>
  <c r="AN43" i="47"/>
  <c r="DQ50" i="46"/>
  <c r="BZ50" i="48"/>
  <c r="AN50" i="47"/>
  <c r="DQ54" i="46"/>
  <c r="BZ54" i="48"/>
  <c r="AN54" i="47"/>
  <c r="DQ68" i="46"/>
  <c r="BZ68" i="48"/>
  <c r="AN68" i="47"/>
  <c r="DQ79" i="46"/>
  <c r="BZ79" i="48"/>
  <c r="AN79" i="47"/>
  <c r="DQ101" i="46"/>
  <c r="BZ101" i="48"/>
  <c r="AN101" i="47"/>
  <c r="DQ105" i="46"/>
  <c r="BZ105" i="48"/>
  <c r="AN105" i="47"/>
  <c r="DQ4" i="46"/>
  <c r="BZ4" i="48"/>
  <c r="AN4" i="47"/>
  <c r="DQ16" i="46"/>
  <c r="BZ16" i="48"/>
  <c r="AN16" i="47"/>
  <c r="DQ20" i="46"/>
  <c r="BZ20" i="48"/>
  <c r="AN20" i="47"/>
  <c r="DQ24" i="46"/>
  <c r="BZ24" i="48"/>
  <c r="AN24" i="47"/>
  <c r="DQ28" i="46"/>
  <c r="BZ28" i="48"/>
  <c r="AN28" i="47"/>
  <c r="DQ32" i="46"/>
  <c r="BZ32" i="48"/>
  <c r="AN32" i="47"/>
  <c r="DQ36" i="46"/>
  <c r="BZ36" i="48"/>
  <c r="AN36" i="47"/>
  <c r="DQ40" i="46"/>
  <c r="BZ40" i="48"/>
  <c r="AN40" i="47"/>
  <c r="DQ44" i="46"/>
  <c r="BZ44" i="48"/>
  <c r="AN44" i="47"/>
  <c r="DQ51" i="46"/>
  <c r="BZ51" i="48"/>
  <c r="AN51" i="47"/>
  <c r="DQ62" i="46"/>
  <c r="BZ62" i="48"/>
  <c r="AN62" i="47"/>
  <c r="DQ65" i="46"/>
  <c r="BZ65" i="48"/>
  <c r="AN65" i="47"/>
  <c r="DQ69" i="46"/>
  <c r="BZ69" i="48"/>
  <c r="AN69" i="47"/>
  <c r="DQ76" i="46"/>
  <c r="BZ76" i="48"/>
  <c r="AN76" i="47"/>
  <c r="DQ102" i="46"/>
  <c r="BZ102" i="48"/>
  <c r="AN102" i="47"/>
  <c r="DQ9" i="46"/>
  <c r="BZ9" i="48"/>
  <c r="AN9" i="47"/>
  <c r="DQ13" i="46"/>
  <c r="BZ13" i="48"/>
  <c r="AN13" i="47"/>
  <c r="DQ48" i="46"/>
  <c r="BZ48" i="48"/>
  <c r="AN48" i="47"/>
  <c r="DQ55" i="46"/>
  <c r="BZ55" i="48"/>
  <c r="AN55" i="47"/>
  <c r="DQ59" i="46"/>
  <c r="BZ59" i="48"/>
  <c r="AN59" i="47"/>
  <c r="DQ73" i="46"/>
  <c r="BZ73" i="48"/>
  <c r="AN73" i="47"/>
  <c r="DQ80" i="46"/>
  <c r="BZ80" i="48"/>
  <c r="AN80" i="47"/>
  <c r="DQ84" i="46"/>
  <c r="BZ84" i="48"/>
  <c r="AN84" i="47"/>
  <c r="DQ88" i="46"/>
  <c r="BZ88" i="48"/>
  <c r="AN88" i="47"/>
  <c r="DQ95" i="46"/>
  <c r="BZ95" i="48"/>
  <c r="AN95" i="47"/>
  <c r="DQ106" i="46"/>
  <c r="BZ106" i="48"/>
  <c r="AN106" i="47"/>
  <c r="DQ56" i="46"/>
  <c r="BZ56" i="48"/>
  <c r="AN56" i="47"/>
  <c r="DQ77" i="46"/>
  <c r="BZ77" i="48"/>
  <c r="AN77" i="47"/>
  <c r="DQ87" i="46"/>
  <c r="BZ87" i="48"/>
  <c r="AN87" i="47"/>
  <c r="DQ92" i="46"/>
  <c r="BZ92" i="48"/>
  <c r="AN92" i="47"/>
  <c r="DQ10" i="46"/>
  <c r="BZ10" i="48"/>
  <c r="AN10" i="47"/>
  <c r="DQ21" i="46"/>
  <c r="BZ21" i="48"/>
  <c r="AN21" i="47"/>
  <c r="DQ26" i="46"/>
  <c r="BZ26" i="48"/>
  <c r="AN26" i="47"/>
  <c r="DQ37" i="46"/>
  <c r="BZ37" i="48"/>
  <c r="AN37" i="47"/>
  <c r="DQ42" i="46"/>
  <c r="BZ42" i="48"/>
  <c r="AN42" i="47"/>
  <c r="DQ47" i="46"/>
  <c r="BZ47" i="48"/>
  <c r="AN47" i="47"/>
  <c r="DQ52" i="46"/>
  <c r="BZ52" i="48"/>
  <c r="AN52" i="47"/>
  <c r="DQ67" i="46"/>
  <c r="BZ67" i="48"/>
  <c r="AN67" i="47"/>
  <c r="DQ72" i="46"/>
  <c r="BZ72" i="48"/>
  <c r="AN72" i="47"/>
  <c r="DQ63" i="46"/>
  <c r="BZ63" i="48"/>
  <c r="AN63" i="47"/>
  <c r="DQ78" i="46"/>
  <c r="BZ78" i="48"/>
  <c r="AN78" i="47"/>
  <c r="DQ83" i="46"/>
  <c r="BZ83" i="48"/>
  <c r="AN83" i="47"/>
  <c r="DQ93" i="46"/>
  <c r="BZ93" i="48"/>
  <c r="AN93" i="47"/>
  <c r="DQ98" i="46"/>
  <c r="BZ98" i="48"/>
  <c r="AN98" i="47"/>
  <c r="DQ107" i="46"/>
  <c r="BZ107" i="48"/>
  <c r="AN107" i="47"/>
  <c r="DQ12" i="46"/>
  <c r="BZ12" i="48"/>
  <c r="AN12" i="47"/>
  <c r="DQ49" i="46"/>
  <c r="BZ49" i="48"/>
  <c r="AN49" i="47"/>
  <c r="DQ74" i="46"/>
  <c r="BZ74" i="48"/>
  <c r="AN74" i="47"/>
  <c r="DQ94" i="46"/>
  <c r="BZ94" i="48"/>
  <c r="AN94" i="47"/>
  <c r="DQ14" i="46"/>
  <c r="BZ14" i="48"/>
  <c r="AN14" i="47"/>
  <c r="DQ103" i="46"/>
  <c r="BZ103" i="48"/>
  <c r="AN103" i="47"/>
  <c r="DQ8" i="46"/>
  <c r="BZ8" i="48"/>
  <c r="AN8" i="47"/>
  <c r="DQ38" i="46"/>
  <c r="BZ38" i="48"/>
  <c r="AN38" i="47"/>
  <c r="DQ109" i="46"/>
  <c r="BZ109" i="48"/>
  <c r="AN109" i="47"/>
  <c r="DQ33" i="46"/>
  <c r="BZ33" i="48"/>
  <c r="AN33" i="47"/>
  <c r="DQ45" i="46"/>
  <c r="BZ45" i="48"/>
  <c r="AN45" i="47"/>
  <c r="DQ81" i="46"/>
  <c r="BZ81" i="48"/>
  <c r="AN81" i="47"/>
  <c r="DQ99" i="46"/>
  <c r="BZ99" i="48"/>
  <c r="AN99" i="47"/>
  <c r="DQ104" i="46"/>
  <c r="BZ104" i="48"/>
  <c r="AN104" i="47"/>
  <c r="DQ17" i="46"/>
  <c r="BZ17" i="48"/>
  <c r="AN17" i="47"/>
  <c r="DQ29" i="46"/>
  <c r="BZ29" i="48"/>
  <c r="AN29" i="47"/>
  <c r="DQ34" i="46"/>
  <c r="BZ34" i="48"/>
  <c r="AN34" i="47"/>
  <c r="DQ58" i="46"/>
  <c r="BZ58" i="48"/>
  <c r="AN58" i="47"/>
  <c r="DQ70" i="46"/>
  <c r="BZ70" i="48"/>
  <c r="AN70" i="47"/>
  <c r="DQ89" i="46"/>
  <c r="BZ89" i="48"/>
  <c r="AN89" i="47"/>
  <c r="DQ100" i="46"/>
  <c r="BZ100" i="48"/>
  <c r="AN100" i="47"/>
  <c r="DQ18" i="46"/>
  <c r="BZ18" i="48"/>
  <c r="AN18" i="47"/>
  <c r="DQ85" i="46"/>
  <c r="BZ85" i="48"/>
  <c r="AN85" i="47"/>
  <c r="DQ6" i="46"/>
  <c r="BZ6" i="48"/>
  <c r="AN6" i="47"/>
  <c r="DQ25" i="46"/>
  <c r="BZ25" i="48"/>
  <c r="AN25" i="47"/>
  <c r="DQ53" i="46"/>
  <c r="BZ53" i="48"/>
  <c r="AN53" i="47"/>
  <c r="DQ110" i="46"/>
  <c r="BZ110" i="48"/>
  <c r="AN110" i="47"/>
  <c r="DQ30" i="46"/>
  <c r="BZ30" i="48"/>
  <c r="AN30" i="47"/>
  <c r="DQ60" i="46"/>
  <c r="BZ60" i="48"/>
  <c r="AN60" i="47"/>
  <c r="DQ66" i="46"/>
  <c r="BZ66" i="48"/>
  <c r="AN66" i="47"/>
  <c r="DQ41" i="46"/>
  <c r="BZ41" i="48"/>
  <c r="AN41" i="47"/>
  <c r="DQ91" i="46"/>
  <c r="BZ91" i="48"/>
  <c r="AN91" i="47"/>
  <c r="DQ22" i="46"/>
  <c r="BZ22" i="48"/>
  <c r="AN22" i="47"/>
  <c r="DQ96" i="46"/>
  <c r="BZ96" i="48"/>
  <c r="AN96" i="47"/>
  <c r="J16" i="16"/>
  <c r="AT6" i="48"/>
  <c r="AA6" i="47"/>
  <c r="AT18" i="48"/>
  <c r="AA18" i="47"/>
  <c r="AT17" i="48"/>
  <c r="AA17" i="47"/>
  <c r="AT64" i="48"/>
  <c r="AA64" i="47"/>
  <c r="AT92" i="48"/>
  <c r="AA92" i="47"/>
  <c r="AT75" i="48"/>
  <c r="AA75" i="47"/>
  <c r="AT28" i="48"/>
  <c r="AA28" i="47"/>
  <c r="AT89" i="48"/>
  <c r="AA89" i="47"/>
  <c r="AT101" i="48"/>
  <c r="AA101" i="47"/>
  <c r="AT68" i="48"/>
  <c r="AA68" i="47"/>
  <c r="AT76" i="48"/>
  <c r="AA76" i="47"/>
  <c r="AT110" i="48"/>
  <c r="AA110" i="47"/>
  <c r="AT66" i="48"/>
  <c r="AA66" i="47"/>
  <c r="AT60" i="48"/>
  <c r="AA60" i="47"/>
  <c r="AT72" i="48"/>
  <c r="AA72" i="47"/>
  <c r="AT20" i="48"/>
  <c r="AA20" i="47"/>
  <c r="AT59" i="48"/>
  <c r="AA59" i="47"/>
  <c r="AT43" i="48"/>
  <c r="AA43" i="47"/>
  <c r="AT105" i="48"/>
  <c r="AA105" i="47"/>
  <c r="AT61" i="48"/>
  <c r="AA61" i="47"/>
  <c r="AT95" i="48"/>
  <c r="AA95" i="47"/>
  <c r="AT84" i="48"/>
  <c r="AA84" i="47"/>
  <c r="AT65" i="48"/>
  <c r="AA65" i="47"/>
  <c r="AT58" i="48"/>
  <c r="AA58" i="47"/>
  <c r="AT35" i="48"/>
  <c r="AA35" i="47"/>
  <c r="AT63" i="48"/>
  <c r="AA63" i="47"/>
  <c r="AT109" i="48"/>
  <c r="AA109" i="47"/>
  <c r="AT55" i="48"/>
  <c r="AA55" i="47"/>
  <c r="AT67" i="48"/>
  <c r="AA67" i="47"/>
  <c r="AT12" i="48"/>
  <c r="AA12" i="47"/>
  <c r="AT108" i="48"/>
  <c r="AA108" i="47"/>
  <c r="AT54" i="48"/>
  <c r="AA54" i="47"/>
  <c r="AT30" i="48"/>
  <c r="AA30" i="47"/>
  <c r="AT21" i="48"/>
  <c r="AA21" i="47"/>
  <c r="AT16" i="48"/>
  <c r="AA16" i="47"/>
  <c r="AT91" i="48"/>
  <c r="AA91" i="47"/>
  <c r="AT78" i="48"/>
  <c r="AA78" i="47"/>
  <c r="AT36" i="48"/>
  <c r="AA36" i="47"/>
  <c r="AT77" i="48"/>
  <c r="AA77" i="47"/>
  <c r="AT107" i="48"/>
  <c r="AA107" i="47"/>
  <c r="AT70" i="48"/>
  <c r="AA70" i="47"/>
  <c r="AT80" i="48"/>
  <c r="AA80" i="47"/>
  <c r="AT4" i="48"/>
  <c r="AA4" i="47"/>
  <c r="AT51" i="48"/>
  <c r="AA51" i="47"/>
  <c r="AT83" i="48"/>
  <c r="AA83" i="47"/>
  <c r="AT53" i="48"/>
  <c r="AA53" i="47"/>
  <c r="AT27" i="48"/>
  <c r="AA27" i="47"/>
  <c r="AT47" i="48"/>
  <c r="AA47" i="47"/>
  <c r="AT62" i="48"/>
  <c r="AA62" i="47"/>
  <c r="AT7" i="48"/>
  <c r="AA7" i="47"/>
  <c r="AT103" i="48"/>
  <c r="AA103" i="47"/>
  <c r="AT46" i="48"/>
  <c r="AA46" i="47"/>
  <c r="AT22" i="48"/>
  <c r="AA22" i="47"/>
  <c r="AT100" i="48"/>
  <c r="AA100" i="47"/>
  <c r="AT52" i="48"/>
  <c r="AA52" i="47"/>
  <c r="AT40" i="48"/>
  <c r="AA40" i="47"/>
  <c r="AT48" i="48"/>
  <c r="AA48" i="47"/>
  <c r="AT81" i="48"/>
  <c r="AA81" i="47"/>
  <c r="AT99" i="48"/>
  <c r="AA99" i="47"/>
  <c r="AT39" i="48"/>
  <c r="AA39" i="47"/>
  <c r="AT98" i="48"/>
  <c r="AA98" i="47"/>
  <c r="AT38" i="48"/>
  <c r="AA38" i="47"/>
  <c r="AT90" i="48"/>
  <c r="AA90" i="47"/>
  <c r="AT37" i="48"/>
  <c r="AA37" i="47"/>
  <c r="AT71" i="48"/>
  <c r="AA71" i="47"/>
  <c r="AT11" i="48"/>
  <c r="AA11" i="47"/>
  <c r="AT32" i="48"/>
  <c r="AA32" i="47"/>
  <c r="AT50" i="48"/>
  <c r="AA50" i="47"/>
  <c r="AT73" i="48"/>
  <c r="AA73" i="47"/>
  <c r="AT94" i="48"/>
  <c r="AA94" i="47"/>
  <c r="AT34" i="48"/>
  <c r="AA34" i="47"/>
  <c r="AT106" i="48"/>
  <c r="AA106" i="47"/>
  <c r="AT49" i="48"/>
  <c r="AA49" i="47"/>
  <c r="AT93" i="48"/>
  <c r="AA93" i="47"/>
  <c r="AT33" i="48"/>
  <c r="AA33" i="47"/>
  <c r="AT82" i="48"/>
  <c r="AA82" i="47"/>
  <c r="AT9" i="48"/>
  <c r="AA9" i="47"/>
  <c r="AT88" i="48"/>
  <c r="AA88" i="47"/>
  <c r="AT13" i="48"/>
  <c r="AA13" i="47"/>
  <c r="AT5" i="48"/>
  <c r="AA5" i="47"/>
  <c r="AT69" i="48"/>
  <c r="AA69" i="47"/>
  <c r="AT79" i="48"/>
  <c r="AA79" i="47"/>
  <c r="AT45" i="48"/>
  <c r="AA45" i="47"/>
  <c r="AT19" i="48"/>
  <c r="AA19" i="47"/>
  <c r="AT87" i="48"/>
  <c r="AA87" i="47"/>
  <c r="AT44" i="48"/>
  <c r="AA44" i="47"/>
  <c r="AT104" i="48"/>
  <c r="AA104" i="47"/>
  <c r="AT23" i="48"/>
  <c r="AA23" i="47"/>
  <c r="AT10" i="48"/>
  <c r="AA10" i="47"/>
  <c r="AT24" i="48"/>
  <c r="AA24" i="47"/>
  <c r="AT57" i="48"/>
  <c r="AA57" i="47"/>
  <c r="AT14" i="48"/>
  <c r="AA14" i="47"/>
  <c r="AT15" i="48"/>
  <c r="AA15" i="47"/>
  <c r="AT56" i="48"/>
  <c r="AA56" i="47"/>
  <c r="AT102" i="48"/>
  <c r="AA102" i="47"/>
  <c r="AT8" i="48"/>
  <c r="AA8" i="47"/>
  <c r="AT31" i="48"/>
  <c r="AA31" i="47"/>
  <c r="AT29" i="48"/>
  <c r="AA29" i="47"/>
  <c r="AT42" i="48"/>
  <c r="AA42" i="47"/>
  <c r="AT97" i="48"/>
  <c r="AA97" i="47"/>
  <c r="AT86" i="48"/>
  <c r="AA86" i="47"/>
  <c r="AT26" i="48"/>
  <c r="AA26" i="47"/>
  <c r="AT96" i="48"/>
  <c r="AA96" i="47"/>
  <c r="AT41" i="48"/>
  <c r="AA41" i="47"/>
  <c r="AT85" i="48"/>
  <c r="AA85" i="47"/>
  <c r="AT25" i="48"/>
  <c r="AA25" i="47"/>
  <c r="AT74" i="48"/>
  <c r="AA74" i="47"/>
  <c r="AR13" i="48"/>
  <c r="Z13" i="47"/>
  <c r="AR89" i="48"/>
  <c r="Z89" i="47"/>
  <c r="AR39" i="48"/>
  <c r="Z39" i="47"/>
  <c r="AR84" i="48"/>
  <c r="Z84" i="47"/>
  <c r="AR25" i="48"/>
  <c r="Z25" i="47"/>
  <c r="AR38" i="48"/>
  <c r="Z38" i="47"/>
  <c r="AR78" i="48"/>
  <c r="Z78" i="47"/>
  <c r="AR96" i="48"/>
  <c r="Z96" i="47"/>
  <c r="AR80" i="48"/>
  <c r="Z80" i="47"/>
  <c r="AR79" i="48"/>
  <c r="Z79" i="47"/>
  <c r="AR8" i="48"/>
  <c r="Z8" i="47"/>
  <c r="AR43" i="48"/>
  <c r="Z43" i="47"/>
  <c r="AR98" i="48"/>
  <c r="Z98" i="47"/>
  <c r="AR19" i="48"/>
  <c r="Z19" i="47"/>
  <c r="AR53" i="48"/>
  <c r="Z53" i="47"/>
  <c r="AR83" i="48"/>
  <c r="Z83" i="47"/>
  <c r="AR103" i="48"/>
  <c r="Z103" i="47"/>
  <c r="AR18" i="48"/>
  <c r="Z18" i="47"/>
  <c r="AR36" i="48"/>
  <c r="Z36" i="47"/>
  <c r="AR17" i="48"/>
  <c r="Z17" i="47"/>
  <c r="AR30" i="48"/>
  <c r="Z30" i="47"/>
  <c r="AR70" i="48"/>
  <c r="Z70" i="47"/>
  <c r="AR72" i="48"/>
  <c r="Z72" i="47"/>
  <c r="AR71" i="48"/>
  <c r="Z71" i="47"/>
  <c r="AR27" i="48"/>
  <c r="Z27" i="47"/>
  <c r="AR85" i="48"/>
  <c r="Z85" i="47"/>
  <c r="AR37" i="48"/>
  <c r="Z37" i="47"/>
  <c r="AR75" i="48"/>
  <c r="Z75" i="47"/>
  <c r="AR95" i="48"/>
  <c r="Z95" i="47"/>
  <c r="AR10" i="48"/>
  <c r="Z10" i="47"/>
  <c r="AR28" i="48"/>
  <c r="Z28" i="47"/>
  <c r="AR9" i="48"/>
  <c r="Z9" i="47"/>
  <c r="AR22" i="48"/>
  <c r="Z22" i="47"/>
  <c r="AR86" i="48"/>
  <c r="Z86" i="47"/>
  <c r="AR88" i="48"/>
  <c r="Z88" i="47"/>
  <c r="AR21" i="48"/>
  <c r="Z21" i="47"/>
  <c r="AR106" i="48"/>
  <c r="Z106" i="47"/>
  <c r="AR91" i="48"/>
  <c r="Z91" i="47"/>
  <c r="AR26" i="48"/>
  <c r="Z26" i="47"/>
  <c r="AR76" i="48"/>
  <c r="Z76" i="47"/>
  <c r="AR77" i="48"/>
  <c r="Z77" i="47"/>
  <c r="AR61" i="48"/>
  <c r="Z61" i="47"/>
  <c r="AR100" i="48"/>
  <c r="Z100" i="47"/>
  <c r="AR40" i="48"/>
  <c r="Z40" i="47"/>
  <c r="AR56" i="48"/>
  <c r="Z56" i="47"/>
  <c r="AR31" i="48"/>
  <c r="Z31" i="47"/>
  <c r="AR23" i="48"/>
  <c r="Z23" i="47"/>
  <c r="AR12" i="48"/>
  <c r="Z12" i="47"/>
  <c r="AR67" i="48"/>
  <c r="Z67" i="47"/>
  <c r="AR5" i="48"/>
  <c r="Z5" i="47"/>
  <c r="AR81" i="48"/>
  <c r="Z81" i="47"/>
  <c r="AR47" i="48"/>
  <c r="Z47" i="47"/>
  <c r="AR109" i="48"/>
  <c r="Z109" i="47"/>
  <c r="AR32" i="48"/>
  <c r="Z32" i="47"/>
  <c r="AR105" i="48"/>
  <c r="Z105" i="47"/>
  <c r="AR66" i="48"/>
  <c r="Z66" i="47"/>
  <c r="AR7" i="48"/>
  <c r="Z7" i="47"/>
  <c r="AR74" i="48"/>
  <c r="Z74" i="47"/>
  <c r="AR50" i="48"/>
  <c r="Z50" i="47"/>
  <c r="AR65" i="48"/>
  <c r="Z65" i="47"/>
  <c r="AR4" i="48"/>
  <c r="Z4" i="47"/>
  <c r="AR49" i="48"/>
  <c r="Z49" i="47"/>
  <c r="AR62" i="48"/>
  <c r="Z62" i="47"/>
  <c r="AR44" i="48"/>
  <c r="Z44" i="47"/>
  <c r="AR68" i="48"/>
  <c r="Z68" i="47"/>
  <c r="AR48" i="48"/>
  <c r="Z48" i="47"/>
  <c r="AR90" i="48"/>
  <c r="Z90" i="47"/>
  <c r="AR14" i="48"/>
  <c r="Z14" i="47"/>
  <c r="AR82" i="48"/>
  <c r="Z82" i="47"/>
  <c r="AR6" i="48"/>
  <c r="Z6" i="47"/>
  <c r="AR11" i="48"/>
  <c r="Z11" i="47"/>
  <c r="AR107" i="48"/>
  <c r="Z107" i="47"/>
  <c r="AR15" i="48"/>
  <c r="Z15" i="47"/>
  <c r="AR102" i="48"/>
  <c r="Z102" i="47"/>
  <c r="AR101" i="48"/>
  <c r="Z101" i="47"/>
  <c r="AR29" i="48"/>
  <c r="Z29" i="47"/>
  <c r="AR97" i="48"/>
  <c r="Z97" i="47"/>
  <c r="AR64" i="48"/>
  <c r="Z64" i="47"/>
  <c r="AR57" i="48"/>
  <c r="Z57" i="47"/>
  <c r="AR73" i="48"/>
  <c r="Z73" i="47"/>
  <c r="AR63" i="48"/>
  <c r="Z63" i="47"/>
  <c r="AR42" i="48"/>
  <c r="Z42" i="47"/>
  <c r="AR60" i="48"/>
  <c r="Z60" i="47"/>
  <c r="AR41" i="48"/>
  <c r="Z41" i="47"/>
  <c r="AR54" i="48"/>
  <c r="Z54" i="47"/>
  <c r="AR104" i="48"/>
  <c r="Z104" i="47"/>
  <c r="AR87" i="48"/>
  <c r="Z87" i="47"/>
  <c r="AR35" i="48"/>
  <c r="Z35" i="47"/>
  <c r="AR24" i="48"/>
  <c r="Z24" i="47"/>
  <c r="AR20" i="48"/>
  <c r="Z20" i="47"/>
  <c r="AR94" i="48"/>
  <c r="Z94" i="47"/>
  <c r="AR45" i="48"/>
  <c r="Z45" i="47"/>
  <c r="AR69" i="48"/>
  <c r="Z69" i="47"/>
  <c r="AR58" i="48"/>
  <c r="Z58" i="47"/>
  <c r="AR99" i="48"/>
  <c r="Z99" i="47"/>
  <c r="AR93" i="48"/>
  <c r="Z93" i="47"/>
  <c r="AR16" i="48"/>
  <c r="Z16" i="47"/>
  <c r="AR108" i="48"/>
  <c r="Z108" i="47"/>
  <c r="AR59" i="48"/>
  <c r="Z59" i="47"/>
  <c r="AR110" i="48"/>
  <c r="Z110" i="47"/>
  <c r="AR55" i="48"/>
  <c r="Z55" i="47"/>
  <c r="AR51" i="48"/>
  <c r="Z51" i="47"/>
  <c r="AR92" i="48"/>
  <c r="Z92" i="47"/>
  <c r="AR34" i="48"/>
  <c r="Z34" i="47"/>
  <c r="AR52" i="48"/>
  <c r="Z52" i="47"/>
  <c r="AR33" i="48"/>
  <c r="Z33" i="47"/>
  <c r="AR46" i="48"/>
  <c r="Z46" i="47"/>
  <c r="Z8" i="46"/>
  <c r="Z16" i="46"/>
  <c r="Z24" i="46"/>
  <c r="Z32" i="46"/>
  <c r="Z40" i="46"/>
  <c r="Z45" i="46"/>
  <c r="Z53" i="46"/>
  <c r="Z61" i="46"/>
  <c r="Z69" i="46"/>
  <c r="Z77" i="46"/>
  <c r="Z85" i="46"/>
  <c r="Z93" i="46"/>
  <c r="Z101" i="46"/>
  <c r="Z109" i="46"/>
  <c r="Z6" i="46"/>
  <c r="Z30" i="46"/>
  <c r="Z51" i="46"/>
  <c r="Z59" i="46"/>
  <c r="Z75" i="46"/>
  <c r="Z91" i="46"/>
  <c r="Z107" i="46"/>
  <c r="Z42" i="46"/>
  <c r="Z55" i="46"/>
  <c r="Z63" i="46"/>
  <c r="Z103" i="46"/>
  <c r="Z11" i="46"/>
  <c r="Z19" i="46"/>
  <c r="Z27" i="46"/>
  <c r="Z35" i="46"/>
  <c r="Z43" i="46"/>
  <c r="Z48" i="46"/>
  <c r="Z56" i="46"/>
  <c r="Z64" i="46"/>
  <c r="Z72" i="46"/>
  <c r="Z80" i="46"/>
  <c r="Z88" i="46"/>
  <c r="Z96" i="46"/>
  <c r="Z104" i="46"/>
  <c r="Z14" i="46"/>
  <c r="Z22" i="46"/>
  <c r="Z38" i="46"/>
  <c r="Z67" i="46"/>
  <c r="Z83" i="46"/>
  <c r="Z99" i="46"/>
  <c r="Z18" i="46"/>
  <c r="Z26" i="46"/>
  <c r="Z34" i="46"/>
  <c r="Z87" i="46"/>
  <c r="Z9" i="46"/>
  <c r="Z17" i="46"/>
  <c r="Z25" i="46"/>
  <c r="Z33" i="46"/>
  <c r="Z41" i="46"/>
  <c r="Z46" i="46"/>
  <c r="Z54" i="46"/>
  <c r="Z62" i="46"/>
  <c r="Z70" i="46"/>
  <c r="Z78" i="46"/>
  <c r="Z86" i="46"/>
  <c r="Z94" i="46"/>
  <c r="Z102" i="46"/>
  <c r="Z110" i="46"/>
  <c r="Z7" i="46"/>
  <c r="Z15" i="46"/>
  <c r="Z23" i="46"/>
  <c r="Z31" i="46"/>
  <c r="Z39" i="46"/>
  <c r="Z52" i="46"/>
  <c r="Z60" i="46"/>
  <c r="Z76" i="46"/>
  <c r="Z84" i="46"/>
  <c r="Z92" i="46"/>
  <c r="Z100" i="46"/>
  <c r="Z108" i="46"/>
  <c r="Z47" i="46"/>
  <c r="Z71" i="46"/>
  <c r="Z79" i="46"/>
  <c r="Z4" i="46"/>
  <c r="Z12" i="46"/>
  <c r="Z20" i="46"/>
  <c r="Z28" i="46"/>
  <c r="Z36" i="46"/>
  <c r="Z44" i="46"/>
  <c r="Z49" i="46"/>
  <c r="Z57" i="46"/>
  <c r="Z65" i="46"/>
  <c r="Z73" i="46"/>
  <c r="Z81" i="46"/>
  <c r="Z89" i="46"/>
  <c r="Z97" i="46"/>
  <c r="Z105" i="46"/>
  <c r="Z68" i="46"/>
  <c r="Z10" i="46"/>
  <c r="Z95" i="46"/>
  <c r="Z21" i="46"/>
  <c r="Z13" i="46"/>
  <c r="Z66" i="46"/>
  <c r="Z98" i="46"/>
  <c r="Z29" i="46"/>
  <c r="Z58" i="46"/>
  <c r="Z74" i="46"/>
  <c r="Z106" i="46"/>
  <c r="Z90" i="46"/>
  <c r="Z5" i="46"/>
  <c r="Z37" i="46"/>
  <c r="Z50" i="46"/>
  <c r="Z82" i="46"/>
  <c r="N33" i="46"/>
  <c r="L33" i="48"/>
  <c r="G33" i="47"/>
  <c r="N37" i="46"/>
  <c r="L37" i="48"/>
  <c r="G37" i="47"/>
  <c r="N41" i="46"/>
  <c r="L41" i="48"/>
  <c r="G41" i="47"/>
  <c r="N45" i="46"/>
  <c r="L45" i="48"/>
  <c r="G45" i="47"/>
  <c r="N49" i="46"/>
  <c r="L49" i="48"/>
  <c r="G49" i="47"/>
  <c r="N53" i="46"/>
  <c r="L53" i="48"/>
  <c r="G53" i="47"/>
  <c r="N57" i="46"/>
  <c r="L57" i="48"/>
  <c r="G57" i="47"/>
  <c r="N61" i="46"/>
  <c r="L61" i="48"/>
  <c r="G61" i="47"/>
  <c r="N65" i="46"/>
  <c r="L65" i="48"/>
  <c r="G65" i="47"/>
  <c r="N69" i="46"/>
  <c r="L69" i="48"/>
  <c r="G69" i="47"/>
  <c r="N73" i="46"/>
  <c r="L73" i="48"/>
  <c r="G73" i="47"/>
  <c r="N77" i="46"/>
  <c r="L77" i="48"/>
  <c r="G77" i="47"/>
  <c r="N81" i="46"/>
  <c r="L81" i="48"/>
  <c r="G81" i="47"/>
  <c r="N85" i="46"/>
  <c r="L85" i="48"/>
  <c r="G85" i="47"/>
  <c r="N89" i="46"/>
  <c r="L89" i="48"/>
  <c r="G89" i="47"/>
  <c r="N93" i="46"/>
  <c r="L93" i="48"/>
  <c r="G93" i="47"/>
  <c r="N34" i="46"/>
  <c r="L34" i="48"/>
  <c r="G34" i="47"/>
  <c r="N38" i="46"/>
  <c r="L38" i="48"/>
  <c r="G38" i="47"/>
  <c r="N46" i="46"/>
  <c r="L46" i="48"/>
  <c r="G46" i="47"/>
  <c r="N54" i="46"/>
  <c r="L54" i="48"/>
  <c r="G54" i="47"/>
  <c r="N62" i="46"/>
  <c r="L62" i="48"/>
  <c r="G62" i="47"/>
  <c r="N70" i="46"/>
  <c r="L70" i="48"/>
  <c r="G70" i="47"/>
  <c r="N78" i="46"/>
  <c r="L78" i="48"/>
  <c r="G78" i="47"/>
  <c r="N86" i="46"/>
  <c r="L86" i="48"/>
  <c r="G86" i="47"/>
  <c r="N94" i="46"/>
  <c r="L94" i="48"/>
  <c r="G94" i="47"/>
  <c r="N6" i="46"/>
  <c r="L6" i="48"/>
  <c r="G6" i="47"/>
  <c r="N10" i="46"/>
  <c r="L10" i="48"/>
  <c r="G10" i="47"/>
  <c r="N14" i="46"/>
  <c r="L14" i="48"/>
  <c r="G14" i="47"/>
  <c r="N18" i="46"/>
  <c r="L18" i="48"/>
  <c r="G18" i="47"/>
  <c r="N22" i="46"/>
  <c r="L22" i="48"/>
  <c r="G22" i="47"/>
  <c r="N26" i="46"/>
  <c r="L26" i="48"/>
  <c r="G26" i="47"/>
  <c r="N30" i="46"/>
  <c r="L30" i="48"/>
  <c r="G30" i="47"/>
  <c r="N97" i="46"/>
  <c r="L97" i="48"/>
  <c r="G97" i="47"/>
  <c r="N101" i="46"/>
  <c r="L101" i="48"/>
  <c r="G101" i="47"/>
  <c r="N105" i="46"/>
  <c r="L105" i="48"/>
  <c r="G105" i="47"/>
  <c r="N109" i="46"/>
  <c r="L109" i="48"/>
  <c r="G109" i="47"/>
  <c r="N42" i="46"/>
  <c r="L42" i="48"/>
  <c r="G42" i="47"/>
  <c r="N50" i="46"/>
  <c r="L50" i="48"/>
  <c r="G50" i="47"/>
  <c r="N58" i="46"/>
  <c r="L58" i="48"/>
  <c r="G58" i="47"/>
  <c r="N66" i="46"/>
  <c r="L66" i="48"/>
  <c r="G66" i="47"/>
  <c r="N74" i="46"/>
  <c r="L74" i="48"/>
  <c r="G74" i="47"/>
  <c r="N82" i="46"/>
  <c r="L82" i="48"/>
  <c r="G82" i="47"/>
  <c r="N90" i="46"/>
  <c r="L90" i="48"/>
  <c r="G90" i="47"/>
  <c r="N7" i="46"/>
  <c r="L7" i="48"/>
  <c r="G7" i="47"/>
  <c r="N11" i="46"/>
  <c r="L11" i="48"/>
  <c r="G11" i="47"/>
  <c r="N15" i="46"/>
  <c r="L15" i="48"/>
  <c r="G15" i="47"/>
  <c r="N19" i="46"/>
  <c r="L19" i="48"/>
  <c r="G19" i="47"/>
  <c r="N23" i="46"/>
  <c r="L23" i="48"/>
  <c r="G23" i="47"/>
  <c r="N27" i="46"/>
  <c r="L27" i="48"/>
  <c r="G27" i="47"/>
  <c r="N31" i="46"/>
  <c r="L31" i="48"/>
  <c r="G31" i="47"/>
  <c r="N98" i="46"/>
  <c r="L98" i="48"/>
  <c r="G98" i="47"/>
  <c r="N102" i="46"/>
  <c r="L102" i="48"/>
  <c r="G102" i="47"/>
  <c r="N106" i="46"/>
  <c r="L106" i="48"/>
  <c r="G106" i="47"/>
  <c r="N110" i="46"/>
  <c r="L110" i="48"/>
  <c r="G110" i="47"/>
  <c r="N8" i="46"/>
  <c r="L8" i="48"/>
  <c r="G8" i="47"/>
  <c r="N12" i="46"/>
  <c r="L12" i="48"/>
  <c r="G12" i="47"/>
  <c r="N20" i="46"/>
  <c r="L20" i="48"/>
  <c r="G20" i="47"/>
  <c r="N28" i="46"/>
  <c r="L28" i="48"/>
  <c r="G28" i="47"/>
  <c r="N95" i="46"/>
  <c r="L95" i="48"/>
  <c r="G95" i="47"/>
  <c r="N99" i="46"/>
  <c r="L99" i="48"/>
  <c r="G99" i="47"/>
  <c r="N107" i="46"/>
  <c r="L107" i="48"/>
  <c r="G107" i="47"/>
  <c r="N35" i="46"/>
  <c r="L35" i="48"/>
  <c r="G35" i="47"/>
  <c r="N39" i="46"/>
  <c r="L39" i="48"/>
  <c r="G39" i="47"/>
  <c r="N43" i="46"/>
  <c r="L43" i="48"/>
  <c r="G43" i="47"/>
  <c r="N47" i="46"/>
  <c r="L47" i="48"/>
  <c r="G47" i="47"/>
  <c r="N51" i="46"/>
  <c r="L51" i="48"/>
  <c r="G51" i="47"/>
  <c r="N55" i="46"/>
  <c r="L55" i="48"/>
  <c r="G55" i="47"/>
  <c r="N59" i="46"/>
  <c r="L59" i="48"/>
  <c r="G59" i="47"/>
  <c r="N63" i="46"/>
  <c r="L63" i="48"/>
  <c r="G63" i="47"/>
  <c r="N67" i="46"/>
  <c r="L67" i="48"/>
  <c r="G67" i="47"/>
  <c r="N71" i="46"/>
  <c r="L71" i="48"/>
  <c r="G71" i="47"/>
  <c r="N75" i="46"/>
  <c r="L75" i="48"/>
  <c r="G75" i="47"/>
  <c r="N79" i="46"/>
  <c r="L79" i="48"/>
  <c r="G79" i="47"/>
  <c r="N83" i="46"/>
  <c r="L83" i="48"/>
  <c r="G83" i="47"/>
  <c r="N87" i="46"/>
  <c r="L87" i="48"/>
  <c r="G87" i="47"/>
  <c r="N91" i="46"/>
  <c r="L91" i="48"/>
  <c r="G91" i="47"/>
  <c r="N4" i="46"/>
  <c r="L4" i="48"/>
  <c r="G4" i="47"/>
  <c r="N16" i="46"/>
  <c r="L16" i="48"/>
  <c r="G16" i="47"/>
  <c r="N24" i="46"/>
  <c r="L24" i="48"/>
  <c r="G24" i="47"/>
  <c r="N32" i="46"/>
  <c r="L32" i="48"/>
  <c r="G32" i="47"/>
  <c r="N103" i="46"/>
  <c r="L103" i="48"/>
  <c r="G103" i="47"/>
  <c r="N5" i="46"/>
  <c r="L5" i="48"/>
  <c r="G5" i="47"/>
  <c r="N56" i="46"/>
  <c r="L56" i="48"/>
  <c r="G56" i="47"/>
  <c r="N88" i="46"/>
  <c r="L88" i="48"/>
  <c r="G88" i="47"/>
  <c r="N64" i="46"/>
  <c r="L64" i="48"/>
  <c r="G64" i="47"/>
  <c r="N36" i="46"/>
  <c r="L36" i="48"/>
  <c r="G36" i="47"/>
  <c r="N25" i="46"/>
  <c r="L25" i="48"/>
  <c r="G25" i="47"/>
  <c r="N44" i="46"/>
  <c r="L44" i="48"/>
  <c r="G44" i="47"/>
  <c r="N76" i="46"/>
  <c r="L76" i="48"/>
  <c r="G76" i="47"/>
  <c r="N108" i="46"/>
  <c r="L108" i="48"/>
  <c r="G108" i="47"/>
  <c r="N13" i="46"/>
  <c r="L13" i="48"/>
  <c r="G13" i="47"/>
  <c r="N96" i="46"/>
  <c r="L96" i="48"/>
  <c r="G96" i="47"/>
  <c r="N100" i="46"/>
  <c r="L100" i="48"/>
  <c r="G100" i="47"/>
  <c r="N52" i="46"/>
  <c r="L52" i="48"/>
  <c r="G52" i="47"/>
  <c r="N84" i="46"/>
  <c r="L84" i="48"/>
  <c r="G84" i="47"/>
  <c r="N60" i="46"/>
  <c r="L60" i="48"/>
  <c r="G60" i="47"/>
  <c r="N92" i="46"/>
  <c r="L92" i="48"/>
  <c r="G92" i="47"/>
  <c r="N29" i="46"/>
  <c r="L29" i="48"/>
  <c r="G29" i="47"/>
  <c r="N48" i="46"/>
  <c r="L48" i="48"/>
  <c r="G48" i="47"/>
  <c r="N80" i="46"/>
  <c r="L80" i="48"/>
  <c r="G80" i="47"/>
  <c r="N21" i="46"/>
  <c r="L21" i="48"/>
  <c r="G21" i="47"/>
  <c r="N40" i="46"/>
  <c r="L40" i="48"/>
  <c r="G40" i="47"/>
  <c r="N72" i="46"/>
  <c r="L72" i="48"/>
  <c r="G72" i="47"/>
  <c r="N104" i="46"/>
  <c r="L104" i="48"/>
  <c r="G104" i="47"/>
  <c r="N9" i="46"/>
  <c r="L9" i="48"/>
  <c r="G9" i="47"/>
  <c r="N17" i="46"/>
  <c r="L17" i="48"/>
  <c r="G17" i="47"/>
  <c r="N68" i="46"/>
  <c r="L68" i="48"/>
  <c r="G68" i="47"/>
  <c r="AQ9" i="46"/>
  <c r="R9" i="62"/>
  <c r="AQ17" i="46"/>
  <c r="R17" i="62"/>
  <c r="AQ25" i="46"/>
  <c r="R25" i="62"/>
  <c r="AQ32" i="46"/>
  <c r="R32" i="62"/>
  <c r="AQ40" i="46"/>
  <c r="R40" i="62"/>
  <c r="AQ48" i="46"/>
  <c r="R48" i="62"/>
  <c r="AQ56" i="46"/>
  <c r="R56" i="62"/>
  <c r="AQ64" i="46"/>
  <c r="R64" i="62"/>
  <c r="AQ72" i="46"/>
  <c r="R72" i="62"/>
  <c r="AQ80" i="46"/>
  <c r="R80" i="62"/>
  <c r="AQ88" i="46"/>
  <c r="R88" i="62"/>
  <c r="AQ96" i="46"/>
  <c r="R96" i="62"/>
  <c r="AQ104" i="46"/>
  <c r="R104" i="62"/>
  <c r="AQ19" i="46"/>
  <c r="R19" i="62"/>
  <c r="AQ42" i="46"/>
  <c r="R42" i="62"/>
  <c r="AQ58" i="46"/>
  <c r="R58" i="62"/>
  <c r="AQ74" i="46"/>
  <c r="R74" i="62"/>
  <c r="AQ90" i="46"/>
  <c r="R90" i="62"/>
  <c r="AQ106" i="46"/>
  <c r="R106" i="62"/>
  <c r="AQ23" i="46"/>
  <c r="R23" i="62"/>
  <c r="AQ62" i="46"/>
  <c r="R62" i="62"/>
  <c r="AQ102" i="46"/>
  <c r="R102" i="62"/>
  <c r="AQ10" i="46"/>
  <c r="R10" i="62"/>
  <c r="AQ18" i="46"/>
  <c r="R18" i="62"/>
  <c r="AQ26" i="46"/>
  <c r="R26" i="62"/>
  <c r="AQ33" i="46"/>
  <c r="R33" i="62"/>
  <c r="AQ41" i="46"/>
  <c r="R41" i="62"/>
  <c r="AQ49" i="46"/>
  <c r="R49" i="62"/>
  <c r="AQ57" i="46"/>
  <c r="R57" i="62"/>
  <c r="AQ65" i="46"/>
  <c r="R65" i="62"/>
  <c r="AQ73" i="46"/>
  <c r="R73" i="62"/>
  <c r="AQ81" i="46"/>
  <c r="R81" i="62"/>
  <c r="AQ89" i="46"/>
  <c r="R89" i="62"/>
  <c r="AQ97" i="46"/>
  <c r="R97" i="62"/>
  <c r="AQ105" i="46"/>
  <c r="R105" i="62"/>
  <c r="AQ11" i="46"/>
  <c r="R11" i="62"/>
  <c r="AQ27" i="46"/>
  <c r="R27" i="62"/>
  <c r="AQ34" i="46"/>
  <c r="R34" i="62"/>
  <c r="AQ50" i="46"/>
  <c r="R50" i="62"/>
  <c r="AQ66" i="46"/>
  <c r="R66" i="62"/>
  <c r="AQ82" i="46"/>
  <c r="R82" i="62"/>
  <c r="AQ98" i="46"/>
  <c r="R98" i="62"/>
  <c r="AQ7" i="46"/>
  <c r="R7" i="62"/>
  <c r="AQ38" i="46"/>
  <c r="R38" i="62"/>
  <c r="AQ70" i="46"/>
  <c r="R70" i="62"/>
  <c r="AQ94" i="46"/>
  <c r="R94" i="62"/>
  <c r="AQ4" i="46"/>
  <c r="R4" i="62"/>
  <c r="AQ12" i="46"/>
  <c r="R12" i="62"/>
  <c r="AQ20" i="46"/>
  <c r="R20" i="62"/>
  <c r="AQ28" i="46"/>
  <c r="R28" i="62"/>
  <c r="AQ35" i="46"/>
  <c r="R35" i="62"/>
  <c r="AQ43" i="46"/>
  <c r="R43" i="62"/>
  <c r="AQ51" i="46"/>
  <c r="R51" i="62"/>
  <c r="AQ59" i="46"/>
  <c r="R59" i="62"/>
  <c r="AQ67" i="46"/>
  <c r="R67" i="62"/>
  <c r="AQ75" i="46"/>
  <c r="R75" i="62"/>
  <c r="AQ83" i="46"/>
  <c r="R83" i="62"/>
  <c r="AQ91" i="46"/>
  <c r="R91" i="62"/>
  <c r="AQ99" i="46"/>
  <c r="R99" i="62"/>
  <c r="AQ107" i="46"/>
  <c r="R107" i="62"/>
  <c r="AQ22" i="46"/>
  <c r="R22" i="62"/>
  <c r="AQ45" i="46"/>
  <c r="R45" i="62"/>
  <c r="AQ61" i="46"/>
  <c r="R61" i="62"/>
  <c r="AQ85" i="46"/>
  <c r="R85" i="62"/>
  <c r="AQ101" i="46"/>
  <c r="R101" i="62"/>
  <c r="AQ31" i="46"/>
  <c r="R31" i="62"/>
  <c r="AQ54" i="46"/>
  <c r="R54" i="62"/>
  <c r="AQ86" i="46"/>
  <c r="R86" i="62"/>
  <c r="AQ5" i="46"/>
  <c r="R5" i="62"/>
  <c r="AQ13" i="46"/>
  <c r="R13" i="62"/>
  <c r="AQ21" i="46"/>
  <c r="R21" i="62"/>
  <c r="AQ29" i="46"/>
  <c r="R29" i="62"/>
  <c r="AQ36" i="46"/>
  <c r="R36" i="62"/>
  <c r="AQ44" i="46"/>
  <c r="R44" i="62"/>
  <c r="AQ52" i="46"/>
  <c r="R52" i="62"/>
  <c r="AQ60" i="46"/>
  <c r="R60" i="62"/>
  <c r="AQ68" i="46"/>
  <c r="R68" i="62"/>
  <c r="AQ76" i="46"/>
  <c r="R76" i="62"/>
  <c r="AQ84" i="46"/>
  <c r="R84" i="62"/>
  <c r="AQ92" i="46"/>
  <c r="R92" i="62"/>
  <c r="AQ100" i="46"/>
  <c r="R100" i="62"/>
  <c r="AQ108" i="46"/>
  <c r="R108" i="62"/>
  <c r="AQ6" i="46"/>
  <c r="R6" i="62"/>
  <c r="AQ14" i="46"/>
  <c r="R14" i="62"/>
  <c r="AQ30" i="46"/>
  <c r="R30" i="62"/>
  <c r="AQ37" i="46"/>
  <c r="R37" i="62"/>
  <c r="AQ53" i="46"/>
  <c r="R53" i="62"/>
  <c r="AQ69" i="46"/>
  <c r="R69" i="62"/>
  <c r="AQ77" i="46"/>
  <c r="R77" i="62"/>
  <c r="AQ93" i="46"/>
  <c r="R93" i="62"/>
  <c r="AQ109" i="46"/>
  <c r="R109" i="62"/>
  <c r="AQ15" i="46"/>
  <c r="R15" i="62"/>
  <c r="AQ46" i="46"/>
  <c r="R46" i="62"/>
  <c r="AQ78" i="46"/>
  <c r="R78" i="62"/>
  <c r="AQ110" i="46"/>
  <c r="R110" i="62"/>
  <c r="AQ47" i="46"/>
  <c r="R47" i="62"/>
  <c r="AQ103" i="46"/>
  <c r="R103" i="62"/>
  <c r="AQ55" i="46"/>
  <c r="R55" i="62"/>
  <c r="AQ63" i="46"/>
  <c r="R63" i="62"/>
  <c r="AQ8" i="46"/>
  <c r="R8" i="62"/>
  <c r="AQ71" i="46"/>
  <c r="R71" i="62"/>
  <c r="AQ24" i="46"/>
  <c r="R24" i="62"/>
  <c r="AQ95" i="46"/>
  <c r="R95" i="62"/>
  <c r="AQ16" i="46"/>
  <c r="R16" i="62"/>
  <c r="AQ79" i="46"/>
  <c r="R79" i="62"/>
  <c r="AQ87" i="46"/>
  <c r="R87" i="62"/>
  <c r="AQ39" i="46"/>
  <c r="R39" i="62"/>
  <c r="BY4" i="46"/>
  <c r="AW4" i="48"/>
  <c r="AB4" i="47"/>
  <c r="BY12" i="46"/>
  <c r="AW12" i="48"/>
  <c r="AB12" i="47"/>
  <c r="BY20" i="46"/>
  <c r="AW20" i="48"/>
  <c r="AB20" i="47"/>
  <c r="BY7" i="46"/>
  <c r="AW7" i="48"/>
  <c r="AB7" i="47"/>
  <c r="BY15" i="46"/>
  <c r="AW15" i="48"/>
  <c r="AB15" i="47"/>
  <c r="BY23" i="46"/>
  <c r="AW23" i="48"/>
  <c r="AB23" i="47"/>
  <c r="BY31" i="46"/>
  <c r="AW31" i="48"/>
  <c r="AB31" i="47"/>
  <c r="BY39" i="46"/>
  <c r="AW39" i="48"/>
  <c r="AB39" i="47"/>
  <c r="BY10" i="46"/>
  <c r="AW10" i="48"/>
  <c r="AB10" i="47"/>
  <c r="BY18" i="46"/>
  <c r="AW18" i="48"/>
  <c r="AB18" i="47"/>
  <c r="BY26" i="46"/>
  <c r="AW26" i="48"/>
  <c r="AB26" i="47"/>
  <c r="BY8" i="46"/>
  <c r="AW8" i="48"/>
  <c r="AB8" i="47"/>
  <c r="BY16" i="46"/>
  <c r="AW16" i="48"/>
  <c r="AB16" i="47"/>
  <c r="BY24" i="46"/>
  <c r="AW24" i="48"/>
  <c r="AB24" i="47"/>
  <c r="BY32" i="46"/>
  <c r="AW32" i="48"/>
  <c r="AB32" i="47"/>
  <c r="BY40" i="46"/>
  <c r="AW40" i="48"/>
  <c r="AB40" i="47"/>
  <c r="BY34" i="46"/>
  <c r="AW34" i="48"/>
  <c r="AB34" i="47"/>
  <c r="BY37" i="46"/>
  <c r="AW37" i="48"/>
  <c r="AB37" i="47"/>
  <c r="BY46" i="46"/>
  <c r="AW46" i="48"/>
  <c r="AB46" i="47"/>
  <c r="BY54" i="46"/>
  <c r="AW54" i="48"/>
  <c r="AB54" i="47"/>
  <c r="BY62" i="46"/>
  <c r="AW62" i="48"/>
  <c r="AB62" i="47"/>
  <c r="BY75" i="46"/>
  <c r="AW75" i="48"/>
  <c r="AB75" i="47"/>
  <c r="BY83" i="46"/>
  <c r="AW83" i="48"/>
  <c r="AB83" i="47"/>
  <c r="BY91" i="46"/>
  <c r="AW91" i="48"/>
  <c r="AB91" i="47"/>
  <c r="BY98" i="46"/>
  <c r="AW98" i="48"/>
  <c r="AB98" i="47"/>
  <c r="BY103" i="46"/>
  <c r="AW103" i="48"/>
  <c r="AB103" i="47"/>
  <c r="BY49" i="46"/>
  <c r="AW49" i="48"/>
  <c r="AB49" i="47"/>
  <c r="BY57" i="46"/>
  <c r="AW57" i="48"/>
  <c r="AB57" i="47"/>
  <c r="BY65" i="46"/>
  <c r="AW65" i="48"/>
  <c r="AB65" i="47"/>
  <c r="BY70" i="46"/>
  <c r="AW70" i="48"/>
  <c r="AB70" i="47"/>
  <c r="BY78" i="46"/>
  <c r="AW78" i="48"/>
  <c r="AB78" i="47"/>
  <c r="BY86" i="46"/>
  <c r="AW86" i="48"/>
  <c r="AB86" i="47"/>
  <c r="BY96" i="46"/>
  <c r="AW96" i="48"/>
  <c r="AB96" i="47"/>
  <c r="BY106" i="46"/>
  <c r="AW106" i="48"/>
  <c r="AB106" i="47"/>
  <c r="BY5" i="46"/>
  <c r="AW5" i="48"/>
  <c r="AB5" i="47"/>
  <c r="BY9" i="46"/>
  <c r="AW9" i="48"/>
  <c r="AB9" i="47"/>
  <c r="BY13" i="46"/>
  <c r="AW13" i="48"/>
  <c r="AB13" i="47"/>
  <c r="BY17" i="46"/>
  <c r="AW17" i="48"/>
  <c r="AB17" i="47"/>
  <c r="BY21" i="46"/>
  <c r="AW21" i="48"/>
  <c r="AB21" i="47"/>
  <c r="BY25" i="46"/>
  <c r="AW25" i="48"/>
  <c r="AB25" i="47"/>
  <c r="BY28" i="46"/>
  <c r="AW28" i="48"/>
  <c r="AB28" i="47"/>
  <c r="BY38" i="46"/>
  <c r="AW38" i="48"/>
  <c r="AB38" i="47"/>
  <c r="BY41" i="46"/>
  <c r="AW41" i="48"/>
  <c r="AB41" i="47"/>
  <c r="BY44" i="46"/>
  <c r="AW44" i="48"/>
  <c r="AB44" i="47"/>
  <c r="BY52" i="46"/>
  <c r="AW52" i="48"/>
  <c r="AB52" i="47"/>
  <c r="BY60" i="46"/>
  <c r="AW60" i="48"/>
  <c r="AB60" i="47"/>
  <c r="BY73" i="46"/>
  <c r="AW73" i="48"/>
  <c r="AB73" i="47"/>
  <c r="BY81" i="46"/>
  <c r="AW81" i="48"/>
  <c r="AB81" i="47"/>
  <c r="BY89" i="46"/>
  <c r="AW89" i="48"/>
  <c r="AB89" i="47"/>
  <c r="BY101" i="46"/>
  <c r="AW101" i="48"/>
  <c r="AB101" i="47"/>
  <c r="BY109" i="46"/>
  <c r="AW109" i="48"/>
  <c r="AB109" i="47"/>
  <c r="BY6" i="46"/>
  <c r="AW6" i="48"/>
  <c r="AB6" i="47"/>
  <c r="BY14" i="46"/>
  <c r="AW14" i="48"/>
  <c r="AB14" i="47"/>
  <c r="BY22" i="46"/>
  <c r="AW22" i="48"/>
  <c r="AB22" i="47"/>
  <c r="BY29" i="46"/>
  <c r="AW29" i="48"/>
  <c r="AB29" i="47"/>
  <c r="BY42" i="46"/>
  <c r="AW42" i="48"/>
  <c r="AB42" i="47"/>
  <c r="BY50" i="46"/>
  <c r="AW50" i="48"/>
  <c r="AB50" i="47"/>
  <c r="BY58" i="46"/>
  <c r="AW58" i="48"/>
  <c r="AB58" i="47"/>
  <c r="BY66" i="46"/>
  <c r="AW66" i="48"/>
  <c r="AB66" i="47"/>
  <c r="BY71" i="46"/>
  <c r="AW71" i="48"/>
  <c r="AB71" i="47"/>
  <c r="BY79" i="46"/>
  <c r="AW79" i="48"/>
  <c r="AB79" i="47"/>
  <c r="BY87" i="46"/>
  <c r="AW87" i="48"/>
  <c r="AB87" i="47"/>
  <c r="BY92" i="46"/>
  <c r="AW92" i="48"/>
  <c r="AB92" i="47"/>
  <c r="BY99" i="46"/>
  <c r="AW99" i="48"/>
  <c r="AB99" i="47"/>
  <c r="BY107" i="46"/>
  <c r="AW107" i="48"/>
  <c r="AB107" i="47"/>
  <c r="BY30" i="46"/>
  <c r="AW30" i="48"/>
  <c r="AB30" i="47"/>
  <c r="BY43" i="46"/>
  <c r="AW43" i="48"/>
  <c r="AB43" i="47"/>
  <c r="BY47" i="46"/>
  <c r="AW47" i="48"/>
  <c r="AB47" i="47"/>
  <c r="BY51" i="46"/>
  <c r="AW51" i="48"/>
  <c r="AB51" i="47"/>
  <c r="BY55" i="46"/>
  <c r="AW55" i="48"/>
  <c r="AB55" i="47"/>
  <c r="BY59" i="46"/>
  <c r="AW59" i="48"/>
  <c r="AB59" i="47"/>
  <c r="BY63" i="46"/>
  <c r="AW63" i="48"/>
  <c r="AB63" i="47"/>
  <c r="BY67" i="46"/>
  <c r="AW67" i="48"/>
  <c r="AB67" i="47"/>
  <c r="BY95" i="46"/>
  <c r="AW95" i="48"/>
  <c r="AB95" i="47"/>
  <c r="BY100" i="46"/>
  <c r="AW100" i="48"/>
  <c r="AB100" i="47"/>
  <c r="BY33" i="46"/>
  <c r="AW33" i="48"/>
  <c r="AB33" i="47"/>
  <c r="BY90" i="46"/>
  <c r="AW90" i="48"/>
  <c r="AB90" i="47"/>
  <c r="BY110" i="46"/>
  <c r="AW110" i="48"/>
  <c r="AB110" i="47"/>
  <c r="BY104" i="46"/>
  <c r="AW104" i="48"/>
  <c r="AB104" i="47"/>
  <c r="BY82" i="46"/>
  <c r="AW82" i="48"/>
  <c r="AB82" i="47"/>
  <c r="BY19" i="46"/>
  <c r="AW19" i="48"/>
  <c r="AB19" i="47"/>
  <c r="BY102" i="46"/>
  <c r="AW102" i="48"/>
  <c r="AB102" i="47"/>
  <c r="BY35" i="46"/>
  <c r="AW35" i="48"/>
  <c r="AB35" i="47"/>
  <c r="BY48" i="46"/>
  <c r="AW48" i="48"/>
  <c r="AB48" i="47"/>
  <c r="BY56" i="46"/>
  <c r="AW56" i="48"/>
  <c r="AB56" i="47"/>
  <c r="BY64" i="46"/>
  <c r="AW64" i="48"/>
  <c r="AB64" i="47"/>
  <c r="BY68" i="46"/>
  <c r="AW68" i="48"/>
  <c r="AB68" i="47"/>
  <c r="BY72" i="46"/>
  <c r="AW72" i="48"/>
  <c r="AB72" i="47"/>
  <c r="BY76" i="46"/>
  <c r="AW76" i="48"/>
  <c r="AB76" i="47"/>
  <c r="BY80" i="46"/>
  <c r="AW80" i="48"/>
  <c r="AB80" i="47"/>
  <c r="BY84" i="46"/>
  <c r="AW84" i="48"/>
  <c r="AB84" i="47"/>
  <c r="BY88" i="46"/>
  <c r="AW88" i="48"/>
  <c r="AB88" i="47"/>
  <c r="BY108" i="46"/>
  <c r="AW108" i="48"/>
  <c r="AB108" i="47"/>
  <c r="BY94" i="46"/>
  <c r="AW94" i="48"/>
  <c r="AB94" i="47"/>
  <c r="BY11" i="46"/>
  <c r="AW11" i="48"/>
  <c r="AB11" i="47"/>
  <c r="BY27" i="46"/>
  <c r="AW27" i="48"/>
  <c r="AB27" i="47"/>
  <c r="BY36" i="46"/>
  <c r="AW36" i="48"/>
  <c r="AB36" i="47"/>
  <c r="BY45" i="46"/>
  <c r="AW45" i="48"/>
  <c r="AB45" i="47"/>
  <c r="BY53" i="46"/>
  <c r="AW53" i="48"/>
  <c r="AB53" i="47"/>
  <c r="BY61" i="46"/>
  <c r="AW61" i="48"/>
  <c r="AB61" i="47"/>
  <c r="BY69" i="46"/>
  <c r="AW69" i="48"/>
  <c r="AB69" i="47"/>
  <c r="BY77" i="46"/>
  <c r="AW77" i="48"/>
  <c r="AB77" i="47"/>
  <c r="BY85" i="46"/>
  <c r="AW85" i="48"/>
  <c r="AB85" i="47"/>
  <c r="BY93" i="46"/>
  <c r="AW93" i="48"/>
  <c r="AB93" i="47"/>
  <c r="BY97" i="46"/>
  <c r="AW97" i="48"/>
  <c r="AB97" i="47"/>
  <c r="BY105" i="46"/>
  <c r="AW105" i="48"/>
  <c r="AB105" i="47"/>
  <c r="BY74" i="46"/>
  <c r="AW74" i="48"/>
  <c r="AB74" i="47"/>
  <c r="K16" i="16"/>
  <c r="L16" i="16"/>
  <c r="EP3" i="46"/>
  <c r="M3" i="52"/>
  <c r="EN3" i="46"/>
  <c r="EM3" i="46"/>
  <c r="L3" i="52"/>
  <c r="EK3" i="46"/>
  <c r="EJ3" i="46"/>
  <c r="K3" i="52"/>
  <c r="EH3" i="46"/>
  <c r="CN3" i="48"/>
  <c r="CL3" i="48"/>
  <c r="W3" i="52"/>
  <c r="N3" i="52"/>
  <c r="CM3" i="48"/>
  <c r="O3" i="52"/>
  <c r="X3" i="52"/>
  <c r="Y3" i="52"/>
  <c r="P3" i="52"/>
  <c r="AF15" i="48"/>
  <c r="R15" i="47"/>
  <c r="AF107" i="48"/>
  <c r="R107" i="47"/>
  <c r="AF96" i="48"/>
  <c r="R96" i="47"/>
  <c r="AF6" i="48"/>
  <c r="R6" i="47"/>
  <c r="AF35" i="48"/>
  <c r="R35" i="47"/>
  <c r="AF41" i="48"/>
  <c r="R41" i="47"/>
  <c r="AF88" i="48"/>
  <c r="R88" i="47"/>
  <c r="AF25" i="48"/>
  <c r="R25" i="47"/>
  <c r="AF87" i="48"/>
  <c r="R87" i="47"/>
  <c r="AF55" i="48"/>
  <c r="R55" i="47"/>
  <c r="AF93" i="48"/>
  <c r="R93" i="47"/>
  <c r="AF108" i="48"/>
  <c r="R108" i="47"/>
  <c r="AF44" i="48"/>
  <c r="R44" i="47"/>
  <c r="AF31" i="48"/>
  <c r="R31" i="47"/>
  <c r="AF91" i="48"/>
  <c r="R91" i="47"/>
  <c r="AF28" i="48"/>
  <c r="R28" i="47"/>
  <c r="AF98" i="48"/>
  <c r="R98" i="47"/>
  <c r="AF97" i="48"/>
  <c r="R97" i="47"/>
  <c r="AF33" i="48"/>
  <c r="R33" i="47"/>
  <c r="AF90" i="48"/>
  <c r="R90" i="47"/>
  <c r="AF80" i="48"/>
  <c r="R80" i="47"/>
  <c r="AF17" i="48"/>
  <c r="R17" i="47"/>
  <c r="AF14" i="48"/>
  <c r="R14" i="47"/>
  <c r="AF43" i="48"/>
  <c r="R43" i="47"/>
  <c r="AF49" i="48"/>
  <c r="R49" i="47"/>
  <c r="AF109" i="48"/>
  <c r="R109" i="47"/>
  <c r="AF54" i="48"/>
  <c r="R54" i="47"/>
  <c r="AF105" i="48"/>
  <c r="R105" i="47"/>
  <c r="AF77" i="48"/>
  <c r="R77" i="47"/>
  <c r="AF101" i="48"/>
  <c r="R101" i="47"/>
  <c r="AF82" i="48"/>
  <c r="R82" i="47"/>
  <c r="AF74" i="48"/>
  <c r="R74" i="47"/>
  <c r="AF69" i="48"/>
  <c r="R69" i="47"/>
  <c r="AF85" i="48"/>
  <c r="R85" i="47"/>
  <c r="AF12" i="48"/>
  <c r="R12" i="47"/>
  <c r="AF18" i="48"/>
  <c r="R18" i="47"/>
  <c r="AF95" i="48"/>
  <c r="R95" i="47"/>
  <c r="AF110" i="48"/>
  <c r="R110" i="47"/>
  <c r="AF53" i="48"/>
  <c r="R53" i="47"/>
  <c r="AF84" i="48"/>
  <c r="R84" i="47"/>
  <c r="AF21" i="48"/>
  <c r="R21" i="47"/>
  <c r="AF61" i="48"/>
  <c r="R61" i="47"/>
  <c r="AF67" i="48"/>
  <c r="R67" i="47"/>
  <c r="AF4" i="48"/>
  <c r="R4" i="47"/>
  <c r="AF50" i="48"/>
  <c r="R50" i="47"/>
  <c r="AF73" i="48"/>
  <c r="R73" i="47"/>
  <c r="AF10" i="48"/>
  <c r="R10" i="47"/>
  <c r="AF42" i="48"/>
  <c r="R42" i="47"/>
  <c r="AF56" i="48"/>
  <c r="R56" i="47"/>
  <c r="AF8" i="48"/>
  <c r="R8" i="47"/>
  <c r="AF60" i="48"/>
  <c r="R60" i="47"/>
  <c r="AF38" i="48"/>
  <c r="R38" i="47"/>
  <c r="AF23" i="48"/>
  <c r="R23" i="47"/>
  <c r="AF39" i="48"/>
  <c r="R39" i="47"/>
  <c r="AF52" i="48"/>
  <c r="R52" i="47"/>
  <c r="AF99" i="48"/>
  <c r="R99" i="47"/>
  <c r="AF106" i="48"/>
  <c r="R106" i="47"/>
  <c r="AF103" i="48"/>
  <c r="R103" i="47"/>
  <c r="AF36" i="48"/>
  <c r="R36" i="47"/>
  <c r="AF20" i="48"/>
  <c r="R20" i="47"/>
  <c r="AF26" i="48"/>
  <c r="R26" i="47"/>
  <c r="AF9" i="48"/>
  <c r="R9" i="47"/>
  <c r="AF16" i="48"/>
  <c r="R16" i="47"/>
  <c r="AF92" i="48"/>
  <c r="R92" i="47"/>
  <c r="AF75" i="48"/>
  <c r="R75" i="47"/>
  <c r="AF81" i="48"/>
  <c r="R81" i="47"/>
  <c r="AF58" i="48"/>
  <c r="R58" i="47"/>
  <c r="AF24" i="48"/>
  <c r="R24" i="47"/>
  <c r="AF78" i="48"/>
  <c r="R78" i="47"/>
  <c r="AF37" i="48"/>
  <c r="R37" i="47"/>
  <c r="AF76" i="48"/>
  <c r="R76" i="47"/>
  <c r="AF13" i="48"/>
  <c r="R13" i="47"/>
  <c r="AF45" i="48"/>
  <c r="R45" i="47"/>
  <c r="AF59" i="48"/>
  <c r="R59" i="47"/>
  <c r="AF94" i="48"/>
  <c r="R94" i="47"/>
  <c r="AF34" i="48"/>
  <c r="R34" i="47"/>
  <c r="AF65" i="48"/>
  <c r="R65" i="47"/>
  <c r="AF102" i="48"/>
  <c r="R102" i="47"/>
  <c r="AF19" i="48"/>
  <c r="R19" i="47"/>
  <c r="AF48" i="48"/>
  <c r="R48" i="47"/>
  <c r="AF86" i="48"/>
  <c r="R86" i="47"/>
  <c r="AF11" i="48"/>
  <c r="R11" i="47"/>
  <c r="AF32" i="48"/>
  <c r="R32" i="47"/>
  <c r="AF63" i="48"/>
  <c r="R63" i="47"/>
  <c r="AF7" i="48"/>
  <c r="R7" i="47"/>
  <c r="AF79" i="48"/>
  <c r="R79" i="47"/>
  <c r="AF100" i="48"/>
  <c r="R100" i="47"/>
  <c r="AF83" i="48"/>
  <c r="R83" i="47"/>
  <c r="AF89" i="48"/>
  <c r="R89" i="47"/>
  <c r="AF72" i="48"/>
  <c r="R72" i="47"/>
  <c r="AF47" i="48"/>
  <c r="R47" i="47"/>
  <c r="AF29" i="48"/>
  <c r="R29" i="47"/>
  <c r="AF66" i="48"/>
  <c r="R66" i="47"/>
  <c r="AF64" i="48"/>
  <c r="R64" i="47"/>
  <c r="AF71" i="48"/>
  <c r="R71" i="47"/>
  <c r="AF46" i="48"/>
  <c r="R46" i="47"/>
  <c r="AF30" i="48"/>
  <c r="R30" i="47"/>
  <c r="AF68" i="48"/>
  <c r="R68" i="47"/>
  <c r="AF5" i="48"/>
  <c r="R5" i="47"/>
  <c r="AF22" i="48"/>
  <c r="R22" i="47"/>
  <c r="AF51" i="48"/>
  <c r="R51" i="47"/>
  <c r="AF70" i="48"/>
  <c r="R70" i="47"/>
  <c r="AF27" i="48"/>
  <c r="R27" i="47"/>
  <c r="AF57" i="48"/>
  <c r="R57" i="47"/>
  <c r="AF62" i="48"/>
  <c r="R62" i="47"/>
  <c r="AF104" i="48"/>
  <c r="R104" i="47"/>
  <c r="AF40" i="48"/>
  <c r="R40" i="47"/>
  <c r="AB5" i="46"/>
  <c r="T5" i="48"/>
  <c r="AB13" i="46"/>
  <c r="T13" i="48"/>
  <c r="AB21" i="46"/>
  <c r="T21" i="48"/>
  <c r="AB29" i="46"/>
  <c r="T29" i="48"/>
  <c r="AB37" i="46"/>
  <c r="T37" i="48"/>
  <c r="AB50" i="46"/>
  <c r="T50" i="48"/>
  <c r="AB58" i="46"/>
  <c r="T58" i="48"/>
  <c r="AB66" i="46"/>
  <c r="T66" i="48"/>
  <c r="AB74" i="46"/>
  <c r="T74" i="48"/>
  <c r="AB82" i="46"/>
  <c r="T82" i="48"/>
  <c r="AB90" i="46"/>
  <c r="T90" i="48"/>
  <c r="AB98" i="46"/>
  <c r="T98" i="48"/>
  <c r="AB106" i="46"/>
  <c r="T106" i="48"/>
  <c r="AB11" i="46"/>
  <c r="T11" i="48"/>
  <c r="AB35" i="46"/>
  <c r="T35" i="48"/>
  <c r="AB48" i="46"/>
  <c r="T48" i="48"/>
  <c r="AB56" i="46"/>
  <c r="T56" i="48"/>
  <c r="AB64" i="46"/>
  <c r="T64" i="48"/>
  <c r="AB80" i="46"/>
  <c r="T80" i="48"/>
  <c r="AB96" i="46"/>
  <c r="T96" i="48"/>
  <c r="AB68" i="46"/>
  <c r="T68" i="48"/>
  <c r="AB76" i="46"/>
  <c r="T76" i="48"/>
  <c r="AB84" i="46"/>
  <c r="T84" i="48"/>
  <c r="AB92" i="46"/>
  <c r="T92" i="48"/>
  <c r="AB8" i="46"/>
  <c r="T8" i="48"/>
  <c r="AB16" i="46"/>
  <c r="T16" i="48"/>
  <c r="AB24" i="46"/>
  <c r="T24" i="48"/>
  <c r="AB32" i="46"/>
  <c r="T32" i="48"/>
  <c r="AB40" i="46"/>
  <c r="T40" i="48"/>
  <c r="AB45" i="46"/>
  <c r="T45" i="48"/>
  <c r="AB53" i="46"/>
  <c r="T53" i="48"/>
  <c r="AB61" i="46"/>
  <c r="T61" i="48"/>
  <c r="AB69" i="46"/>
  <c r="T69" i="48"/>
  <c r="AB77" i="46"/>
  <c r="T77" i="48"/>
  <c r="AB85" i="46"/>
  <c r="T85" i="48"/>
  <c r="AB93" i="46"/>
  <c r="T93" i="48"/>
  <c r="AB101" i="46"/>
  <c r="T101" i="48"/>
  <c r="AB109" i="46"/>
  <c r="T109" i="48"/>
  <c r="AB19" i="46"/>
  <c r="T19" i="48"/>
  <c r="AB27" i="46"/>
  <c r="T27" i="48"/>
  <c r="AB43" i="46"/>
  <c r="T43" i="48"/>
  <c r="AB72" i="46"/>
  <c r="T72" i="48"/>
  <c r="AB88" i="46"/>
  <c r="T88" i="48"/>
  <c r="AB104" i="46"/>
  <c r="T104" i="48"/>
  <c r="AB7" i="46"/>
  <c r="T7" i="48"/>
  <c r="AB60" i="46"/>
  <c r="T60" i="48"/>
  <c r="AB6" i="46"/>
  <c r="T6" i="48"/>
  <c r="AB14" i="46"/>
  <c r="T14" i="48"/>
  <c r="AB22" i="46"/>
  <c r="T22" i="48"/>
  <c r="AB30" i="46"/>
  <c r="T30" i="48"/>
  <c r="AB38" i="46"/>
  <c r="T38" i="48"/>
  <c r="AB51" i="46"/>
  <c r="T51" i="48"/>
  <c r="AB59" i="46"/>
  <c r="T59" i="48"/>
  <c r="AB67" i="46"/>
  <c r="T67" i="48"/>
  <c r="AB75" i="46"/>
  <c r="T75" i="48"/>
  <c r="AB83" i="46"/>
  <c r="T83" i="48"/>
  <c r="AB91" i="46"/>
  <c r="T91" i="48"/>
  <c r="AB99" i="46"/>
  <c r="T99" i="48"/>
  <c r="AB107" i="46"/>
  <c r="T107" i="48"/>
  <c r="AB4" i="46"/>
  <c r="T4" i="48"/>
  <c r="AB12" i="46"/>
  <c r="T12" i="48"/>
  <c r="AB20" i="46"/>
  <c r="T20" i="48"/>
  <c r="AB28" i="46"/>
  <c r="T28" i="48"/>
  <c r="AB36" i="46"/>
  <c r="T36" i="48"/>
  <c r="AB49" i="46"/>
  <c r="T49" i="48"/>
  <c r="AB57" i="46"/>
  <c r="T57" i="48"/>
  <c r="AB81" i="46"/>
  <c r="T81" i="48"/>
  <c r="AB89" i="46"/>
  <c r="T89" i="48"/>
  <c r="AB97" i="46"/>
  <c r="T97" i="48"/>
  <c r="AB15" i="46"/>
  <c r="T15" i="48"/>
  <c r="AB23" i="46"/>
  <c r="T23" i="48"/>
  <c r="AB31" i="46"/>
  <c r="T31" i="48"/>
  <c r="AB39" i="46"/>
  <c r="T39" i="48"/>
  <c r="AB100" i="46"/>
  <c r="T100" i="48"/>
  <c r="AB108" i="46"/>
  <c r="T108" i="48"/>
  <c r="AB9" i="46"/>
  <c r="T9" i="48"/>
  <c r="AB17" i="46"/>
  <c r="T17" i="48"/>
  <c r="AB25" i="46"/>
  <c r="T25" i="48"/>
  <c r="AB33" i="46"/>
  <c r="T33" i="48"/>
  <c r="AB41" i="46"/>
  <c r="T41" i="48"/>
  <c r="AB46" i="46"/>
  <c r="T46" i="48"/>
  <c r="AB54" i="46"/>
  <c r="T54" i="48"/>
  <c r="AB62" i="46"/>
  <c r="T62" i="48"/>
  <c r="AB70" i="46"/>
  <c r="T70" i="48"/>
  <c r="AB78" i="46"/>
  <c r="T78" i="48"/>
  <c r="AB86" i="46"/>
  <c r="T86" i="48"/>
  <c r="AB94" i="46"/>
  <c r="T94" i="48"/>
  <c r="AB102" i="46"/>
  <c r="T102" i="48"/>
  <c r="AB110" i="46"/>
  <c r="T110" i="48"/>
  <c r="AB44" i="46"/>
  <c r="T44" i="48"/>
  <c r="AB65" i="46"/>
  <c r="T65" i="48"/>
  <c r="AB73" i="46"/>
  <c r="T73" i="48"/>
  <c r="AB105" i="46"/>
  <c r="T105" i="48"/>
  <c r="AB52" i="46"/>
  <c r="T52" i="48"/>
  <c r="AB34" i="46"/>
  <c r="T34" i="48"/>
  <c r="AB10" i="46"/>
  <c r="T10" i="48"/>
  <c r="AB103" i="46"/>
  <c r="T103" i="48"/>
  <c r="AB47" i="46"/>
  <c r="T47" i="48"/>
  <c r="AB79" i="46"/>
  <c r="T79" i="48"/>
  <c r="AB42" i="46"/>
  <c r="T42" i="48"/>
  <c r="AB55" i="46"/>
  <c r="T55" i="48"/>
  <c r="AB87" i="46"/>
  <c r="T87" i="48"/>
  <c r="AB63" i="46"/>
  <c r="T63" i="48"/>
  <c r="AB95" i="46"/>
  <c r="T95" i="48"/>
  <c r="AB26" i="46"/>
  <c r="T26" i="48"/>
  <c r="AB18" i="46"/>
  <c r="T18" i="48"/>
  <c r="AB71" i="46"/>
  <c r="T71" i="48"/>
  <c r="BI3" i="46"/>
  <c r="V3" i="62"/>
  <c r="BG3" i="46"/>
  <c r="BE3" i="46"/>
  <c r="BD3" i="46"/>
  <c r="AY3" i="46"/>
  <c r="AX3" i="46"/>
  <c r="AH3" i="48"/>
  <c r="AW3" i="46"/>
  <c r="AV3" i="46"/>
  <c r="BN110" i="46"/>
  <c r="Y110" i="62"/>
  <c r="AQ110" i="62"/>
  <c r="BM110" i="46"/>
  <c r="AP110" i="48"/>
  <c r="CF110" i="48"/>
  <c r="BL110" i="46"/>
  <c r="BK110" i="46"/>
  <c r="AN110" i="48"/>
  <c r="CC110" i="48"/>
  <c r="BJ110" i="46"/>
  <c r="BN109" i="46"/>
  <c r="Y109" i="62"/>
  <c r="AQ109" i="62"/>
  <c r="BM109" i="46"/>
  <c r="AP109" i="48"/>
  <c r="CF109" i="48"/>
  <c r="BL109" i="46"/>
  <c r="BK109" i="46"/>
  <c r="AN109" i="48"/>
  <c r="CC109" i="48"/>
  <c r="BJ109" i="46"/>
  <c r="BN108" i="46"/>
  <c r="Y108" i="62"/>
  <c r="AQ108" i="62"/>
  <c r="BM108" i="46"/>
  <c r="AP108" i="48"/>
  <c r="CF108" i="48"/>
  <c r="BL108" i="46"/>
  <c r="BK108" i="46"/>
  <c r="AN108" i="48"/>
  <c r="CC108" i="48"/>
  <c r="BJ108" i="46"/>
  <c r="BN107" i="46"/>
  <c r="Y107" i="62"/>
  <c r="AQ107" i="62"/>
  <c r="BM107" i="46"/>
  <c r="AP107" i="48"/>
  <c r="CF107" i="48"/>
  <c r="BL107" i="46"/>
  <c r="BK107" i="46"/>
  <c r="AN107" i="48"/>
  <c r="CC107" i="48"/>
  <c r="BJ107" i="46"/>
  <c r="BN106" i="46"/>
  <c r="Y106" i="62"/>
  <c r="AQ106" i="62"/>
  <c r="BM106" i="46"/>
  <c r="AP106" i="48"/>
  <c r="CF106" i="48"/>
  <c r="BL106" i="46"/>
  <c r="BK106" i="46"/>
  <c r="AN106" i="48"/>
  <c r="CC106" i="48"/>
  <c r="BJ106" i="46"/>
  <c r="BN105" i="46"/>
  <c r="Y105" i="62"/>
  <c r="AQ105" i="62"/>
  <c r="BM105" i="46"/>
  <c r="AP105" i="48"/>
  <c r="CF105" i="48"/>
  <c r="BL105" i="46"/>
  <c r="BK105" i="46"/>
  <c r="AN105" i="48"/>
  <c r="CC105" i="48"/>
  <c r="BJ105" i="46"/>
  <c r="BN104" i="46"/>
  <c r="Y104" i="62"/>
  <c r="AQ104" i="62"/>
  <c r="BM104" i="46"/>
  <c r="AP104" i="48"/>
  <c r="CF104" i="48"/>
  <c r="BL104" i="46"/>
  <c r="BK104" i="46"/>
  <c r="AN104" i="48"/>
  <c r="CC104" i="48"/>
  <c r="BJ104" i="46"/>
  <c r="BN103" i="46"/>
  <c r="Y103" i="62"/>
  <c r="AQ103" i="62"/>
  <c r="BM103" i="46"/>
  <c r="AP103" i="48"/>
  <c r="CF103" i="48"/>
  <c r="BL103" i="46"/>
  <c r="BK103" i="46"/>
  <c r="AN103" i="48"/>
  <c r="CC103" i="48"/>
  <c r="BJ103" i="46"/>
  <c r="BN102" i="46"/>
  <c r="Y102" i="62"/>
  <c r="AQ102" i="62"/>
  <c r="BM102" i="46"/>
  <c r="AP102" i="48"/>
  <c r="CF102" i="48"/>
  <c r="BL102" i="46"/>
  <c r="BK102" i="46"/>
  <c r="AN102" i="48"/>
  <c r="CC102" i="48"/>
  <c r="BJ102" i="46"/>
  <c r="BN101" i="46"/>
  <c r="Y101" i="62"/>
  <c r="AQ101" i="62"/>
  <c r="BM101" i="46"/>
  <c r="AP101" i="48"/>
  <c r="CF101" i="48"/>
  <c r="BL101" i="46"/>
  <c r="BK101" i="46"/>
  <c r="AN101" i="48"/>
  <c r="CC101" i="48"/>
  <c r="BJ101" i="46"/>
  <c r="BN100" i="46"/>
  <c r="Y100" i="62"/>
  <c r="AQ100" i="62"/>
  <c r="BM100" i="46"/>
  <c r="AP100" i="48"/>
  <c r="CF100" i="48"/>
  <c r="BL100" i="46"/>
  <c r="BK100" i="46"/>
  <c r="AN100" i="48"/>
  <c r="CC100" i="48"/>
  <c r="BJ100" i="46"/>
  <c r="BN99" i="46"/>
  <c r="Y99" i="62"/>
  <c r="AQ99" i="62"/>
  <c r="BM99" i="46"/>
  <c r="AP99" i="48"/>
  <c r="CF99" i="48"/>
  <c r="BL99" i="46"/>
  <c r="BK99" i="46"/>
  <c r="AN99" i="48"/>
  <c r="CC99" i="48"/>
  <c r="BJ99" i="46"/>
  <c r="BN98" i="46"/>
  <c r="Y98" i="62"/>
  <c r="AQ98" i="62"/>
  <c r="BM98" i="46"/>
  <c r="AP98" i="48"/>
  <c r="CF98" i="48"/>
  <c r="BL98" i="46"/>
  <c r="BK98" i="46"/>
  <c r="AN98" i="48"/>
  <c r="CC98" i="48"/>
  <c r="BJ98" i="46"/>
  <c r="BN97" i="46"/>
  <c r="Y97" i="62"/>
  <c r="AQ97" i="62"/>
  <c r="BM97" i="46"/>
  <c r="AP97" i="48"/>
  <c r="CF97" i="48"/>
  <c r="BL97" i="46"/>
  <c r="BK97" i="46"/>
  <c r="AN97" i="48"/>
  <c r="CC97" i="48"/>
  <c r="BJ97" i="46"/>
  <c r="BN96" i="46"/>
  <c r="Y96" i="62"/>
  <c r="AQ96" i="62"/>
  <c r="BM96" i="46"/>
  <c r="AP96" i="48"/>
  <c r="CF96" i="48"/>
  <c r="BL96" i="46"/>
  <c r="BK96" i="46"/>
  <c r="AN96" i="48"/>
  <c r="CC96" i="48"/>
  <c r="BJ96" i="46"/>
  <c r="BN95" i="46"/>
  <c r="Y95" i="62"/>
  <c r="AQ95" i="62"/>
  <c r="BM95" i="46"/>
  <c r="AP95" i="48"/>
  <c r="CF95" i="48"/>
  <c r="BL95" i="46"/>
  <c r="BK95" i="46"/>
  <c r="AN95" i="48"/>
  <c r="CC95" i="48"/>
  <c r="BJ95" i="46"/>
  <c r="BN94" i="46"/>
  <c r="Y94" i="62"/>
  <c r="AQ94" i="62"/>
  <c r="BM94" i="46"/>
  <c r="AP94" i="48"/>
  <c r="CF94" i="48"/>
  <c r="BL94" i="46"/>
  <c r="BK94" i="46"/>
  <c r="AN94" i="48"/>
  <c r="CC94" i="48"/>
  <c r="BJ94" i="46"/>
  <c r="BN93" i="46"/>
  <c r="Y93" i="62"/>
  <c r="AQ93" i="62"/>
  <c r="BM93" i="46"/>
  <c r="AP93" i="48"/>
  <c r="CF93" i="48"/>
  <c r="BL93" i="46"/>
  <c r="BK93" i="46"/>
  <c r="AN93" i="48"/>
  <c r="CC93" i="48"/>
  <c r="BJ93" i="46"/>
  <c r="BN92" i="46"/>
  <c r="Y92" i="62"/>
  <c r="AQ92" i="62"/>
  <c r="BM92" i="46"/>
  <c r="AP92" i="48"/>
  <c r="CF92" i="48"/>
  <c r="BL92" i="46"/>
  <c r="BK92" i="46"/>
  <c r="AN92" i="48"/>
  <c r="CC92" i="48"/>
  <c r="BJ92" i="46"/>
  <c r="BN91" i="46"/>
  <c r="Y91" i="62"/>
  <c r="AQ91" i="62"/>
  <c r="BM91" i="46"/>
  <c r="AP91" i="48"/>
  <c r="CF91" i="48"/>
  <c r="BL91" i="46"/>
  <c r="BK91" i="46"/>
  <c r="AN91" i="48"/>
  <c r="CC91" i="48"/>
  <c r="BJ91" i="46"/>
  <c r="BN90" i="46"/>
  <c r="Y90" i="62"/>
  <c r="AQ90" i="62"/>
  <c r="BM90" i="46"/>
  <c r="AP90" i="48"/>
  <c r="CF90" i="48"/>
  <c r="BL90" i="46"/>
  <c r="BK90" i="46"/>
  <c r="AN90" i="48"/>
  <c r="CC90" i="48"/>
  <c r="BJ90" i="46"/>
  <c r="BN89" i="46"/>
  <c r="Y89" i="62"/>
  <c r="AQ89" i="62"/>
  <c r="BM89" i="46"/>
  <c r="AP89" i="48"/>
  <c r="CF89" i="48"/>
  <c r="BL89" i="46"/>
  <c r="BK89" i="46"/>
  <c r="AN89" i="48"/>
  <c r="CC89" i="48"/>
  <c r="BJ89" i="46"/>
  <c r="BN88" i="46"/>
  <c r="Y88" i="62"/>
  <c r="AQ88" i="62"/>
  <c r="BM88" i="46"/>
  <c r="AP88" i="48"/>
  <c r="CF88" i="48"/>
  <c r="BL88" i="46"/>
  <c r="BK88" i="46"/>
  <c r="AN88" i="48"/>
  <c r="CC88" i="48"/>
  <c r="BJ88" i="46"/>
  <c r="BN87" i="46"/>
  <c r="Y87" i="62"/>
  <c r="AQ87" i="62"/>
  <c r="BM87" i="46"/>
  <c r="AP87" i="48"/>
  <c r="CF87" i="48"/>
  <c r="BL87" i="46"/>
  <c r="BK87" i="46"/>
  <c r="AN87" i="48"/>
  <c r="CC87" i="48"/>
  <c r="BJ87" i="46"/>
  <c r="BN86" i="46"/>
  <c r="Y86" i="62"/>
  <c r="AQ86" i="62"/>
  <c r="BM86" i="46"/>
  <c r="AP86" i="48"/>
  <c r="CF86" i="48"/>
  <c r="BL86" i="46"/>
  <c r="BK86" i="46"/>
  <c r="AN86" i="48"/>
  <c r="CC86" i="48"/>
  <c r="BJ86" i="46"/>
  <c r="BN85" i="46"/>
  <c r="Y85" i="62"/>
  <c r="AQ85" i="62"/>
  <c r="BM85" i="46"/>
  <c r="AP85" i="48"/>
  <c r="CF85" i="48"/>
  <c r="BL85" i="46"/>
  <c r="BK85" i="46"/>
  <c r="AN85" i="48"/>
  <c r="CC85" i="48"/>
  <c r="BJ85" i="46"/>
  <c r="BN84" i="46"/>
  <c r="Y84" i="62"/>
  <c r="AQ84" i="62"/>
  <c r="BM84" i="46"/>
  <c r="AP84" i="48"/>
  <c r="CF84" i="48"/>
  <c r="BL84" i="46"/>
  <c r="BK84" i="46"/>
  <c r="AN84" i="48"/>
  <c r="CC84" i="48"/>
  <c r="BJ84" i="46"/>
  <c r="BN83" i="46"/>
  <c r="Y83" i="62"/>
  <c r="AQ83" i="62"/>
  <c r="BM83" i="46"/>
  <c r="AP83" i="48"/>
  <c r="CF83" i="48"/>
  <c r="BL83" i="46"/>
  <c r="BK83" i="46"/>
  <c r="AN83" i="48"/>
  <c r="CC83" i="48"/>
  <c r="BJ83" i="46"/>
  <c r="BN82" i="46"/>
  <c r="Y82" i="62"/>
  <c r="AQ82" i="62"/>
  <c r="BM82" i="46"/>
  <c r="AP82" i="48"/>
  <c r="CF82" i="48"/>
  <c r="BL82" i="46"/>
  <c r="BK82" i="46"/>
  <c r="AN82" i="48"/>
  <c r="CC82" i="48"/>
  <c r="BJ82" i="46"/>
  <c r="BN81" i="46"/>
  <c r="Y81" i="62"/>
  <c r="AQ81" i="62"/>
  <c r="BM81" i="46"/>
  <c r="AP81" i="48"/>
  <c r="CF81" i="48"/>
  <c r="BL81" i="46"/>
  <c r="BK81" i="46"/>
  <c r="AN81" i="48"/>
  <c r="CC81" i="48"/>
  <c r="BJ81" i="46"/>
  <c r="BN80" i="46"/>
  <c r="Y80" i="62"/>
  <c r="AQ80" i="62"/>
  <c r="BM80" i="46"/>
  <c r="AP80" i="48"/>
  <c r="CF80" i="48"/>
  <c r="BL80" i="46"/>
  <c r="BK80" i="46"/>
  <c r="AN80" i="48"/>
  <c r="CC80" i="48"/>
  <c r="BJ80" i="46"/>
  <c r="BN79" i="46"/>
  <c r="Y79" i="62"/>
  <c r="AQ79" i="62"/>
  <c r="BM79" i="46"/>
  <c r="AP79" i="48"/>
  <c r="CF79" i="48"/>
  <c r="BL79" i="46"/>
  <c r="BK79" i="46"/>
  <c r="AN79" i="48"/>
  <c r="CC79" i="48"/>
  <c r="BJ79" i="46"/>
  <c r="BN78" i="46"/>
  <c r="Y78" i="62"/>
  <c r="AQ78" i="62"/>
  <c r="BM78" i="46"/>
  <c r="AP78" i="48"/>
  <c r="CF78" i="48"/>
  <c r="BL78" i="46"/>
  <c r="BK78" i="46"/>
  <c r="AN78" i="48"/>
  <c r="CC78" i="48"/>
  <c r="BJ78" i="46"/>
  <c r="BN77" i="46"/>
  <c r="Y77" i="62"/>
  <c r="AQ77" i="62"/>
  <c r="BM77" i="46"/>
  <c r="AP77" i="48"/>
  <c r="CF77" i="48"/>
  <c r="BL77" i="46"/>
  <c r="BK77" i="46"/>
  <c r="AN77" i="48"/>
  <c r="CC77" i="48"/>
  <c r="BJ77" i="46"/>
  <c r="BN76" i="46"/>
  <c r="Y76" i="62"/>
  <c r="AQ76" i="62"/>
  <c r="BM76" i="46"/>
  <c r="AP76" i="48"/>
  <c r="CF76" i="48"/>
  <c r="BL76" i="46"/>
  <c r="BK76" i="46"/>
  <c r="AN76" i="48"/>
  <c r="CC76" i="48"/>
  <c r="BJ76" i="46"/>
  <c r="BN75" i="46"/>
  <c r="Y75" i="62"/>
  <c r="AQ75" i="62"/>
  <c r="BM75" i="46"/>
  <c r="AP75" i="48"/>
  <c r="CF75" i="48"/>
  <c r="BL75" i="46"/>
  <c r="BK75" i="46"/>
  <c r="AN75" i="48"/>
  <c r="CC75" i="48"/>
  <c r="BJ75" i="46"/>
  <c r="BN74" i="46"/>
  <c r="Y74" i="62"/>
  <c r="AQ74" i="62"/>
  <c r="BM74" i="46"/>
  <c r="AP74" i="48"/>
  <c r="CF74" i="48"/>
  <c r="BL74" i="46"/>
  <c r="BK74" i="46"/>
  <c r="AN74" i="48"/>
  <c r="CC74" i="48"/>
  <c r="BJ74" i="46"/>
  <c r="BN73" i="46"/>
  <c r="Y73" i="62"/>
  <c r="AQ73" i="62"/>
  <c r="BM73" i="46"/>
  <c r="AP73" i="48"/>
  <c r="CF73" i="48"/>
  <c r="BL73" i="46"/>
  <c r="BK73" i="46"/>
  <c r="AN73" i="48"/>
  <c r="CC73" i="48"/>
  <c r="BJ73" i="46"/>
  <c r="BN72" i="46"/>
  <c r="Y72" i="62"/>
  <c r="AQ72" i="62"/>
  <c r="BM72" i="46"/>
  <c r="AP72" i="48"/>
  <c r="CF72" i="48"/>
  <c r="BL72" i="46"/>
  <c r="BK72" i="46"/>
  <c r="AN72" i="48"/>
  <c r="CC72" i="48"/>
  <c r="BJ72" i="46"/>
  <c r="BN71" i="46"/>
  <c r="Y71" i="62"/>
  <c r="AQ71" i="62"/>
  <c r="BM71" i="46"/>
  <c r="AP71" i="48"/>
  <c r="CF71" i="48"/>
  <c r="BL71" i="46"/>
  <c r="BK71" i="46"/>
  <c r="AN71" i="48"/>
  <c r="CC71" i="48"/>
  <c r="BJ71" i="46"/>
  <c r="BN70" i="46"/>
  <c r="Y70" i="62"/>
  <c r="AQ70" i="62"/>
  <c r="BM70" i="46"/>
  <c r="AP70" i="48"/>
  <c r="CF70" i="48"/>
  <c r="BL70" i="46"/>
  <c r="BK70" i="46"/>
  <c r="AN70" i="48"/>
  <c r="CC70" i="48"/>
  <c r="BJ70" i="46"/>
  <c r="BN69" i="46"/>
  <c r="Y69" i="62"/>
  <c r="AQ69" i="62"/>
  <c r="BM69" i="46"/>
  <c r="AP69" i="48"/>
  <c r="CF69" i="48"/>
  <c r="BL69" i="46"/>
  <c r="BK69" i="46"/>
  <c r="AN69" i="48"/>
  <c r="CC69" i="48"/>
  <c r="BJ69" i="46"/>
  <c r="BN68" i="46"/>
  <c r="Y68" i="62"/>
  <c r="AQ68" i="62"/>
  <c r="BM68" i="46"/>
  <c r="AP68" i="48"/>
  <c r="CF68" i="48"/>
  <c r="BL68" i="46"/>
  <c r="BK68" i="46"/>
  <c r="AN68" i="48"/>
  <c r="CC68" i="48"/>
  <c r="BJ68" i="46"/>
  <c r="BN67" i="46"/>
  <c r="Y67" i="62"/>
  <c r="AQ67" i="62"/>
  <c r="BM67" i="46"/>
  <c r="AP67" i="48"/>
  <c r="CF67" i="48"/>
  <c r="BL67" i="46"/>
  <c r="BK67" i="46"/>
  <c r="AN67" i="48"/>
  <c r="CC67" i="48"/>
  <c r="BJ67" i="46"/>
  <c r="BN66" i="46"/>
  <c r="Y66" i="62"/>
  <c r="AQ66" i="62"/>
  <c r="BM66" i="46"/>
  <c r="AP66" i="48"/>
  <c r="CF66" i="48"/>
  <c r="BL66" i="46"/>
  <c r="BK66" i="46"/>
  <c r="AN66" i="48"/>
  <c r="CC66" i="48"/>
  <c r="BJ66" i="46"/>
  <c r="BN65" i="46"/>
  <c r="Y65" i="62"/>
  <c r="AQ65" i="62"/>
  <c r="BM65" i="46"/>
  <c r="AP65" i="48"/>
  <c r="CF65" i="48"/>
  <c r="BL65" i="46"/>
  <c r="BK65" i="46"/>
  <c r="AN65" i="48"/>
  <c r="CC65" i="48"/>
  <c r="BJ65" i="46"/>
  <c r="BN64" i="46"/>
  <c r="Y64" i="62"/>
  <c r="AQ64" i="62"/>
  <c r="BM64" i="46"/>
  <c r="AP64" i="48"/>
  <c r="CF64" i="48"/>
  <c r="BL64" i="46"/>
  <c r="BK64" i="46"/>
  <c r="AN64" i="48"/>
  <c r="CC64" i="48"/>
  <c r="BJ64" i="46"/>
  <c r="BN63" i="46"/>
  <c r="Y63" i="62"/>
  <c r="AQ63" i="62"/>
  <c r="BM63" i="46"/>
  <c r="AP63" i="48"/>
  <c r="CF63" i="48"/>
  <c r="BL63" i="46"/>
  <c r="BK63" i="46"/>
  <c r="AN63" i="48"/>
  <c r="CC63" i="48"/>
  <c r="BJ63" i="46"/>
  <c r="BN62" i="46"/>
  <c r="Y62" i="62"/>
  <c r="AQ62" i="62"/>
  <c r="BM62" i="46"/>
  <c r="AP62" i="48"/>
  <c r="CF62" i="48"/>
  <c r="BL62" i="46"/>
  <c r="BK62" i="46"/>
  <c r="AN62" i="48"/>
  <c r="CC62" i="48"/>
  <c r="BJ62" i="46"/>
  <c r="BN61" i="46"/>
  <c r="Y61" i="62"/>
  <c r="AQ61" i="62"/>
  <c r="BM61" i="46"/>
  <c r="AP61" i="48"/>
  <c r="CF61" i="48"/>
  <c r="BL61" i="46"/>
  <c r="BK61" i="46"/>
  <c r="AN61" i="48"/>
  <c r="CC61" i="48"/>
  <c r="BJ61" i="46"/>
  <c r="BN60" i="46"/>
  <c r="Y60" i="62"/>
  <c r="AQ60" i="62"/>
  <c r="BM60" i="46"/>
  <c r="AP60" i="48"/>
  <c r="CF60" i="48"/>
  <c r="BL60" i="46"/>
  <c r="BK60" i="46"/>
  <c r="AN60" i="48"/>
  <c r="CC60" i="48"/>
  <c r="BJ60" i="46"/>
  <c r="BN59" i="46"/>
  <c r="Y59" i="62"/>
  <c r="AQ59" i="62"/>
  <c r="BM59" i="46"/>
  <c r="AP59" i="48"/>
  <c r="CF59" i="48"/>
  <c r="BL59" i="46"/>
  <c r="BK59" i="46"/>
  <c r="AN59" i="48"/>
  <c r="CC59" i="48"/>
  <c r="BJ59" i="46"/>
  <c r="BN58" i="46"/>
  <c r="Y58" i="62"/>
  <c r="AQ58" i="62"/>
  <c r="BM58" i="46"/>
  <c r="AP58" i="48"/>
  <c r="CF58" i="48"/>
  <c r="BL58" i="46"/>
  <c r="BK58" i="46"/>
  <c r="AN58" i="48"/>
  <c r="CC58" i="48"/>
  <c r="BJ58" i="46"/>
  <c r="BN57" i="46"/>
  <c r="Y57" i="62"/>
  <c r="AQ57" i="62"/>
  <c r="BM57" i="46"/>
  <c r="AP57" i="48"/>
  <c r="CF57" i="48"/>
  <c r="BL57" i="46"/>
  <c r="BK57" i="46"/>
  <c r="AN57" i="48"/>
  <c r="CC57" i="48"/>
  <c r="BJ57" i="46"/>
  <c r="BN56" i="46"/>
  <c r="Y56" i="62"/>
  <c r="AQ56" i="62"/>
  <c r="BM56" i="46"/>
  <c r="AP56" i="48"/>
  <c r="CF56" i="48"/>
  <c r="BL56" i="46"/>
  <c r="BK56" i="46"/>
  <c r="AN56" i="48"/>
  <c r="CC56" i="48"/>
  <c r="BJ56" i="46"/>
  <c r="BN55" i="46"/>
  <c r="Y55" i="62"/>
  <c r="AQ55" i="62"/>
  <c r="BM55" i="46"/>
  <c r="AP55" i="48"/>
  <c r="CF55" i="48"/>
  <c r="BL55" i="46"/>
  <c r="BK55" i="46"/>
  <c r="AN55" i="48"/>
  <c r="CC55" i="48"/>
  <c r="BJ55" i="46"/>
  <c r="BN54" i="46"/>
  <c r="Y54" i="62"/>
  <c r="AQ54" i="62"/>
  <c r="BM54" i="46"/>
  <c r="AP54" i="48"/>
  <c r="CF54" i="48"/>
  <c r="BL54" i="46"/>
  <c r="BK54" i="46"/>
  <c r="AN54" i="48"/>
  <c r="CC54" i="48"/>
  <c r="BJ54" i="46"/>
  <c r="BN53" i="46"/>
  <c r="Y53" i="62"/>
  <c r="AQ53" i="62"/>
  <c r="BM53" i="46"/>
  <c r="AP53" i="48"/>
  <c r="CF53" i="48"/>
  <c r="BL53" i="46"/>
  <c r="BK53" i="46"/>
  <c r="AN53" i="48"/>
  <c r="CC53" i="48"/>
  <c r="BJ53" i="46"/>
  <c r="BN52" i="46"/>
  <c r="Y52" i="62"/>
  <c r="AQ52" i="62"/>
  <c r="BM52" i="46"/>
  <c r="AP52" i="48"/>
  <c r="CF52" i="48"/>
  <c r="BL52" i="46"/>
  <c r="BK52" i="46"/>
  <c r="AN52" i="48"/>
  <c r="CC52" i="48"/>
  <c r="BJ52" i="46"/>
  <c r="BN51" i="46"/>
  <c r="Y51" i="62"/>
  <c r="AQ51" i="62"/>
  <c r="BM51" i="46"/>
  <c r="AP51" i="48"/>
  <c r="CF51" i="48"/>
  <c r="BL51" i="46"/>
  <c r="BK51" i="46"/>
  <c r="AN51" i="48"/>
  <c r="CC51" i="48"/>
  <c r="BJ51" i="46"/>
  <c r="BN50" i="46"/>
  <c r="Y50" i="62"/>
  <c r="AQ50" i="62"/>
  <c r="BM50" i="46"/>
  <c r="AP50" i="48"/>
  <c r="CF50" i="48"/>
  <c r="BL50" i="46"/>
  <c r="BK50" i="46"/>
  <c r="AN50" i="48"/>
  <c r="CC50" i="48"/>
  <c r="BJ50" i="46"/>
  <c r="BN49" i="46"/>
  <c r="Y49" i="62"/>
  <c r="AQ49" i="62"/>
  <c r="BM49" i="46"/>
  <c r="AP49" i="48"/>
  <c r="CF49" i="48"/>
  <c r="BL49" i="46"/>
  <c r="BK49" i="46"/>
  <c r="AN49" i="48"/>
  <c r="CC49" i="48"/>
  <c r="BJ49" i="46"/>
  <c r="BN48" i="46"/>
  <c r="Y48" i="62"/>
  <c r="AQ48" i="62"/>
  <c r="BM48" i="46"/>
  <c r="AP48" i="48"/>
  <c r="CF48" i="48"/>
  <c r="BL48" i="46"/>
  <c r="BK48" i="46"/>
  <c r="AN48" i="48"/>
  <c r="CC48" i="48"/>
  <c r="BJ48" i="46"/>
  <c r="BN47" i="46"/>
  <c r="Y47" i="62"/>
  <c r="AQ47" i="62"/>
  <c r="BM47" i="46"/>
  <c r="AP47" i="48"/>
  <c r="CF47" i="48"/>
  <c r="BL47" i="46"/>
  <c r="BK47" i="46"/>
  <c r="AN47" i="48"/>
  <c r="CC47" i="48"/>
  <c r="BJ47" i="46"/>
  <c r="BN46" i="46"/>
  <c r="Y46" i="62"/>
  <c r="AQ46" i="62"/>
  <c r="BM46" i="46"/>
  <c r="AP46" i="48"/>
  <c r="CF46" i="48"/>
  <c r="BL46" i="46"/>
  <c r="BK46" i="46"/>
  <c r="AN46" i="48"/>
  <c r="CC46" i="48"/>
  <c r="BJ46" i="46"/>
  <c r="BN45" i="46"/>
  <c r="Y45" i="62"/>
  <c r="AQ45" i="62"/>
  <c r="BM45" i="46"/>
  <c r="AP45" i="48"/>
  <c r="CF45" i="48"/>
  <c r="BL45" i="46"/>
  <c r="BK45" i="46"/>
  <c r="AN45" i="48"/>
  <c r="CC45" i="48"/>
  <c r="BJ45" i="46"/>
  <c r="BN44" i="46"/>
  <c r="Y44" i="62"/>
  <c r="AQ44" i="62"/>
  <c r="BM44" i="46"/>
  <c r="AP44" i="48"/>
  <c r="CF44" i="48"/>
  <c r="BL44" i="46"/>
  <c r="BK44" i="46"/>
  <c r="AN44" i="48"/>
  <c r="CC44" i="48"/>
  <c r="BJ44" i="46"/>
  <c r="BN43" i="46"/>
  <c r="Y43" i="62"/>
  <c r="AQ43" i="62"/>
  <c r="BM43" i="46"/>
  <c r="AP43" i="48"/>
  <c r="CF43" i="48"/>
  <c r="BL43" i="46"/>
  <c r="BK43" i="46"/>
  <c r="AN43" i="48"/>
  <c r="CC43" i="48"/>
  <c r="BJ43" i="46"/>
  <c r="BN42" i="46"/>
  <c r="Y42" i="62"/>
  <c r="AQ42" i="62"/>
  <c r="BM42" i="46"/>
  <c r="AP42" i="48"/>
  <c r="CF42" i="48"/>
  <c r="BL42" i="46"/>
  <c r="BK42" i="46"/>
  <c r="AN42" i="48"/>
  <c r="CC42" i="48"/>
  <c r="BJ42" i="46"/>
  <c r="BN41" i="46"/>
  <c r="Y41" i="62"/>
  <c r="AQ41" i="62"/>
  <c r="BM41" i="46"/>
  <c r="AP41" i="48"/>
  <c r="CF41" i="48"/>
  <c r="BL41" i="46"/>
  <c r="BK41" i="46"/>
  <c r="AN41" i="48"/>
  <c r="CC41" i="48"/>
  <c r="BJ41" i="46"/>
  <c r="BN40" i="46"/>
  <c r="Y40" i="62"/>
  <c r="AQ40" i="62"/>
  <c r="BM40" i="46"/>
  <c r="AP40" i="48"/>
  <c r="CF40" i="48"/>
  <c r="BL40" i="46"/>
  <c r="BK40" i="46"/>
  <c r="AN40" i="48"/>
  <c r="CC40" i="48"/>
  <c r="BJ40" i="46"/>
  <c r="BN39" i="46"/>
  <c r="Y39" i="62"/>
  <c r="AQ39" i="62"/>
  <c r="BM39" i="46"/>
  <c r="AP39" i="48"/>
  <c r="CF39" i="48"/>
  <c r="BL39" i="46"/>
  <c r="BK39" i="46"/>
  <c r="AN39" i="48"/>
  <c r="CC39" i="48"/>
  <c r="BJ39" i="46"/>
  <c r="BN38" i="46"/>
  <c r="Y38" i="62"/>
  <c r="AQ38" i="62"/>
  <c r="BM38" i="46"/>
  <c r="AP38" i="48"/>
  <c r="CF38" i="48"/>
  <c r="BL38" i="46"/>
  <c r="BK38" i="46"/>
  <c r="AN38" i="48"/>
  <c r="CC38" i="48"/>
  <c r="BJ38" i="46"/>
  <c r="BN37" i="46"/>
  <c r="Y37" i="62"/>
  <c r="AQ37" i="62"/>
  <c r="BM37" i="46"/>
  <c r="AP37" i="48"/>
  <c r="CF37" i="48"/>
  <c r="BL37" i="46"/>
  <c r="BK37" i="46"/>
  <c r="AN37" i="48"/>
  <c r="CC37" i="48"/>
  <c r="BJ37" i="46"/>
  <c r="BN36" i="46"/>
  <c r="Y36" i="62"/>
  <c r="AQ36" i="62"/>
  <c r="BM36" i="46"/>
  <c r="AP36" i="48"/>
  <c r="CF36" i="48"/>
  <c r="BL36" i="46"/>
  <c r="BK36" i="46"/>
  <c r="AN36" i="48"/>
  <c r="CC36" i="48"/>
  <c r="BJ36" i="46"/>
  <c r="BN35" i="46"/>
  <c r="Y35" i="62"/>
  <c r="AQ35" i="62"/>
  <c r="BM35" i="46"/>
  <c r="AP35" i="48"/>
  <c r="CF35" i="48"/>
  <c r="BL35" i="46"/>
  <c r="BK35" i="46"/>
  <c r="AN35" i="48"/>
  <c r="CC35" i="48"/>
  <c r="BJ35" i="46"/>
  <c r="BN34" i="46"/>
  <c r="Y34" i="62"/>
  <c r="AQ34" i="62"/>
  <c r="BM34" i="46"/>
  <c r="AP34" i="48"/>
  <c r="CF34" i="48"/>
  <c r="BL34" i="46"/>
  <c r="BK34" i="46"/>
  <c r="AN34" i="48"/>
  <c r="CC34" i="48"/>
  <c r="BJ34" i="46"/>
  <c r="BN33" i="46"/>
  <c r="Y33" i="62"/>
  <c r="AQ33" i="62"/>
  <c r="BM33" i="46"/>
  <c r="AP33" i="48"/>
  <c r="CF33" i="48"/>
  <c r="BL33" i="46"/>
  <c r="BK33" i="46"/>
  <c r="AN33" i="48"/>
  <c r="CC33" i="48"/>
  <c r="BJ33" i="46"/>
  <c r="BN32" i="46"/>
  <c r="Y32" i="62"/>
  <c r="AQ32" i="62"/>
  <c r="BM32" i="46"/>
  <c r="AP32" i="48"/>
  <c r="CF32" i="48"/>
  <c r="BL32" i="46"/>
  <c r="BK32" i="46"/>
  <c r="AN32" i="48"/>
  <c r="CC32" i="48"/>
  <c r="BJ32" i="46"/>
  <c r="BN31" i="46"/>
  <c r="Y31" i="62"/>
  <c r="AQ31" i="62"/>
  <c r="BM31" i="46"/>
  <c r="AP31" i="48"/>
  <c r="CF31" i="48"/>
  <c r="BL31" i="46"/>
  <c r="BK31" i="46"/>
  <c r="AN31" i="48"/>
  <c r="CC31" i="48"/>
  <c r="BJ31" i="46"/>
  <c r="BN30" i="46"/>
  <c r="Y30" i="62"/>
  <c r="AQ30" i="62"/>
  <c r="BM30" i="46"/>
  <c r="AP30" i="48"/>
  <c r="CF30" i="48"/>
  <c r="BL30" i="46"/>
  <c r="BK30" i="46"/>
  <c r="AN30" i="48"/>
  <c r="CC30" i="48"/>
  <c r="BJ30" i="46"/>
  <c r="BN29" i="46"/>
  <c r="Y29" i="62"/>
  <c r="AQ29" i="62"/>
  <c r="BM29" i="46"/>
  <c r="AP29" i="48"/>
  <c r="CF29" i="48"/>
  <c r="BL29" i="46"/>
  <c r="BK29" i="46"/>
  <c r="AN29" i="48"/>
  <c r="CC29" i="48"/>
  <c r="BJ29" i="46"/>
  <c r="BN28" i="46"/>
  <c r="Y28" i="62"/>
  <c r="AQ28" i="62"/>
  <c r="BM28" i="46"/>
  <c r="AP28" i="48"/>
  <c r="CF28" i="48"/>
  <c r="BL28" i="46"/>
  <c r="BK28" i="46"/>
  <c r="AN28" i="48"/>
  <c r="CC28" i="48"/>
  <c r="BJ28" i="46"/>
  <c r="BN27" i="46"/>
  <c r="Y27" i="62"/>
  <c r="AQ27" i="62"/>
  <c r="BM27" i="46"/>
  <c r="AP27" i="48"/>
  <c r="CF27" i="48"/>
  <c r="BL27" i="46"/>
  <c r="BK27" i="46"/>
  <c r="AN27" i="48"/>
  <c r="CC27" i="48"/>
  <c r="BJ27" i="46"/>
  <c r="BN26" i="46"/>
  <c r="Y26" i="62"/>
  <c r="AQ26" i="62"/>
  <c r="BM26" i="46"/>
  <c r="AP26" i="48"/>
  <c r="CF26" i="48"/>
  <c r="BL26" i="46"/>
  <c r="BK26" i="46"/>
  <c r="AN26" i="48"/>
  <c r="CC26" i="48"/>
  <c r="BJ26" i="46"/>
  <c r="BN25" i="46"/>
  <c r="Y25" i="62"/>
  <c r="AQ25" i="62"/>
  <c r="BM25" i="46"/>
  <c r="AP25" i="48"/>
  <c r="CF25" i="48"/>
  <c r="BL25" i="46"/>
  <c r="BK25" i="46"/>
  <c r="AN25" i="48"/>
  <c r="CC25" i="48"/>
  <c r="BJ25" i="46"/>
  <c r="BN24" i="46"/>
  <c r="Y24" i="62"/>
  <c r="AQ24" i="62"/>
  <c r="BM24" i="46"/>
  <c r="AP24" i="48"/>
  <c r="CF24" i="48"/>
  <c r="BL24" i="46"/>
  <c r="BK24" i="46"/>
  <c r="AN24" i="48"/>
  <c r="CC24" i="48"/>
  <c r="BJ24" i="46"/>
  <c r="BN23" i="46"/>
  <c r="Y23" i="62"/>
  <c r="AQ23" i="62"/>
  <c r="BM23" i="46"/>
  <c r="AP23" i="48"/>
  <c r="CF23" i="48"/>
  <c r="BL23" i="46"/>
  <c r="BK23" i="46"/>
  <c r="AN23" i="48"/>
  <c r="CC23" i="48"/>
  <c r="BJ23" i="46"/>
  <c r="BN22" i="46"/>
  <c r="Y22" i="62"/>
  <c r="AQ22" i="62"/>
  <c r="BM22" i="46"/>
  <c r="AP22" i="48"/>
  <c r="CF22" i="48"/>
  <c r="BL22" i="46"/>
  <c r="BK22" i="46"/>
  <c r="AN22" i="48"/>
  <c r="CC22" i="48"/>
  <c r="BJ22" i="46"/>
  <c r="BN21" i="46"/>
  <c r="Y21" i="62"/>
  <c r="AQ21" i="62"/>
  <c r="BM21" i="46"/>
  <c r="AP21" i="48"/>
  <c r="CF21" i="48"/>
  <c r="BL21" i="46"/>
  <c r="BK21" i="46"/>
  <c r="AN21" i="48"/>
  <c r="CC21" i="48"/>
  <c r="BJ21" i="46"/>
  <c r="BN20" i="46"/>
  <c r="Y20" i="62"/>
  <c r="AQ20" i="62"/>
  <c r="BM20" i="46"/>
  <c r="AP20" i="48"/>
  <c r="CF20" i="48"/>
  <c r="BL20" i="46"/>
  <c r="BK20" i="46"/>
  <c r="AN20" i="48"/>
  <c r="CC20" i="48"/>
  <c r="BJ20" i="46"/>
  <c r="BN19" i="46"/>
  <c r="Y19" i="62"/>
  <c r="AQ19" i="62"/>
  <c r="BM19" i="46"/>
  <c r="AP19" i="48"/>
  <c r="CF19" i="48"/>
  <c r="BL19" i="46"/>
  <c r="BK19" i="46"/>
  <c r="AN19" i="48"/>
  <c r="CC19" i="48"/>
  <c r="BJ19" i="46"/>
  <c r="BN18" i="46"/>
  <c r="Y18" i="62"/>
  <c r="AQ18" i="62"/>
  <c r="BM18" i="46"/>
  <c r="AP18" i="48"/>
  <c r="CF18" i="48"/>
  <c r="BL18" i="46"/>
  <c r="BK18" i="46"/>
  <c r="AN18" i="48"/>
  <c r="CC18" i="48"/>
  <c r="BJ18" i="46"/>
  <c r="BN17" i="46"/>
  <c r="Y17" i="62"/>
  <c r="AQ17" i="62"/>
  <c r="BM17" i="46"/>
  <c r="AP17" i="48"/>
  <c r="CF17" i="48"/>
  <c r="BL17" i="46"/>
  <c r="BK17" i="46"/>
  <c r="AN17" i="48"/>
  <c r="CC17" i="48"/>
  <c r="BJ17" i="46"/>
  <c r="BN16" i="46"/>
  <c r="Y16" i="62"/>
  <c r="AQ16" i="62"/>
  <c r="BM16" i="46"/>
  <c r="AP16" i="48"/>
  <c r="CF16" i="48"/>
  <c r="BL16" i="46"/>
  <c r="BK16" i="46"/>
  <c r="AN16" i="48"/>
  <c r="CC16" i="48"/>
  <c r="BJ16" i="46"/>
  <c r="BN15" i="46"/>
  <c r="Y15" i="62"/>
  <c r="AQ15" i="62"/>
  <c r="BM15" i="46"/>
  <c r="AP15" i="48"/>
  <c r="CF15" i="48"/>
  <c r="BL15" i="46"/>
  <c r="BK15" i="46"/>
  <c r="AN15" i="48"/>
  <c r="CC15" i="48"/>
  <c r="BJ15" i="46"/>
  <c r="BN14" i="46"/>
  <c r="Y14" i="62"/>
  <c r="AQ14" i="62"/>
  <c r="BM14" i="46"/>
  <c r="AP14" i="48"/>
  <c r="CF14" i="48"/>
  <c r="BL14" i="46"/>
  <c r="BK14" i="46"/>
  <c r="AN14" i="48"/>
  <c r="CC14" i="48"/>
  <c r="BJ14" i="46"/>
  <c r="BN13" i="46"/>
  <c r="Y13" i="62"/>
  <c r="AQ13" i="62"/>
  <c r="BM13" i="46"/>
  <c r="AP13" i="48"/>
  <c r="CF13" i="48"/>
  <c r="BL13" i="46"/>
  <c r="BK13" i="46"/>
  <c r="AN13" i="48"/>
  <c r="CC13" i="48"/>
  <c r="BJ13" i="46"/>
  <c r="BN12" i="46"/>
  <c r="Y12" i="62"/>
  <c r="AQ12" i="62"/>
  <c r="BM12" i="46"/>
  <c r="AP12" i="48"/>
  <c r="CF12" i="48"/>
  <c r="BL12" i="46"/>
  <c r="BK12" i="46"/>
  <c r="AN12" i="48"/>
  <c r="CC12" i="48"/>
  <c r="BJ12" i="46"/>
  <c r="BN11" i="46"/>
  <c r="Y11" i="62"/>
  <c r="AQ11" i="62"/>
  <c r="BM11" i="46"/>
  <c r="AP11" i="48"/>
  <c r="CF11" i="48"/>
  <c r="BL11" i="46"/>
  <c r="BK11" i="46"/>
  <c r="AN11" i="48"/>
  <c r="CC11" i="48"/>
  <c r="BJ11" i="46"/>
  <c r="BN10" i="46"/>
  <c r="Y10" i="62"/>
  <c r="AQ10" i="62"/>
  <c r="BM10" i="46"/>
  <c r="AP10" i="48"/>
  <c r="CF10" i="48"/>
  <c r="BL10" i="46"/>
  <c r="BK10" i="46"/>
  <c r="AN10" i="48"/>
  <c r="CC10" i="48"/>
  <c r="BJ10" i="46"/>
  <c r="BN9" i="46"/>
  <c r="Y9" i="62"/>
  <c r="AQ9" i="62"/>
  <c r="BM9" i="46"/>
  <c r="AP9" i="48"/>
  <c r="CF9" i="48"/>
  <c r="BL9" i="46"/>
  <c r="BK9" i="46"/>
  <c r="AN9" i="48"/>
  <c r="CC9" i="48"/>
  <c r="BJ9" i="46"/>
  <c r="BN8" i="46"/>
  <c r="Y8" i="62"/>
  <c r="AQ8" i="62"/>
  <c r="BM8" i="46"/>
  <c r="AP8" i="48"/>
  <c r="CF8" i="48"/>
  <c r="BL8" i="46"/>
  <c r="BK8" i="46"/>
  <c r="AN8" i="48"/>
  <c r="CC8" i="48"/>
  <c r="BJ8" i="46"/>
  <c r="BN7" i="46"/>
  <c r="Y7" i="62"/>
  <c r="AQ7" i="62"/>
  <c r="BM7" i="46"/>
  <c r="AP7" i="48"/>
  <c r="CF7" i="48"/>
  <c r="BL7" i="46"/>
  <c r="BK7" i="46"/>
  <c r="AN7" i="48"/>
  <c r="CC7" i="48"/>
  <c r="BJ7" i="46"/>
  <c r="BN6" i="46"/>
  <c r="Y6" i="62"/>
  <c r="AQ6" i="62"/>
  <c r="BM6" i="46"/>
  <c r="AP6" i="48"/>
  <c r="CF6" i="48"/>
  <c r="BL6" i="46"/>
  <c r="BK6" i="46"/>
  <c r="AN6" i="48"/>
  <c r="CC6" i="48"/>
  <c r="BJ6" i="46"/>
  <c r="BN5" i="46"/>
  <c r="Y5" i="62"/>
  <c r="AQ5" i="62"/>
  <c r="BM5" i="46"/>
  <c r="AP5" i="48"/>
  <c r="CF5" i="48"/>
  <c r="BL5" i="46"/>
  <c r="BK5" i="46"/>
  <c r="AN5" i="48"/>
  <c r="CC5" i="48"/>
  <c r="BJ5" i="46"/>
  <c r="BN4" i="46"/>
  <c r="Y4" i="62"/>
  <c r="AQ4" i="62"/>
  <c r="BM4" i="46"/>
  <c r="AP4" i="48"/>
  <c r="CF4" i="48"/>
  <c r="BL4" i="46"/>
  <c r="BK4" i="46"/>
  <c r="AN4" i="48"/>
  <c r="CC4" i="48"/>
  <c r="BJ4" i="46"/>
  <c r="DQ3" i="46"/>
  <c r="BZ3" i="48"/>
  <c r="DP3" i="46"/>
  <c r="BY3" i="48"/>
  <c r="DN3" i="46"/>
  <c r="DM3" i="46"/>
  <c r="BW3" i="48"/>
  <c r="DJ3" i="46"/>
  <c r="DI3" i="46"/>
  <c r="BT3" i="48"/>
  <c r="DH3" i="46"/>
  <c r="BS3" i="48"/>
  <c r="DE3" i="46"/>
  <c r="BR3" i="48"/>
  <c r="DD3" i="46"/>
  <c r="DC3" i="46"/>
  <c r="DA3" i="46"/>
  <c r="CZ3" i="46"/>
  <c r="BO3" i="48"/>
  <c r="CV3" i="46"/>
  <c r="CU3" i="46"/>
  <c r="BL3" i="48"/>
  <c r="CT3" i="46"/>
  <c r="CS3" i="46"/>
  <c r="CP3" i="46"/>
  <c r="BJ3" i="48"/>
  <c r="CO3" i="46"/>
  <c r="BI3" i="48"/>
  <c r="CM3" i="46"/>
  <c r="CL3" i="46"/>
  <c r="BG3" i="48"/>
  <c r="CI3" i="46"/>
  <c r="CH3" i="46"/>
  <c r="BD3" i="48"/>
  <c r="CG3" i="46"/>
  <c r="BC3" i="48"/>
  <c r="CE3" i="46"/>
  <c r="AE3" i="62"/>
  <c r="CD3" i="46"/>
  <c r="BA3" i="48"/>
  <c r="CB3" i="46"/>
  <c r="AY3" i="48"/>
  <c r="CA3" i="46"/>
  <c r="BZ3" i="46"/>
  <c r="BY3" i="46"/>
  <c r="AW3" i="48"/>
  <c r="BX3" i="46"/>
  <c r="BU3" i="46"/>
  <c r="AU3" i="48"/>
  <c r="BR3" i="46"/>
  <c r="BQ3" i="46"/>
  <c r="AS3" i="48"/>
  <c r="BP3" i="46"/>
  <c r="BN3" i="46"/>
  <c r="Y3" i="62"/>
  <c r="BM3" i="46"/>
  <c r="AP3" i="48"/>
  <c r="BK3" i="46"/>
  <c r="AN3" i="48"/>
  <c r="BJ3" i="46"/>
  <c r="BH3" i="46"/>
  <c r="BA3" i="46"/>
  <c r="AZ3" i="46"/>
  <c r="AS3" i="46"/>
  <c r="AR3" i="46"/>
  <c r="S3" i="62"/>
  <c r="R3" i="62"/>
  <c r="AP3" i="46"/>
  <c r="Q3" i="62"/>
  <c r="AO3" i="46"/>
  <c r="P3" i="62"/>
  <c r="AN3" i="46"/>
  <c r="AC3" i="48"/>
  <c r="AL3" i="46"/>
  <c r="AA3" i="48"/>
  <c r="AK3" i="46"/>
  <c r="AJ3" i="46"/>
  <c r="M3" i="62"/>
  <c r="AI3" i="46"/>
  <c r="AH3" i="46"/>
  <c r="AF3" i="46"/>
  <c r="AE3" i="46"/>
  <c r="AD3" i="46"/>
  <c r="AB3" i="46"/>
  <c r="Z3" i="46"/>
  <c r="Y3" i="46"/>
  <c r="J3" i="62"/>
  <c r="X3" i="46"/>
  <c r="R3" i="48"/>
  <c r="W3" i="46"/>
  <c r="V3" i="46"/>
  <c r="U3" i="46"/>
  <c r="S3" i="46"/>
  <c r="O3" i="48"/>
  <c r="R3" i="46"/>
  <c r="Q3" i="46"/>
  <c r="P3" i="46"/>
  <c r="O3" i="46"/>
  <c r="N3" i="46"/>
  <c r="L3" i="48"/>
  <c r="L3" i="46"/>
  <c r="K3" i="46"/>
  <c r="J3" i="46"/>
  <c r="I3" i="48"/>
  <c r="H3" i="46"/>
  <c r="G3" i="46"/>
  <c r="F3" i="46"/>
  <c r="F3" i="48"/>
  <c r="E3" i="46"/>
  <c r="AH3" i="47"/>
  <c r="X5" i="62"/>
  <c r="AP5" i="62"/>
  <c r="W7" i="62"/>
  <c r="AO7" i="62"/>
  <c r="W11" i="62"/>
  <c r="AO11" i="62"/>
  <c r="X13" i="62"/>
  <c r="AP13" i="62"/>
  <c r="W15" i="62"/>
  <c r="AO15" i="62"/>
  <c r="W19" i="62"/>
  <c r="AO19" i="62"/>
  <c r="X21" i="62"/>
  <c r="AP21" i="62"/>
  <c r="W23" i="62"/>
  <c r="AO23" i="62"/>
  <c r="W27" i="62"/>
  <c r="AO27" i="62"/>
  <c r="X29" i="62"/>
  <c r="AP29" i="62"/>
  <c r="W31" i="62"/>
  <c r="AO31" i="62"/>
  <c r="W35" i="62"/>
  <c r="AO35" i="62"/>
  <c r="X37" i="62"/>
  <c r="AP37" i="62"/>
  <c r="W39" i="62"/>
  <c r="AO39" i="62"/>
  <c r="W43" i="62"/>
  <c r="AO43" i="62"/>
  <c r="X45" i="62"/>
  <c r="AP45" i="62"/>
  <c r="W47" i="62"/>
  <c r="AO47" i="62"/>
  <c r="W51" i="62"/>
  <c r="AO51" i="62"/>
  <c r="X53" i="62"/>
  <c r="AP53" i="62"/>
  <c r="W55" i="62"/>
  <c r="AO55" i="62"/>
  <c r="W59" i="62"/>
  <c r="AO59" i="62"/>
  <c r="X61" i="62"/>
  <c r="AP61" i="62"/>
  <c r="W63" i="62"/>
  <c r="AO63" i="62"/>
  <c r="W67" i="62"/>
  <c r="AO67" i="62"/>
  <c r="X69" i="62"/>
  <c r="AP69" i="62"/>
  <c r="W71" i="62"/>
  <c r="AO71" i="62"/>
  <c r="W75" i="62"/>
  <c r="AO75" i="62"/>
  <c r="X77" i="62"/>
  <c r="AP77" i="62"/>
  <c r="W79" i="62"/>
  <c r="AO79" i="62"/>
  <c r="W83" i="62"/>
  <c r="AO83" i="62"/>
  <c r="X85" i="62"/>
  <c r="AP85" i="62"/>
  <c r="W87" i="62"/>
  <c r="AO87" i="62"/>
  <c r="W91" i="62"/>
  <c r="AO91" i="62"/>
  <c r="X93" i="62"/>
  <c r="AP93" i="62"/>
  <c r="W95" i="62"/>
  <c r="AO95" i="62"/>
  <c r="W99" i="62"/>
  <c r="AO99" i="62"/>
  <c r="X101" i="62"/>
  <c r="AP101" i="62"/>
  <c r="W103" i="62"/>
  <c r="AO103" i="62"/>
  <c r="W107" i="62"/>
  <c r="AO107" i="62"/>
  <c r="X109" i="62"/>
  <c r="AP109" i="62"/>
  <c r="W5" i="62"/>
  <c r="AO5" i="62"/>
  <c r="X11" i="62"/>
  <c r="AP11" i="62"/>
  <c r="W13" i="62"/>
  <c r="AO13" i="62"/>
  <c r="X19" i="62"/>
  <c r="AP19" i="62"/>
  <c r="W21" i="62"/>
  <c r="AO21" i="62"/>
  <c r="X27" i="62"/>
  <c r="AP27" i="62"/>
  <c r="X35" i="62"/>
  <c r="AP35" i="62"/>
  <c r="X51" i="62"/>
  <c r="AP51" i="62"/>
  <c r="X59" i="62"/>
  <c r="AP59" i="62"/>
  <c r="X67" i="62"/>
  <c r="AP67" i="62"/>
  <c r="X75" i="62"/>
  <c r="AP75" i="62"/>
  <c r="X83" i="62"/>
  <c r="AP83" i="62"/>
  <c r="X91" i="62"/>
  <c r="AP91" i="62"/>
  <c r="X107" i="62"/>
  <c r="AP107" i="62"/>
  <c r="K3" i="62"/>
  <c r="AR3" i="48"/>
  <c r="Z3" i="47"/>
  <c r="AO7" i="48"/>
  <c r="X7" i="47"/>
  <c r="X7" i="62"/>
  <c r="AP7" i="62"/>
  <c r="AM9" i="48"/>
  <c r="W9" i="47"/>
  <c r="W9" i="62"/>
  <c r="AO9" i="62"/>
  <c r="M3" i="48"/>
  <c r="H3" i="62"/>
  <c r="L3" i="62"/>
  <c r="Z3" i="48"/>
  <c r="N3" i="47"/>
  <c r="N3" i="62"/>
  <c r="T3" i="62"/>
  <c r="W3" i="62"/>
  <c r="AD3" i="62"/>
  <c r="BH3" i="48"/>
  <c r="AG3" i="62"/>
  <c r="BU3" i="48"/>
  <c r="AL3" i="47"/>
  <c r="AL3" i="62"/>
  <c r="AN3" i="47"/>
  <c r="X4" i="62"/>
  <c r="AP4" i="62"/>
  <c r="W6" i="62"/>
  <c r="AO6" i="62"/>
  <c r="AO8" i="48"/>
  <c r="X8" i="47"/>
  <c r="X8" i="62"/>
  <c r="AP8" i="62"/>
  <c r="AM10" i="48"/>
  <c r="W10" i="47"/>
  <c r="W10" i="62"/>
  <c r="AO10" i="62"/>
  <c r="X12" i="62"/>
  <c r="AP12" i="62"/>
  <c r="W14" i="62"/>
  <c r="AO14" i="62"/>
  <c r="AO16" i="48"/>
  <c r="X16" i="47"/>
  <c r="X16" i="62"/>
  <c r="AP16" i="62"/>
  <c r="AM18" i="48"/>
  <c r="W18" i="47"/>
  <c r="W18" i="62"/>
  <c r="AO18" i="62"/>
  <c r="X20" i="62"/>
  <c r="AP20" i="62"/>
  <c r="W22" i="62"/>
  <c r="AO22" i="62"/>
  <c r="AO24" i="48"/>
  <c r="X24" i="47"/>
  <c r="X24" i="62"/>
  <c r="AP24" i="62"/>
  <c r="AM26" i="48"/>
  <c r="W26" i="47"/>
  <c r="W26" i="62"/>
  <c r="AO26" i="62"/>
  <c r="X28" i="62"/>
  <c r="AP28" i="62"/>
  <c r="W30" i="62"/>
  <c r="AO30" i="62"/>
  <c r="AO32" i="48"/>
  <c r="X32" i="47"/>
  <c r="X32" i="62"/>
  <c r="AP32" i="62"/>
  <c r="AM34" i="48"/>
  <c r="W34" i="47"/>
  <c r="W34" i="62"/>
  <c r="AO34" i="62"/>
  <c r="X36" i="62"/>
  <c r="AP36" i="62"/>
  <c r="W38" i="62"/>
  <c r="AO38" i="62"/>
  <c r="AO40" i="48"/>
  <c r="X40" i="47"/>
  <c r="X40" i="62"/>
  <c r="AP40" i="62"/>
  <c r="AM42" i="48"/>
  <c r="W42" i="47"/>
  <c r="W42" i="62"/>
  <c r="AO42" i="62"/>
  <c r="X44" i="62"/>
  <c r="AP44" i="62"/>
  <c r="W46" i="62"/>
  <c r="AO46" i="62"/>
  <c r="AO48" i="48"/>
  <c r="X48" i="47"/>
  <c r="X48" i="62"/>
  <c r="AP48" i="62"/>
  <c r="AM50" i="48"/>
  <c r="W50" i="47"/>
  <c r="W50" i="62"/>
  <c r="AO50" i="62"/>
  <c r="X52" i="62"/>
  <c r="AP52" i="62"/>
  <c r="W54" i="62"/>
  <c r="AO54" i="62"/>
  <c r="AO56" i="48"/>
  <c r="X56" i="47"/>
  <c r="X56" i="62"/>
  <c r="AP56" i="62"/>
  <c r="AM58" i="48"/>
  <c r="W58" i="47"/>
  <c r="W58" i="62"/>
  <c r="AO58" i="62"/>
  <c r="X60" i="62"/>
  <c r="AP60" i="62"/>
  <c r="W62" i="62"/>
  <c r="AO62" i="62"/>
  <c r="AO64" i="48"/>
  <c r="X64" i="47"/>
  <c r="X64" i="62"/>
  <c r="AP64" i="62"/>
  <c r="AM66" i="48"/>
  <c r="W66" i="47"/>
  <c r="W66" i="62"/>
  <c r="AO66" i="62"/>
  <c r="X68" i="62"/>
  <c r="AP68" i="62"/>
  <c r="W70" i="62"/>
  <c r="AO70" i="62"/>
  <c r="AO72" i="48"/>
  <c r="X72" i="47"/>
  <c r="X72" i="62"/>
  <c r="AP72" i="62"/>
  <c r="AM74" i="48"/>
  <c r="W74" i="47"/>
  <c r="W74" i="62"/>
  <c r="AO74" i="62"/>
  <c r="X76" i="62"/>
  <c r="AP76" i="62"/>
  <c r="W78" i="62"/>
  <c r="AO78" i="62"/>
  <c r="AO80" i="48"/>
  <c r="X80" i="47"/>
  <c r="X80" i="62"/>
  <c r="AP80" i="62"/>
  <c r="AM82" i="48"/>
  <c r="W82" i="47"/>
  <c r="W82" i="62"/>
  <c r="AO82" i="62"/>
  <c r="X84" i="62"/>
  <c r="AP84" i="62"/>
  <c r="W86" i="62"/>
  <c r="AO86" i="62"/>
  <c r="AO88" i="48"/>
  <c r="X88" i="47"/>
  <c r="X88" i="62"/>
  <c r="AP88" i="62"/>
  <c r="AM90" i="48"/>
  <c r="W90" i="47"/>
  <c r="W90" i="62"/>
  <c r="AO90" i="62"/>
  <c r="X92" i="62"/>
  <c r="AP92" i="62"/>
  <c r="W94" i="62"/>
  <c r="AO94" i="62"/>
  <c r="AO96" i="48"/>
  <c r="X96" i="47"/>
  <c r="X96" i="62"/>
  <c r="AP96" i="62"/>
  <c r="AM98" i="48"/>
  <c r="W98" i="47"/>
  <c r="W98" i="62"/>
  <c r="AO98" i="62"/>
  <c r="X100" i="62"/>
  <c r="AP100" i="62"/>
  <c r="W102" i="62"/>
  <c r="AO102" i="62"/>
  <c r="AO104" i="48"/>
  <c r="X104" i="47"/>
  <c r="X104" i="62"/>
  <c r="AP104" i="62"/>
  <c r="AM106" i="48"/>
  <c r="W106" i="47"/>
  <c r="W106" i="62"/>
  <c r="AO106" i="62"/>
  <c r="X108" i="62"/>
  <c r="AP108" i="62"/>
  <c r="W110" i="62"/>
  <c r="AO110" i="62"/>
  <c r="CH26" i="48"/>
  <c r="J26" i="47"/>
  <c r="CH55" i="48"/>
  <c r="J55" i="47"/>
  <c r="CH103" i="48"/>
  <c r="J103" i="47"/>
  <c r="CH105" i="48"/>
  <c r="J105" i="47"/>
  <c r="CH110" i="48"/>
  <c r="J110" i="47"/>
  <c r="CH78" i="48"/>
  <c r="J78" i="47"/>
  <c r="CH46" i="48"/>
  <c r="J46" i="47"/>
  <c r="CH17" i="48"/>
  <c r="J17" i="47"/>
  <c r="CH39" i="48"/>
  <c r="J39" i="47"/>
  <c r="CH97" i="48"/>
  <c r="J97" i="47"/>
  <c r="CH49" i="48"/>
  <c r="J49" i="47"/>
  <c r="CH12" i="48"/>
  <c r="J12" i="47"/>
  <c r="CH91" i="48"/>
  <c r="J91" i="47"/>
  <c r="CH59" i="48"/>
  <c r="J59" i="47"/>
  <c r="CH22" i="48"/>
  <c r="J22" i="47"/>
  <c r="CH7" i="48"/>
  <c r="J7" i="47"/>
  <c r="CH43" i="48"/>
  <c r="J43" i="47"/>
  <c r="CH101" i="48"/>
  <c r="J101" i="47"/>
  <c r="CH69" i="48"/>
  <c r="J69" i="47"/>
  <c r="CH40" i="48"/>
  <c r="J40" i="47"/>
  <c r="CH8" i="48"/>
  <c r="J8" i="47"/>
  <c r="CH68" i="48"/>
  <c r="J68" i="47"/>
  <c r="CH56" i="48"/>
  <c r="J56" i="47"/>
  <c r="CH106" i="48"/>
  <c r="J106" i="47"/>
  <c r="CH74" i="48"/>
  <c r="J74" i="47"/>
  <c r="CH37" i="48"/>
  <c r="J37" i="47"/>
  <c r="CH5" i="48"/>
  <c r="J5" i="47"/>
  <c r="I3" i="62"/>
  <c r="BE3" i="48"/>
  <c r="AF3" i="47"/>
  <c r="AF3" i="62"/>
  <c r="AO25" i="48"/>
  <c r="X25" i="47"/>
  <c r="X25" i="62"/>
  <c r="AP25" i="62"/>
  <c r="AO33" i="48"/>
  <c r="X33" i="47"/>
  <c r="X33" i="62"/>
  <c r="AP33" i="62"/>
  <c r="AO41" i="48"/>
  <c r="X41" i="47"/>
  <c r="X41" i="62"/>
  <c r="AP41" i="62"/>
  <c r="AO49" i="48"/>
  <c r="X49" i="47"/>
  <c r="X49" i="62"/>
  <c r="AP49" i="62"/>
  <c r="AO57" i="48"/>
  <c r="X57" i="47"/>
  <c r="X57" i="62"/>
  <c r="AP57" i="62"/>
  <c r="AO65" i="48"/>
  <c r="X65" i="47"/>
  <c r="X65" i="62"/>
  <c r="AP65" i="62"/>
  <c r="AO73" i="48"/>
  <c r="X73" i="47"/>
  <c r="X73" i="62"/>
  <c r="AP73" i="62"/>
  <c r="AO81" i="48"/>
  <c r="X81" i="47"/>
  <c r="X81" i="62"/>
  <c r="AP81" i="62"/>
  <c r="AO89" i="48"/>
  <c r="X89" i="47"/>
  <c r="X89" i="62"/>
  <c r="AP89" i="62"/>
  <c r="AO97" i="48"/>
  <c r="X97" i="47"/>
  <c r="X97" i="62"/>
  <c r="AP97" i="62"/>
  <c r="AO105" i="48"/>
  <c r="X105" i="47"/>
  <c r="X105" i="62"/>
  <c r="AP105" i="62"/>
  <c r="CH95" i="48"/>
  <c r="J95" i="47"/>
  <c r="CH42" i="48"/>
  <c r="J42" i="47"/>
  <c r="CH10" i="48"/>
  <c r="J10" i="47"/>
  <c r="CH73" i="48"/>
  <c r="J73" i="47"/>
  <c r="CH102" i="48"/>
  <c r="J102" i="47"/>
  <c r="CH70" i="48"/>
  <c r="J70" i="47"/>
  <c r="CH41" i="48"/>
  <c r="J41" i="47"/>
  <c r="CH9" i="48"/>
  <c r="J9" i="47"/>
  <c r="CH31" i="48"/>
  <c r="J31" i="47"/>
  <c r="CH89" i="48"/>
  <c r="J89" i="47"/>
  <c r="CH36" i="48"/>
  <c r="J36" i="47"/>
  <c r="CH4" i="48"/>
  <c r="J4" i="47"/>
  <c r="CH83" i="48"/>
  <c r="J83" i="47"/>
  <c r="CH51" i="48"/>
  <c r="J51" i="47"/>
  <c r="CH14" i="48"/>
  <c r="J14" i="47"/>
  <c r="CH104" i="48"/>
  <c r="J104" i="47"/>
  <c r="CH27" i="48"/>
  <c r="J27" i="47"/>
  <c r="CH93" i="48"/>
  <c r="J93" i="47"/>
  <c r="CH61" i="48"/>
  <c r="J61" i="47"/>
  <c r="CH32" i="48"/>
  <c r="J32" i="47"/>
  <c r="CH92" i="48"/>
  <c r="J92" i="47"/>
  <c r="CH96" i="48"/>
  <c r="J96" i="47"/>
  <c r="CH48" i="48"/>
  <c r="J48" i="47"/>
  <c r="CH98" i="48"/>
  <c r="J98" i="47"/>
  <c r="CH66" i="48"/>
  <c r="J66" i="47"/>
  <c r="CH29" i="48"/>
  <c r="J29" i="47"/>
  <c r="AO9" i="48"/>
  <c r="X9" i="47"/>
  <c r="X9" i="62"/>
  <c r="AP9" i="62"/>
  <c r="AO17" i="48"/>
  <c r="X17" i="47"/>
  <c r="X17" i="62"/>
  <c r="AP17" i="62"/>
  <c r="E3" i="48"/>
  <c r="E3" i="62"/>
  <c r="F3" i="62"/>
  <c r="AQ3" i="62"/>
  <c r="O3" i="62"/>
  <c r="U3" i="62"/>
  <c r="X3" i="62"/>
  <c r="AC3" i="62"/>
  <c r="AG3" i="47"/>
  <c r="BM3" i="48"/>
  <c r="AI3" i="62"/>
  <c r="BP3" i="48"/>
  <c r="AJ3" i="62"/>
  <c r="W4" i="62"/>
  <c r="AO4" i="62"/>
  <c r="X6" i="62"/>
  <c r="AP6" i="62"/>
  <c r="W8" i="62"/>
  <c r="AO8" i="62"/>
  <c r="X10" i="62"/>
  <c r="AP10" i="62"/>
  <c r="W12" i="62"/>
  <c r="AO12" i="62"/>
  <c r="X14" i="62"/>
  <c r="AP14" i="62"/>
  <c r="W16" i="62"/>
  <c r="AO16" i="62"/>
  <c r="X18" i="62"/>
  <c r="AP18" i="62"/>
  <c r="W20" i="62"/>
  <c r="AO20" i="62"/>
  <c r="X22" i="62"/>
  <c r="AP22" i="62"/>
  <c r="W24" i="62"/>
  <c r="AO24" i="62"/>
  <c r="X26" i="62"/>
  <c r="AP26" i="62"/>
  <c r="W28" i="62"/>
  <c r="AO28" i="62"/>
  <c r="X30" i="62"/>
  <c r="AP30" i="62"/>
  <c r="W32" i="62"/>
  <c r="AO32" i="62"/>
  <c r="X34" i="62"/>
  <c r="AP34" i="62"/>
  <c r="W36" i="62"/>
  <c r="AO36" i="62"/>
  <c r="X38" i="62"/>
  <c r="AP38" i="62"/>
  <c r="W40" i="62"/>
  <c r="AO40" i="62"/>
  <c r="X42" i="62"/>
  <c r="AP42" i="62"/>
  <c r="W44" i="62"/>
  <c r="AO44" i="62"/>
  <c r="X46" i="62"/>
  <c r="AP46" i="62"/>
  <c r="W48" i="62"/>
  <c r="AO48" i="62"/>
  <c r="X50" i="62"/>
  <c r="AP50" i="62"/>
  <c r="W52" i="62"/>
  <c r="AO52" i="62"/>
  <c r="X54" i="62"/>
  <c r="AP54" i="62"/>
  <c r="W56" i="62"/>
  <c r="AO56" i="62"/>
  <c r="X58" i="62"/>
  <c r="AP58" i="62"/>
  <c r="W60" i="62"/>
  <c r="AO60" i="62"/>
  <c r="X62" i="62"/>
  <c r="AP62" i="62"/>
  <c r="W64" i="62"/>
  <c r="AO64" i="62"/>
  <c r="X66" i="62"/>
  <c r="AP66" i="62"/>
  <c r="W68" i="62"/>
  <c r="AO68" i="62"/>
  <c r="X70" i="62"/>
  <c r="AP70" i="62"/>
  <c r="W72" i="62"/>
  <c r="AO72" i="62"/>
  <c r="X74" i="62"/>
  <c r="AP74" i="62"/>
  <c r="W76" i="62"/>
  <c r="AO76" i="62"/>
  <c r="X78" i="62"/>
  <c r="AP78" i="62"/>
  <c r="W80" i="62"/>
  <c r="AO80" i="62"/>
  <c r="X82" i="62"/>
  <c r="AP82" i="62"/>
  <c r="W84" i="62"/>
  <c r="AO84" i="62"/>
  <c r="X86" i="62"/>
  <c r="AP86" i="62"/>
  <c r="W88" i="62"/>
  <c r="AO88" i="62"/>
  <c r="X90" i="62"/>
  <c r="AP90" i="62"/>
  <c r="W92" i="62"/>
  <c r="AO92" i="62"/>
  <c r="X94" i="62"/>
  <c r="AP94" i="62"/>
  <c r="W96" i="62"/>
  <c r="AO96" i="62"/>
  <c r="X98" i="62"/>
  <c r="AP98" i="62"/>
  <c r="W100" i="62"/>
  <c r="AO100" i="62"/>
  <c r="X102" i="62"/>
  <c r="AP102" i="62"/>
  <c r="W104" i="62"/>
  <c r="AO104" i="62"/>
  <c r="X106" i="62"/>
  <c r="AP106" i="62"/>
  <c r="W108" i="62"/>
  <c r="AO108" i="62"/>
  <c r="X110" i="62"/>
  <c r="AP110" i="62"/>
  <c r="CH71" i="48"/>
  <c r="J71" i="47"/>
  <c r="CH63" i="48"/>
  <c r="J63" i="47"/>
  <c r="CH79" i="48"/>
  <c r="J79" i="47"/>
  <c r="CH34" i="48"/>
  <c r="J34" i="47"/>
  <c r="CH65" i="48"/>
  <c r="J65" i="47"/>
  <c r="CH94" i="48"/>
  <c r="J94" i="47"/>
  <c r="CH62" i="48"/>
  <c r="J62" i="47"/>
  <c r="CH33" i="48"/>
  <c r="J33" i="47"/>
  <c r="CH108" i="48"/>
  <c r="J108" i="47"/>
  <c r="CH23" i="48"/>
  <c r="J23" i="47"/>
  <c r="CH81" i="48"/>
  <c r="J81" i="47"/>
  <c r="CH28" i="48"/>
  <c r="J28" i="47"/>
  <c r="CH107" i="48"/>
  <c r="J107" i="47"/>
  <c r="CH75" i="48"/>
  <c r="J75" i="47"/>
  <c r="CH38" i="48"/>
  <c r="J38" i="47"/>
  <c r="CH6" i="48"/>
  <c r="J6" i="47"/>
  <c r="CH88" i="48"/>
  <c r="J88" i="47"/>
  <c r="CH19" i="48"/>
  <c r="J19" i="47"/>
  <c r="CH85" i="48"/>
  <c r="J85" i="47"/>
  <c r="CH53" i="48"/>
  <c r="J53" i="47"/>
  <c r="CH24" i="48"/>
  <c r="J24" i="47"/>
  <c r="CH84" i="48"/>
  <c r="J84" i="47"/>
  <c r="CH80" i="48"/>
  <c r="J80" i="47"/>
  <c r="CH35" i="48"/>
  <c r="J35" i="47"/>
  <c r="CH90" i="48"/>
  <c r="J90" i="47"/>
  <c r="CH58" i="48"/>
  <c r="J58" i="47"/>
  <c r="CH21" i="48"/>
  <c r="J21" i="47"/>
  <c r="BX3" i="48"/>
  <c r="AM3" i="62"/>
  <c r="AO15" i="48"/>
  <c r="X15" i="47"/>
  <c r="AP15" i="47"/>
  <c r="X15" i="62"/>
  <c r="AP15" i="62"/>
  <c r="AM17" i="48"/>
  <c r="W17" i="47"/>
  <c r="W17" i="62"/>
  <c r="AO17" i="62"/>
  <c r="AO23" i="48"/>
  <c r="X23" i="47"/>
  <c r="X23" i="62"/>
  <c r="AP23" i="62"/>
  <c r="AM25" i="48"/>
  <c r="W25" i="47"/>
  <c r="AO25" i="47"/>
  <c r="W25" i="62"/>
  <c r="AO25" i="62"/>
  <c r="AM29" i="48"/>
  <c r="W29" i="47"/>
  <c r="AO29" i="47"/>
  <c r="W29" i="62"/>
  <c r="AO29" i="62"/>
  <c r="AO31" i="48"/>
  <c r="X31" i="47"/>
  <c r="AP31" i="47"/>
  <c r="X31" i="62"/>
  <c r="AP31" i="62"/>
  <c r="AM33" i="48"/>
  <c r="W33" i="47"/>
  <c r="W33" i="62"/>
  <c r="AO33" i="62"/>
  <c r="AM37" i="48"/>
  <c r="W37" i="47"/>
  <c r="W37" i="62"/>
  <c r="AO37" i="62"/>
  <c r="AO39" i="48"/>
  <c r="X39" i="47"/>
  <c r="AP39" i="47"/>
  <c r="X39" i="62"/>
  <c r="AP39" i="62"/>
  <c r="AM41" i="48"/>
  <c r="W41" i="47"/>
  <c r="AO41" i="47"/>
  <c r="W41" i="62"/>
  <c r="AO41" i="62"/>
  <c r="AO43" i="48"/>
  <c r="X43" i="47"/>
  <c r="X43" i="62"/>
  <c r="AP43" i="62"/>
  <c r="AM45" i="48"/>
  <c r="W45" i="47"/>
  <c r="AO45" i="47"/>
  <c r="W45" i="62"/>
  <c r="AO45" i="62"/>
  <c r="AO47" i="48"/>
  <c r="X47" i="47"/>
  <c r="AP47" i="47"/>
  <c r="X47" i="62"/>
  <c r="AP47" i="62"/>
  <c r="AM49" i="48"/>
  <c r="W49" i="47"/>
  <c r="W49" i="62"/>
  <c r="AO49" i="62"/>
  <c r="AM53" i="48"/>
  <c r="W53" i="47"/>
  <c r="AO53" i="47"/>
  <c r="W53" i="62"/>
  <c r="AO53" i="62"/>
  <c r="AO55" i="48"/>
  <c r="X55" i="47"/>
  <c r="X55" i="62"/>
  <c r="AP55" i="62"/>
  <c r="AM57" i="48"/>
  <c r="W57" i="47"/>
  <c r="AO57" i="47"/>
  <c r="W57" i="62"/>
  <c r="AO57" i="62"/>
  <c r="AM61" i="48"/>
  <c r="W61" i="47"/>
  <c r="AO61" i="47"/>
  <c r="W61" i="62"/>
  <c r="AO61" i="62"/>
  <c r="AO63" i="48"/>
  <c r="X63" i="47"/>
  <c r="AP63" i="47"/>
  <c r="X63" i="62"/>
  <c r="AP63" i="62"/>
  <c r="AM65" i="48"/>
  <c r="W65" i="47"/>
  <c r="AO65" i="47"/>
  <c r="W65" i="62"/>
  <c r="AO65" i="62"/>
  <c r="AM69" i="48"/>
  <c r="W69" i="47"/>
  <c r="AO69" i="47"/>
  <c r="W69" i="62"/>
  <c r="AO69" i="62"/>
  <c r="AO71" i="48"/>
  <c r="X71" i="47"/>
  <c r="AP71" i="47"/>
  <c r="X71" i="62"/>
  <c r="AP71" i="62"/>
  <c r="AM73" i="48"/>
  <c r="W73" i="47"/>
  <c r="AO73" i="47"/>
  <c r="W73" i="62"/>
  <c r="AO73" i="62"/>
  <c r="AM77" i="48"/>
  <c r="W77" i="47"/>
  <c r="W77" i="62"/>
  <c r="AO77" i="62"/>
  <c r="AO79" i="48"/>
  <c r="X79" i="47"/>
  <c r="AP79" i="47"/>
  <c r="X79" i="62"/>
  <c r="AP79" i="62"/>
  <c r="AM81" i="48"/>
  <c r="W81" i="47"/>
  <c r="AO81" i="47"/>
  <c r="W81" i="62"/>
  <c r="AO81" i="62"/>
  <c r="AM85" i="48"/>
  <c r="W85" i="47"/>
  <c r="AO85" i="47"/>
  <c r="W85" i="62"/>
  <c r="AO85" i="62"/>
  <c r="AO87" i="48"/>
  <c r="X87" i="47"/>
  <c r="AP87" i="47"/>
  <c r="X87" i="62"/>
  <c r="AP87" i="62"/>
  <c r="AM89" i="48"/>
  <c r="W89" i="47"/>
  <c r="AO89" i="47"/>
  <c r="W89" i="62"/>
  <c r="AO89" i="62"/>
  <c r="AM93" i="48"/>
  <c r="W93" i="47"/>
  <c r="AO93" i="47"/>
  <c r="W93" i="62"/>
  <c r="AO93" i="62"/>
  <c r="AO95" i="48"/>
  <c r="X95" i="47"/>
  <c r="AP95" i="47"/>
  <c r="X95" i="62"/>
  <c r="AP95" i="62"/>
  <c r="AM97" i="48"/>
  <c r="W97" i="47"/>
  <c r="AO97" i="47"/>
  <c r="W97" i="62"/>
  <c r="AO97" i="62"/>
  <c r="AO99" i="48"/>
  <c r="X99" i="47"/>
  <c r="AP99" i="47"/>
  <c r="X99" i="62"/>
  <c r="AP99" i="62"/>
  <c r="AM101" i="48"/>
  <c r="W101" i="47"/>
  <c r="AO101" i="47"/>
  <c r="W101" i="62"/>
  <c r="AO101" i="62"/>
  <c r="AO103" i="48"/>
  <c r="X103" i="47"/>
  <c r="AP103" i="47"/>
  <c r="X103" i="62"/>
  <c r="AP103" i="62"/>
  <c r="AM105" i="48"/>
  <c r="W105" i="47"/>
  <c r="W105" i="62"/>
  <c r="AO105" i="62"/>
  <c r="AM109" i="48"/>
  <c r="W109" i="47"/>
  <c r="W109" i="62"/>
  <c r="AO109" i="62"/>
  <c r="CH18" i="48"/>
  <c r="J18" i="47"/>
  <c r="CH87" i="48"/>
  <c r="J87" i="47"/>
  <c r="CH47" i="48"/>
  <c r="J47" i="47"/>
  <c r="CH52" i="48"/>
  <c r="J52" i="47"/>
  <c r="CH44" i="48"/>
  <c r="J44" i="47"/>
  <c r="CH86" i="48"/>
  <c r="J86" i="47"/>
  <c r="CH54" i="48"/>
  <c r="J54" i="47"/>
  <c r="CH25" i="48"/>
  <c r="J25" i="47"/>
  <c r="CH100" i="48"/>
  <c r="J100" i="47"/>
  <c r="CH15" i="48"/>
  <c r="J15" i="47"/>
  <c r="CH57" i="48"/>
  <c r="J57" i="47"/>
  <c r="CH20" i="48"/>
  <c r="J20" i="47"/>
  <c r="CH99" i="48"/>
  <c r="J99" i="47"/>
  <c r="CH67" i="48"/>
  <c r="J67" i="47"/>
  <c r="CH30" i="48"/>
  <c r="J30" i="47"/>
  <c r="CH60" i="48"/>
  <c r="J60" i="47"/>
  <c r="CH72" i="48"/>
  <c r="J72" i="47"/>
  <c r="CH109" i="48"/>
  <c r="J109" i="47"/>
  <c r="CH77" i="48"/>
  <c r="J77" i="47"/>
  <c r="CH45" i="48"/>
  <c r="J45" i="47"/>
  <c r="CH16" i="48"/>
  <c r="J16" i="47"/>
  <c r="CH76" i="48"/>
  <c r="J76" i="47"/>
  <c r="CH64" i="48"/>
  <c r="J64" i="47"/>
  <c r="CH11" i="48"/>
  <c r="J11" i="47"/>
  <c r="CH82" i="48"/>
  <c r="J82" i="47"/>
  <c r="CH50" i="48"/>
  <c r="J50" i="47"/>
  <c r="CH13" i="48"/>
  <c r="J13" i="47"/>
  <c r="H3" i="50"/>
  <c r="Q3" i="50"/>
  <c r="CA101" i="48"/>
  <c r="CA10" i="48"/>
  <c r="CA18" i="48"/>
  <c r="E18" i="52"/>
  <c r="Q18" i="52"/>
  <c r="CA26" i="48"/>
  <c r="CA34" i="48"/>
  <c r="CA42" i="48"/>
  <c r="CA50" i="48"/>
  <c r="CA58" i="48"/>
  <c r="CA66" i="48"/>
  <c r="CA74" i="48"/>
  <c r="CA82" i="48"/>
  <c r="CA90" i="48"/>
  <c r="CA98" i="48"/>
  <c r="CA106" i="48"/>
  <c r="CA57" i="48"/>
  <c r="I3" i="50"/>
  <c r="R3" i="50"/>
  <c r="X3" i="48"/>
  <c r="AK3" i="48"/>
  <c r="U3" i="47"/>
  <c r="AQ15" i="48"/>
  <c r="AQ39" i="48"/>
  <c r="AQ71" i="48"/>
  <c r="AQ95" i="48"/>
  <c r="AQ103" i="48"/>
  <c r="S3" i="48"/>
  <c r="AQ44" i="48"/>
  <c r="AQ60" i="48"/>
  <c r="AQ92" i="48"/>
  <c r="AQ100" i="48"/>
  <c r="AQ9" i="48"/>
  <c r="AQ25" i="48"/>
  <c r="AQ49" i="48"/>
  <c r="AQ81" i="48"/>
  <c r="AQ97" i="48"/>
  <c r="J3" i="48"/>
  <c r="AQ3" i="48"/>
  <c r="Y3" i="47"/>
  <c r="AQ6" i="48"/>
  <c r="AQ14" i="48"/>
  <c r="AQ22" i="48"/>
  <c r="AQ30" i="48"/>
  <c r="AQ38" i="48"/>
  <c r="AQ46" i="48"/>
  <c r="AQ54" i="48"/>
  <c r="AQ62" i="48"/>
  <c r="AQ70" i="48"/>
  <c r="AQ78" i="48"/>
  <c r="AQ86" i="48"/>
  <c r="AQ94" i="48"/>
  <c r="AQ102" i="48"/>
  <c r="AQ110" i="48"/>
  <c r="AQ7" i="48"/>
  <c r="AQ23" i="48"/>
  <c r="BB3" i="48"/>
  <c r="AE3" i="47"/>
  <c r="AQ4" i="48"/>
  <c r="AQ20" i="48"/>
  <c r="AG3" i="48"/>
  <c r="S3" i="47"/>
  <c r="AQ33" i="48"/>
  <c r="AQ57" i="48"/>
  <c r="AQ75" i="48"/>
  <c r="AQ83" i="48"/>
  <c r="AQ91" i="48"/>
  <c r="K3" i="48"/>
  <c r="G3" i="47"/>
  <c r="V3" i="48"/>
  <c r="AQ8" i="48"/>
  <c r="AQ16" i="48"/>
  <c r="AQ24" i="48"/>
  <c r="AQ32" i="48"/>
  <c r="AQ40" i="48"/>
  <c r="AQ48" i="48"/>
  <c r="AQ56" i="48"/>
  <c r="AQ64" i="48"/>
  <c r="AQ72" i="48"/>
  <c r="AQ80" i="48"/>
  <c r="AQ88" i="48"/>
  <c r="AQ96" i="48"/>
  <c r="AQ104" i="48"/>
  <c r="AI3" i="48"/>
  <c r="T3" i="47"/>
  <c r="AQ47" i="48"/>
  <c r="AQ87" i="48"/>
  <c r="AQ12" i="48"/>
  <c r="AQ28" i="48"/>
  <c r="AQ36" i="48"/>
  <c r="AQ76" i="48"/>
  <c r="AQ84" i="48"/>
  <c r="AQ108" i="48"/>
  <c r="Y3" i="48"/>
  <c r="M3" i="47"/>
  <c r="AQ17" i="48"/>
  <c r="AQ89" i="48"/>
  <c r="AQ105" i="48"/>
  <c r="AQ11" i="48"/>
  <c r="AQ19" i="48"/>
  <c r="AQ99" i="48"/>
  <c r="AQ107" i="48"/>
  <c r="AQ5" i="48"/>
  <c r="AQ13" i="48"/>
  <c r="AQ21" i="48"/>
  <c r="AQ29" i="48"/>
  <c r="AQ37" i="48"/>
  <c r="AQ45" i="48"/>
  <c r="AQ53" i="48"/>
  <c r="AQ61" i="48"/>
  <c r="AQ69" i="48"/>
  <c r="AQ77" i="48"/>
  <c r="AQ85" i="48"/>
  <c r="AQ93" i="48"/>
  <c r="AQ101" i="48"/>
  <c r="AQ109" i="48"/>
  <c r="AQ31" i="48"/>
  <c r="AQ55" i="48"/>
  <c r="AQ63" i="48"/>
  <c r="AQ79" i="48"/>
  <c r="AQ52" i="48"/>
  <c r="AQ68" i="48"/>
  <c r="AQ41" i="48"/>
  <c r="AQ65" i="48"/>
  <c r="AQ73" i="48"/>
  <c r="AQ27" i="48"/>
  <c r="AQ35" i="48"/>
  <c r="AQ43" i="48"/>
  <c r="AQ51" i="48"/>
  <c r="AQ59" i="48"/>
  <c r="AQ67" i="48"/>
  <c r="AL3" i="48"/>
  <c r="V3" i="47"/>
  <c r="G3" i="48"/>
  <c r="AD3" i="48"/>
  <c r="P3" i="47"/>
  <c r="AQ10" i="48"/>
  <c r="AQ18" i="48"/>
  <c r="AQ26" i="48"/>
  <c r="AQ34" i="48"/>
  <c r="AQ42" i="48"/>
  <c r="AQ50" i="48"/>
  <c r="AQ58" i="48"/>
  <c r="AQ66" i="48"/>
  <c r="AQ74" i="48"/>
  <c r="AQ82" i="48"/>
  <c r="AQ90" i="48"/>
  <c r="AQ98" i="48"/>
  <c r="AQ106" i="48"/>
  <c r="CD89" i="48"/>
  <c r="CD7" i="48"/>
  <c r="CD65" i="48"/>
  <c r="CD56" i="48"/>
  <c r="CD49" i="48"/>
  <c r="CD80" i="48"/>
  <c r="CD87" i="48"/>
  <c r="CD104" i="48"/>
  <c r="CD64" i="48"/>
  <c r="CD72" i="48"/>
  <c r="CD57" i="48"/>
  <c r="CD48" i="48"/>
  <c r="CD24" i="48"/>
  <c r="CD105" i="48"/>
  <c r="CD25" i="48"/>
  <c r="CD40" i="48"/>
  <c r="CD32" i="48"/>
  <c r="CD16" i="48"/>
  <c r="CD33" i="48"/>
  <c r="CD88" i="48"/>
  <c r="CD96" i="48"/>
  <c r="CD81" i="48"/>
  <c r="CD9" i="48"/>
  <c r="CD8" i="48"/>
  <c r="CD73" i="48"/>
  <c r="CD17" i="48"/>
  <c r="CD97" i="48"/>
  <c r="CD55" i="48"/>
  <c r="CD41" i="48"/>
  <c r="BQ3" i="48"/>
  <c r="AK3" i="47"/>
  <c r="BK3" i="48"/>
  <c r="AI3" i="47"/>
  <c r="AJ3" i="47"/>
  <c r="AD3" i="47"/>
  <c r="AX3" i="48"/>
  <c r="AC3" i="47"/>
  <c r="AV3" i="48"/>
  <c r="AB3" i="47"/>
  <c r="AA3" i="47"/>
  <c r="AO13" i="48"/>
  <c r="AO29" i="48"/>
  <c r="AO77" i="48"/>
  <c r="AO18" i="48"/>
  <c r="AO26" i="48"/>
  <c r="AO34" i="48"/>
  <c r="AO42" i="48"/>
  <c r="AO50" i="48"/>
  <c r="AO58" i="48"/>
  <c r="AO66" i="48"/>
  <c r="AO74" i="48"/>
  <c r="AO82" i="48"/>
  <c r="AO90" i="48"/>
  <c r="AO98" i="48"/>
  <c r="AO106" i="48"/>
  <c r="AO5" i="48"/>
  <c r="AO21" i="48"/>
  <c r="AO93" i="48"/>
  <c r="AO109" i="48"/>
  <c r="AO10" i="48"/>
  <c r="AO28" i="48"/>
  <c r="AO36" i="48"/>
  <c r="AO44" i="48"/>
  <c r="AO52" i="48"/>
  <c r="AO60" i="48"/>
  <c r="AO68" i="48"/>
  <c r="AO76" i="48"/>
  <c r="AO84" i="48"/>
  <c r="AO92" i="48"/>
  <c r="AO100" i="48"/>
  <c r="AO108" i="48"/>
  <c r="AO37" i="48"/>
  <c r="AO45" i="48"/>
  <c r="AO53" i="48"/>
  <c r="AO85" i="48"/>
  <c r="AO101" i="48"/>
  <c r="AO4" i="48"/>
  <c r="AO20" i="48"/>
  <c r="AO38" i="48"/>
  <c r="AO46" i="48"/>
  <c r="AO62" i="48"/>
  <c r="AO86" i="48"/>
  <c r="AO94" i="48"/>
  <c r="AO102" i="48"/>
  <c r="AO11" i="48"/>
  <c r="AO19" i="48"/>
  <c r="AO27" i="48"/>
  <c r="AO35" i="48"/>
  <c r="AO51" i="48"/>
  <c r="AO59" i="48"/>
  <c r="AO67" i="48"/>
  <c r="AO75" i="48"/>
  <c r="AO83" i="48"/>
  <c r="AO91" i="48"/>
  <c r="AO107" i="48"/>
  <c r="AO61" i="48"/>
  <c r="AO69" i="48"/>
  <c r="AO12" i="48"/>
  <c r="X3" i="47"/>
  <c r="AO6" i="48"/>
  <c r="AO14" i="48"/>
  <c r="AO22" i="48"/>
  <c r="AO30" i="48"/>
  <c r="AO54" i="48"/>
  <c r="AO70" i="48"/>
  <c r="AO78" i="48"/>
  <c r="AO110" i="48"/>
  <c r="AP7" i="47"/>
  <c r="AP23" i="47"/>
  <c r="AP55" i="47"/>
  <c r="AP9" i="47"/>
  <c r="AP17" i="47"/>
  <c r="AP25" i="47"/>
  <c r="AP33" i="47"/>
  <c r="AP41" i="47"/>
  <c r="AP49" i="47"/>
  <c r="AP57" i="47"/>
  <c r="AP65" i="47"/>
  <c r="AP73" i="47"/>
  <c r="AP81" i="47"/>
  <c r="AP89" i="47"/>
  <c r="AP97" i="47"/>
  <c r="AP105" i="47"/>
  <c r="AP43" i="47"/>
  <c r="AP8" i="47"/>
  <c r="AP16" i="47"/>
  <c r="AP24" i="47"/>
  <c r="AP32" i="47"/>
  <c r="AP40" i="47"/>
  <c r="AP48" i="47"/>
  <c r="AP56" i="47"/>
  <c r="AP64" i="47"/>
  <c r="AP72" i="47"/>
  <c r="AP80" i="47"/>
  <c r="AP88" i="47"/>
  <c r="AP96" i="47"/>
  <c r="AP104" i="47"/>
  <c r="AM7" i="48"/>
  <c r="W7" i="47"/>
  <c r="AO7" i="47"/>
  <c r="AM15" i="48"/>
  <c r="W15" i="47"/>
  <c r="AO15" i="47"/>
  <c r="AM23" i="48"/>
  <c r="W23" i="47"/>
  <c r="AO23" i="47"/>
  <c r="AM31" i="48"/>
  <c r="W31" i="47"/>
  <c r="AO31" i="47"/>
  <c r="AM39" i="48"/>
  <c r="W39" i="47"/>
  <c r="AO39" i="47"/>
  <c r="AM47" i="48"/>
  <c r="W47" i="47"/>
  <c r="AO47" i="47"/>
  <c r="AM55" i="48"/>
  <c r="W55" i="47"/>
  <c r="AO55" i="47"/>
  <c r="AM63" i="48"/>
  <c r="W63" i="47"/>
  <c r="AO63" i="47"/>
  <c r="AM71" i="48"/>
  <c r="W71" i="47"/>
  <c r="AO71" i="47"/>
  <c r="AM79" i="48"/>
  <c r="W79" i="47"/>
  <c r="AO79" i="47"/>
  <c r="AM87" i="48"/>
  <c r="W87" i="47"/>
  <c r="AO87" i="47"/>
  <c r="AM95" i="48"/>
  <c r="W95" i="47"/>
  <c r="AO95" i="47"/>
  <c r="AM103" i="48"/>
  <c r="W103" i="47"/>
  <c r="AO103" i="47"/>
  <c r="AM4" i="48"/>
  <c r="W4" i="47"/>
  <c r="AO4" i="47"/>
  <c r="AM12" i="48"/>
  <c r="W12" i="47"/>
  <c r="AO12" i="47"/>
  <c r="AM20" i="48"/>
  <c r="W20" i="47"/>
  <c r="AO20" i="47"/>
  <c r="AM28" i="48"/>
  <c r="W28" i="47"/>
  <c r="AO28" i="47"/>
  <c r="AM36" i="48"/>
  <c r="W36" i="47"/>
  <c r="AO36" i="47"/>
  <c r="AM44" i="48"/>
  <c r="W44" i="47"/>
  <c r="AO44" i="47"/>
  <c r="AM52" i="48"/>
  <c r="W52" i="47"/>
  <c r="AO52" i="47"/>
  <c r="AM60" i="48"/>
  <c r="W60" i="47"/>
  <c r="AO60" i="47"/>
  <c r="AM68" i="48"/>
  <c r="W68" i="47"/>
  <c r="AO68" i="47"/>
  <c r="AM76" i="48"/>
  <c r="W76" i="47"/>
  <c r="AO76" i="47"/>
  <c r="AM84" i="48"/>
  <c r="W84" i="47"/>
  <c r="AO84" i="47"/>
  <c r="AM92" i="48"/>
  <c r="W92" i="47"/>
  <c r="AO92" i="47"/>
  <c r="AM100" i="48"/>
  <c r="W100" i="47"/>
  <c r="AO100" i="47"/>
  <c r="AM108" i="48"/>
  <c r="W108" i="47"/>
  <c r="AO108" i="47"/>
  <c r="AM3" i="48"/>
  <c r="W3" i="47"/>
  <c r="AM54" i="48"/>
  <c r="W54" i="47"/>
  <c r="AO54" i="47"/>
  <c r="AM62" i="48"/>
  <c r="W62" i="47"/>
  <c r="AO62" i="47"/>
  <c r="AM110" i="48"/>
  <c r="W110" i="47"/>
  <c r="AO110" i="47"/>
  <c r="AM19" i="48"/>
  <c r="W19" i="47"/>
  <c r="AO19" i="47"/>
  <c r="AM83" i="48"/>
  <c r="W83" i="47"/>
  <c r="AO83" i="47"/>
  <c r="AM91" i="48"/>
  <c r="W91" i="47"/>
  <c r="AO91" i="47"/>
  <c r="AM99" i="48"/>
  <c r="W99" i="47"/>
  <c r="AO99" i="47"/>
  <c r="AM8" i="48"/>
  <c r="W8" i="47"/>
  <c r="AO8" i="47"/>
  <c r="AM16" i="48"/>
  <c r="W16" i="47"/>
  <c r="AO16" i="47"/>
  <c r="AM24" i="48"/>
  <c r="W24" i="47"/>
  <c r="AO24" i="47"/>
  <c r="AM32" i="48"/>
  <c r="W32" i="47"/>
  <c r="AO32" i="47"/>
  <c r="AM40" i="48"/>
  <c r="W40" i="47"/>
  <c r="AO40" i="47"/>
  <c r="AM48" i="48"/>
  <c r="W48" i="47"/>
  <c r="AO48" i="47"/>
  <c r="AM56" i="48"/>
  <c r="W56" i="47"/>
  <c r="AO56" i="47"/>
  <c r="AM64" i="48"/>
  <c r="W64" i="47"/>
  <c r="AO64" i="47"/>
  <c r="AM72" i="48"/>
  <c r="W72" i="47"/>
  <c r="AO72" i="47"/>
  <c r="AM80" i="48"/>
  <c r="W80" i="47"/>
  <c r="AO80" i="47"/>
  <c r="AM88" i="48"/>
  <c r="W88" i="47"/>
  <c r="AO88" i="47"/>
  <c r="AM96" i="48"/>
  <c r="W96" i="47"/>
  <c r="AO96" i="47"/>
  <c r="AM104" i="48"/>
  <c r="W104" i="47"/>
  <c r="AO104" i="47"/>
  <c r="AM30" i="48"/>
  <c r="W30" i="47"/>
  <c r="AO30" i="47"/>
  <c r="AM38" i="48"/>
  <c r="W38" i="47"/>
  <c r="AO38" i="47"/>
  <c r="AM46" i="48"/>
  <c r="W46" i="47"/>
  <c r="AO46" i="47"/>
  <c r="AM78" i="48"/>
  <c r="W78" i="47"/>
  <c r="AO78" i="47"/>
  <c r="AM102" i="48"/>
  <c r="W102" i="47"/>
  <c r="AO102" i="47"/>
  <c r="AM51" i="48"/>
  <c r="W51" i="47"/>
  <c r="AO51" i="47"/>
  <c r="AM75" i="48"/>
  <c r="W75" i="47"/>
  <c r="AO75" i="47"/>
  <c r="AM5" i="48"/>
  <c r="W5" i="47"/>
  <c r="AO5" i="47"/>
  <c r="AM13" i="48"/>
  <c r="W13" i="47"/>
  <c r="AO13" i="47"/>
  <c r="AM21" i="48"/>
  <c r="W21" i="47"/>
  <c r="AO21" i="47"/>
  <c r="AM6" i="48"/>
  <c r="W6" i="47"/>
  <c r="AO6" i="47"/>
  <c r="AM14" i="48"/>
  <c r="W14" i="47"/>
  <c r="AO14" i="47"/>
  <c r="AM22" i="48"/>
  <c r="W22" i="47"/>
  <c r="AO22" i="47"/>
  <c r="AM70" i="48"/>
  <c r="W70" i="47"/>
  <c r="AO70" i="47"/>
  <c r="AM86" i="48"/>
  <c r="W86" i="47"/>
  <c r="AO86" i="47"/>
  <c r="AM94" i="48"/>
  <c r="W94" i="47"/>
  <c r="AO94" i="47"/>
  <c r="AM11" i="48"/>
  <c r="W11" i="47"/>
  <c r="AO11" i="47"/>
  <c r="AM27" i="48"/>
  <c r="W27" i="47"/>
  <c r="AO27" i="47"/>
  <c r="AM35" i="48"/>
  <c r="W35" i="47"/>
  <c r="AO35" i="47"/>
  <c r="AM43" i="48"/>
  <c r="W43" i="47"/>
  <c r="AO43" i="47"/>
  <c r="AM59" i="48"/>
  <c r="W59" i="47"/>
  <c r="AO59" i="47"/>
  <c r="AM67" i="48"/>
  <c r="W67" i="47"/>
  <c r="AO67" i="47"/>
  <c r="AM107" i="48"/>
  <c r="W107" i="47"/>
  <c r="AO107" i="47"/>
  <c r="AO9" i="47"/>
  <c r="AO17" i="47"/>
  <c r="AO33" i="47"/>
  <c r="AO49" i="47"/>
  <c r="AO105" i="47"/>
  <c r="AO37" i="47"/>
  <c r="AO77" i="47"/>
  <c r="AO109" i="47"/>
  <c r="AO10" i="47"/>
  <c r="AO18" i="47"/>
  <c r="AO26" i="47"/>
  <c r="AO34" i="47"/>
  <c r="AO42" i="47"/>
  <c r="AO50" i="47"/>
  <c r="AO58" i="47"/>
  <c r="AO66" i="47"/>
  <c r="AO74" i="47"/>
  <c r="AO82" i="47"/>
  <c r="AO90" i="47"/>
  <c r="AO98" i="47"/>
  <c r="AO106" i="47"/>
  <c r="R3" i="47"/>
  <c r="AE3" i="48"/>
  <c r="Q3" i="47"/>
  <c r="O3" i="47"/>
  <c r="L3" i="47"/>
  <c r="U3" i="48"/>
  <c r="K3" i="47"/>
  <c r="N3" i="48"/>
  <c r="CB3" i="48"/>
  <c r="T3" i="48"/>
  <c r="CH3" i="48"/>
  <c r="Q3" i="48"/>
  <c r="CE3" i="48"/>
  <c r="CA97" i="48"/>
  <c r="CA89" i="48"/>
  <c r="E89" i="52"/>
  <c r="Q89" i="52"/>
  <c r="CD63" i="48"/>
  <c r="CD31" i="48"/>
  <c r="CD71" i="48"/>
  <c r="CA105" i="48"/>
  <c r="CA61" i="48"/>
  <c r="CA49" i="48"/>
  <c r="AM3" i="47"/>
  <c r="CA41" i="48"/>
  <c r="CA17" i="48"/>
  <c r="CA45" i="48"/>
  <c r="CA25" i="48"/>
  <c r="CA37" i="48"/>
  <c r="CD39" i="48"/>
  <c r="CD79" i="48"/>
  <c r="CD99" i="48"/>
  <c r="F99" i="51"/>
  <c r="I99" i="51"/>
  <c r="CD95" i="48"/>
  <c r="CA93" i="48"/>
  <c r="E93" i="52"/>
  <c r="Q93" i="52"/>
  <c r="CA53" i="48"/>
  <c r="CA65" i="48"/>
  <c r="CD103" i="48"/>
  <c r="CD15" i="48"/>
  <c r="CA85" i="48"/>
  <c r="CD47" i="48"/>
  <c r="CD43" i="48"/>
  <c r="CD23" i="48"/>
  <c r="CA73" i="48"/>
  <c r="CA81" i="48"/>
  <c r="CA109" i="48"/>
  <c r="CA77" i="48"/>
  <c r="CA9" i="48"/>
  <c r="E9" i="52"/>
  <c r="Q9" i="52"/>
  <c r="CA33" i="48"/>
  <c r="CA69" i="48"/>
  <c r="CA29" i="48"/>
  <c r="CD110" i="48"/>
  <c r="X110" i="47"/>
  <c r="AP110" i="47"/>
  <c r="CD70" i="48"/>
  <c r="X70" i="47"/>
  <c r="AP70" i="47"/>
  <c r="CD30" i="48"/>
  <c r="X30" i="47"/>
  <c r="AP30" i="47"/>
  <c r="CD14" i="48"/>
  <c r="X14" i="47"/>
  <c r="AP14" i="47"/>
  <c r="F97" i="51"/>
  <c r="I97" i="51"/>
  <c r="F97" i="50"/>
  <c r="F39" i="51"/>
  <c r="I39" i="51"/>
  <c r="F39" i="50"/>
  <c r="F79" i="51"/>
  <c r="I79" i="51"/>
  <c r="F79" i="50"/>
  <c r="F16" i="51"/>
  <c r="I16" i="51"/>
  <c r="F16" i="50"/>
  <c r="F40" i="51"/>
  <c r="I40" i="51"/>
  <c r="F40" i="50"/>
  <c r="F57" i="51"/>
  <c r="I57" i="51"/>
  <c r="F57" i="50"/>
  <c r="F104" i="51"/>
  <c r="I104" i="51"/>
  <c r="F104" i="50"/>
  <c r="F95" i="51"/>
  <c r="I95" i="51"/>
  <c r="F95" i="50"/>
  <c r="F7" i="51"/>
  <c r="I7" i="51"/>
  <c r="F7" i="50"/>
  <c r="CG67" i="48"/>
  <c r="G67" i="51"/>
  <c r="J67" i="51"/>
  <c r="Y67" i="47"/>
  <c r="AQ67" i="47"/>
  <c r="CG51" i="48"/>
  <c r="G51" i="51"/>
  <c r="J51" i="51"/>
  <c r="Y51" i="47"/>
  <c r="AQ51" i="47"/>
  <c r="CG35" i="48"/>
  <c r="G35" i="51"/>
  <c r="J35" i="51"/>
  <c r="Y35" i="47"/>
  <c r="AQ35" i="47"/>
  <c r="CG73" i="48"/>
  <c r="G73" i="51"/>
  <c r="J73" i="51"/>
  <c r="Y73" i="47"/>
  <c r="AQ73" i="47"/>
  <c r="CG41" i="48"/>
  <c r="G41" i="51"/>
  <c r="J41" i="51"/>
  <c r="Y41" i="47"/>
  <c r="AQ41" i="47"/>
  <c r="CG52" i="48"/>
  <c r="G52" i="51"/>
  <c r="J52" i="51"/>
  <c r="Y52" i="47"/>
  <c r="AQ52" i="47"/>
  <c r="CG63" i="48"/>
  <c r="G63" i="51"/>
  <c r="J63" i="51"/>
  <c r="Y63" i="47"/>
  <c r="AQ63" i="47"/>
  <c r="CG31" i="48"/>
  <c r="G31" i="51"/>
  <c r="J31" i="51"/>
  <c r="Y31" i="47"/>
  <c r="AQ31" i="47"/>
  <c r="CG101" i="48"/>
  <c r="G101" i="51"/>
  <c r="J101" i="51"/>
  <c r="Y101" i="47"/>
  <c r="AQ101" i="47"/>
  <c r="CG85" i="48"/>
  <c r="G85" i="51"/>
  <c r="J85" i="51"/>
  <c r="Y85" i="47"/>
  <c r="AQ85" i="47"/>
  <c r="CG69" i="48"/>
  <c r="G69" i="51"/>
  <c r="J69" i="51"/>
  <c r="Y69" i="47"/>
  <c r="AQ69" i="47"/>
  <c r="CG53" i="48"/>
  <c r="G53" i="51"/>
  <c r="J53" i="51"/>
  <c r="Y53" i="47"/>
  <c r="AQ53" i="47"/>
  <c r="CG37" i="48"/>
  <c r="G37" i="51"/>
  <c r="J37" i="51"/>
  <c r="Y37" i="47"/>
  <c r="AQ37" i="47"/>
  <c r="CG21" i="48"/>
  <c r="G21" i="51"/>
  <c r="J21" i="51"/>
  <c r="Y21" i="47"/>
  <c r="AQ21" i="47"/>
  <c r="CG5" i="48"/>
  <c r="G5" i="51"/>
  <c r="J5" i="51"/>
  <c r="Y5" i="47"/>
  <c r="AQ5" i="47"/>
  <c r="CG99" i="48"/>
  <c r="G99" i="51"/>
  <c r="J99" i="51"/>
  <c r="Y99" i="47"/>
  <c r="AQ99" i="47"/>
  <c r="CG11" i="48"/>
  <c r="G11" i="51"/>
  <c r="J11" i="51"/>
  <c r="Y11" i="47"/>
  <c r="AQ11" i="47"/>
  <c r="CG89" i="48"/>
  <c r="G89" i="51"/>
  <c r="J89" i="51"/>
  <c r="Y89" i="47"/>
  <c r="AQ89" i="47"/>
  <c r="CG96" i="48"/>
  <c r="G96" i="51"/>
  <c r="J96" i="51"/>
  <c r="Y96" i="47"/>
  <c r="AQ96" i="47"/>
  <c r="CG80" i="48"/>
  <c r="G80" i="51"/>
  <c r="J80" i="51"/>
  <c r="Y80" i="47"/>
  <c r="AQ80" i="47"/>
  <c r="CG64" i="48"/>
  <c r="G64" i="51"/>
  <c r="J64" i="51"/>
  <c r="Y64" i="47"/>
  <c r="AQ64" i="47"/>
  <c r="CG48" i="48"/>
  <c r="G48" i="51"/>
  <c r="J48" i="51"/>
  <c r="Y48" i="47"/>
  <c r="AQ48" i="47"/>
  <c r="CG32" i="48"/>
  <c r="G32" i="51"/>
  <c r="J32" i="51"/>
  <c r="Y32" i="47"/>
  <c r="AQ32" i="47"/>
  <c r="CG16" i="48"/>
  <c r="G16" i="51"/>
  <c r="J16" i="51"/>
  <c r="Y16" i="47"/>
  <c r="AQ16" i="47"/>
  <c r="CG83" i="48"/>
  <c r="G83" i="51"/>
  <c r="J83" i="51"/>
  <c r="Y83" i="47"/>
  <c r="AQ83" i="47"/>
  <c r="CG57" i="48"/>
  <c r="G57" i="51"/>
  <c r="J57" i="51"/>
  <c r="Y57" i="47"/>
  <c r="AQ57" i="47"/>
  <c r="CG7" i="48"/>
  <c r="G7" i="51"/>
  <c r="J7" i="51"/>
  <c r="Y7" i="47"/>
  <c r="AQ7" i="47"/>
  <c r="CG102" i="48"/>
  <c r="G102" i="51"/>
  <c r="J102" i="51"/>
  <c r="Y102" i="47"/>
  <c r="AQ102" i="47"/>
  <c r="CG86" i="48"/>
  <c r="G86" i="51"/>
  <c r="J86" i="51"/>
  <c r="Y86" i="47"/>
  <c r="AQ86" i="47"/>
  <c r="CG70" i="48"/>
  <c r="G70" i="51"/>
  <c r="J70" i="51"/>
  <c r="Y70" i="47"/>
  <c r="AQ70" i="47"/>
  <c r="CG54" i="48"/>
  <c r="G54" i="51"/>
  <c r="J54" i="51"/>
  <c r="Y54" i="47"/>
  <c r="AQ54" i="47"/>
  <c r="CG38" i="48"/>
  <c r="G38" i="51"/>
  <c r="J38" i="51"/>
  <c r="Y38" i="47"/>
  <c r="AQ38" i="47"/>
  <c r="CG22" i="48"/>
  <c r="G22" i="51"/>
  <c r="J22" i="51"/>
  <c r="Y22" i="47"/>
  <c r="AQ22" i="47"/>
  <c r="CG6" i="48"/>
  <c r="G6" i="51"/>
  <c r="J6" i="51"/>
  <c r="Y6" i="47"/>
  <c r="AQ6" i="47"/>
  <c r="CG97" i="48"/>
  <c r="G97" i="51"/>
  <c r="J97" i="51"/>
  <c r="Y97" i="47"/>
  <c r="AQ97" i="47"/>
  <c r="CG49" i="48"/>
  <c r="G49" i="51"/>
  <c r="J49" i="51"/>
  <c r="Y49" i="47"/>
  <c r="AQ49" i="47"/>
  <c r="CG9" i="48"/>
  <c r="G9" i="51"/>
  <c r="J9" i="51"/>
  <c r="Y9" i="47"/>
  <c r="AQ9" i="47"/>
  <c r="CG92" i="48"/>
  <c r="G92" i="51"/>
  <c r="J92" i="51"/>
  <c r="Y92" i="47"/>
  <c r="AQ92" i="47"/>
  <c r="CG44" i="48"/>
  <c r="G44" i="51"/>
  <c r="J44" i="51"/>
  <c r="Y44" i="47"/>
  <c r="AQ44" i="47"/>
  <c r="E25" i="51"/>
  <c r="H25" i="51"/>
  <c r="E25" i="50"/>
  <c r="E33" i="51"/>
  <c r="H33" i="51"/>
  <c r="E33" i="50"/>
  <c r="E90" i="51"/>
  <c r="H90" i="51"/>
  <c r="E90" i="50"/>
  <c r="E58" i="51"/>
  <c r="H58" i="51"/>
  <c r="E58" i="50"/>
  <c r="E26" i="51"/>
  <c r="H26" i="51"/>
  <c r="E26" i="50"/>
  <c r="E101" i="51"/>
  <c r="H101" i="51"/>
  <c r="E101" i="50"/>
  <c r="E69" i="51"/>
  <c r="H69" i="51"/>
  <c r="E69" i="50"/>
  <c r="E37" i="51"/>
  <c r="H37" i="51"/>
  <c r="E37" i="50"/>
  <c r="E49" i="51"/>
  <c r="H49" i="51"/>
  <c r="E49" i="50"/>
  <c r="G64" i="50"/>
  <c r="G99" i="50"/>
  <c r="G21" i="50"/>
  <c r="G85" i="50"/>
  <c r="AO3" i="62"/>
  <c r="CD12" i="48"/>
  <c r="X12" i="47"/>
  <c r="AP12" i="47"/>
  <c r="CD61" i="48"/>
  <c r="X61" i="47"/>
  <c r="AP61" i="47"/>
  <c r="CD91" i="48"/>
  <c r="X91" i="47"/>
  <c r="AP91" i="47"/>
  <c r="CD75" i="48"/>
  <c r="X75" i="47"/>
  <c r="AP75" i="47"/>
  <c r="CD59" i="48"/>
  <c r="X59" i="47"/>
  <c r="AP59" i="47"/>
  <c r="CD35" i="48"/>
  <c r="X35" i="47"/>
  <c r="AP35" i="47"/>
  <c r="CD19" i="48"/>
  <c r="X19" i="47"/>
  <c r="AP19" i="47"/>
  <c r="CD102" i="48"/>
  <c r="X102" i="47"/>
  <c r="AP102" i="47"/>
  <c r="CD86" i="48"/>
  <c r="X86" i="47"/>
  <c r="AP86" i="47"/>
  <c r="CD46" i="48"/>
  <c r="X46" i="47"/>
  <c r="AP46" i="47"/>
  <c r="CD20" i="48"/>
  <c r="X20" i="47"/>
  <c r="AP20" i="47"/>
  <c r="CD101" i="48"/>
  <c r="X101" i="47"/>
  <c r="AP101" i="47"/>
  <c r="CD53" i="48"/>
  <c r="X53" i="47"/>
  <c r="AP53" i="47"/>
  <c r="CD37" i="48"/>
  <c r="X37" i="47"/>
  <c r="AP37" i="47"/>
  <c r="CD100" i="48"/>
  <c r="X100" i="47"/>
  <c r="AP100" i="47"/>
  <c r="CD84" i="48"/>
  <c r="X84" i="47"/>
  <c r="AP84" i="47"/>
  <c r="CD68" i="48"/>
  <c r="X68" i="47"/>
  <c r="AP68" i="47"/>
  <c r="CD52" i="48"/>
  <c r="X52" i="47"/>
  <c r="AP52" i="47"/>
  <c r="CD36" i="48"/>
  <c r="X36" i="47"/>
  <c r="AP36" i="47"/>
  <c r="CD10" i="48"/>
  <c r="X10" i="47"/>
  <c r="AP10" i="47"/>
  <c r="CD93" i="48"/>
  <c r="X93" i="47"/>
  <c r="AP93" i="47"/>
  <c r="CD5" i="48"/>
  <c r="X5" i="47"/>
  <c r="AP5" i="47"/>
  <c r="CD98" i="48"/>
  <c r="X98" i="47"/>
  <c r="AP98" i="47"/>
  <c r="CD82" i="48"/>
  <c r="X82" i="47"/>
  <c r="AP82" i="47"/>
  <c r="CD66" i="48"/>
  <c r="X66" i="47"/>
  <c r="AP66" i="47"/>
  <c r="CD50" i="48"/>
  <c r="X50" i="47"/>
  <c r="AP50" i="47"/>
  <c r="CD34" i="48"/>
  <c r="X34" i="47"/>
  <c r="AP34" i="47"/>
  <c r="CD18" i="48"/>
  <c r="X18" i="47"/>
  <c r="AP18" i="47"/>
  <c r="CD29" i="48"/>
  <c r="X29" i="47"/>
  <c r="AP29" i="47"/>
  <c r="F41" i="51"/>
  <c r="I41" i="51"/>
  <c r="F41" i="50"/>
  <c r="F17" i="51"/>
  <c r="I17" i="51"/>
  <c r="F17" i="50"/>
  <c r="F103" i="51"/>
  <c r="I103" i="51"/>
  <c r="F103" i="50"/>
  <c r="F96" i="51"/>
  <c r="I96" i="51"/>
  <c r="F96" i="50"/>
  <c r="F32" i="51"/>
  <c r="I32" i="51"/>
  <c r="F32" i="50"/>
  <c r="F25" i="51"/>
  <c r="I25" i="51"/>
  <c r="F25" i="50"/>
  <c r="F24" i="51"/>
  <c r="I24" i="51"/>
  <c r="F24" i="50"/>
  <c r="F15" i="51"/>
  <c r="I15" i="51"/>
  <c r="F15" i="50"/>
  <c r="F87" i="51"/>
  <c r="I87" i="51"/>
  <c r="F87" i="50"/>
  <c r="F56" i="51"/>
  <c r="I56" i="51"/>
  <c r="F56" i="50"/>
  <c r="F89" i="51"/>
  <c r="I89" i="51"/>
  <c r="F89" i="50"/>
  <c r="CG98" i="48"/>
  <c r="G98" i="51"/>
  <c r="J98" i="51"/>
  <c r="Y98" i="47"/>
  <c r="AQ98" i="47"/>
  <c r="CG82" i="48"/>
  <c r="G82" i="51"/>
  <c r="J82" i="51"/>
  <c r="Y82" i="47"/>
  <c r="AQ82" i="47"/>
  <c r="CG66" i="48"/>
  <c r="G66" i="51"/>
  <c r="J66" i="51"/>
  <c r="Y66" i="47"/>
  <c r="AQ66" i="47"/>
  <c r="CG50" i="48"/>
  <c r="G50" i="51"/>
  <c r="J50" i="51"/>
  <c r="Y50" i="47"/>
  <c r="AQ50" i="47"/>
  <c r="CG34" i="48"/>
  <c r="G34" i="51"/>
  <c r="J34" i="51"/>
  <c r="Y34" i="47"/>
  <c r="AQ34" i="47"/>
  <c r="CG18" i="48"/>
  <c r="G18" i="51"/>
  <c r="J18" i="51"/>
  <c r="Y18" i="47"/>
  <c r="AQ18" i="47"/>
  <c r="CG108" i="48"/>
  <c r="G108" i="51"/>
  <c r="J108" i="51"/>
  <c r="Y108" i="47"/>
  <c r="AQ108" i="47"/>
  <c r="CG76" i="48"/>
  <c r="G76" i="51"/>
  <c r="J76" i="51"/>
  <c r="Y76" i="47"/>
  <c r="AQ76" i="47"/>
  <c r="CG28" i="48"/>
  <c r="G28" i="51"/>
  <c r="J28" i="51"/>
  <c r="Y28" i="47"/>
  <c r="AQ28" i="47"/>
  <c r="CG87" i="48"/>
  <c r="G87" i="51"/>
  <c r="J87" i="51"/>
  <c r="Y87" i="47"/>
  <c r="AQ87" i="47"/>
  <c r="CG20" i="48"/>
  <c r="G20" i="51"/>
  <c r="J20" i="51"/>
  <c r="Y20" i="47"/>
  <c r="AQ20" i="47"/>
  <c r="J3" i="47"/>
  <c r="CG95" i="48"/>
  <c r="G95" i="51"/>
  <c r="J95" i="51"/>
  <c r="Y95" i="47"/>
  <c r="AQ95" i="47"/>
  <c r="CG39" i="48"/>
  <c r="G39" i="51"/>
  <c r="J39" i="51"/>
  <c r="Y39" i="47"/>
  <c r="AQ39" i="47"/>
  <c r="E105" i="51"/>
  <c r="H105" i="51"/>
  <c r="E105" i="50"/>
  <c r="E97" i="51"/>
  <c r="H97" i="51"/>
  <c r="E97" i="50"/>
  <c r="E17" i="51"/>
  <c r="H17" i="51"/>
  <c r="E17" i="50"/>
  <c r="E82" i="51"/>
  <c r="H82" i="51"/>
  <c r="E82" i="50"/>
  <c r="E50" i="51"/>
  <c r="H50" i="51"/>
  <c r="E50" i="50"/>
  <c r="E18" i="51"/>
  <c r="H18" i="51"/>
  <c r="E18" i="50"/>
  <c r="E93" i="51"/>
  <c r="H93" i="51"/>
  <c r="E93" i="50"/>
  <c r="E61" i="51"/>
  <c r="H61" i="51"/>
  <c r="E61" i="50"/>
  <c r="E29" i="51"/>
  <c r="H29" i="51"/>
  <c r="E29" i="50"/>
  <c r="E9" i="51"/>
  <c r="H9" i="51"/>
  <c r="E9" i="50"/>
  <c r="E3" i="47"/>
  <c r="G66" i="50"/>
  <c r="G48" i="50"/>
  <c r="G92" i="50"/>
  <c r="G83" i="50"/>
  <c r="G31" i="50"/>
  <c r="G41" i="50"/>
  <c r="G102" i="50"/>
  <c r="G5" i="50"/>
  <c r="G69" i="50"/>
  <c r="G22" i="50"/>
  <c r="G49" i="50"/>
  <c r="CD78" i="48"/>
  <c r="X78" i="47"/>
  <c r="AP78" i="47"/>
  <c r="CD54" i="48"/>
  <c r="X54" i="47"/>
  <c r="AP54" i="47"/>
  <c r="CD22" i="48"/>
  <c r="X22" i="47"/>
  <c r="AP22" i="47"/>
  <c r="CD6" i="48"/>
  <c r="X6" i="47"/>
  <c r="AP6" i="47"/>
  <c r="F55" i="51"/>
  <c r="I55" i="51"/>
  <c r="F55" i="50"/>
  <c r="F73" i="51"/>
  <c r="I73" i="51"/>
  <c r="F73" i="50"/>
  <c r="F9" i="51"/>
  <c r="I9" i="51"/>
  <c r="F9" i="50"/>
  <c r="F88" i="51"/>
  <c r="I88" i="51"/>
  <c r="F88" i="50"/>
  <c r="F47" i="51"/>
  <c r="I47" i="51"/>
  <c r="F47" i="50"/>
  <c r="F43" i="51"/>
  <c r="I43" i="51"/>
  <c r="F43" i="50"/>
  <c r="F48" i="51"/>
  <c r="I48" i="51"/>
  <c r="F48" i="50"/>
  <c r="F72" i="51"/>
  <c r="I72" i="51"/>
  <c r="F72" i="50"/>
  <c r="F80" i="51"/>
  <c r="I80" i="51"/>
  <c r="F80" i="50"/>
  <c r="F23" i="51"/>
  <c r="I23" i="51"/>
  <c r="F23" i="50"/>
  <c r="CG59" i="48"/>
  <c r="G59" i="51"/>
  <c r="J59" i="51"/>
  <c r="Y59" i="47"/>
  <c r="AQ59" i="47"/>
  <c r="CG43" i="48"/>
  <c r="G43" i="51"/>
  <c r="J43" i="51"/>
  <c r="Y43" i="47"/>
  <c r="AQ43" i="47"/>
  <c r="CG27" i="48"/>
  <c r="G27" i="51"/>
  <c r="J27" i="51"/>
  <c r="Y27" i="47"/>
  <c r="AQ27" i="47"/>
  <c r="CG65" i="48"/>
  <c r="G65" i="51"/>
  <c r="J65" i="51"/>
  <c r="Y65" i="47"/>
  <c r="AQ65" i="47"/>
  <c r="CG68" i="48"/>
  <c r="G68" i="51"/>
  <c r="J68" i="51"/>
  <c r="Y68" i="47"/>
  <c r="AQ68" i="47"/>
  <c r="CG79" i="48"/>
  <c r="G79" i="51"/>
  <c r="J79" i="51"/>
  <c r="Y79" i="47"/>
  <c r="AQ79" i="47"/>
  <c r="CG55" i="48"/>
  <c r="G55" i="51"/>
  <c r="J55" i="51"/>
  <c r="Y55" i="47"/>
  <c r="AQ55" i="47"/>
  <c r="CG109" i="48"/>
  <c r="G109" i="51"/>
  <c r="J109" i="51"/>
  <c r="Y109" i="47"/>
  <c r="AQ109" i="47"/>
  <c r="CG93" i="48"/>
  <c r="G93" i="51"/>
  <c r="J93" i="51"/>
  <c r="Y93" i="47"/>
  <c r="AQ93" i="47"/>
  <c r="CG77" i="48"/>
  <c r="G77" i="51"/>
  <c r="J77" i="51"/>
  <c r="Y77" i="47"/>
  <c r="AQ77" i="47"/>
  <c r="CG61" i="48"/>
  <c r="G61" i="51"/>
  <c r="J61" i="51"/>
  <c r="Y61" i="47"/>
  <c r="AQ61" i="47"/>
  <c r="CG45" i="48"/>
  <c r="G45" i="51"/>
  <c r="J45" i="51"/>
  <c r="Y45" i="47"/>
  <c r="AQ45" i="47"/>
  <c r="CG29" i="48"/>
  <c r="G29" i="51"/>
  <c r="J29" i="51"/>
  <c r="Y29" i="47"/>
  <c r="AQ29" i="47"/>
  <c r="CG13" i="48"/>
  <c r="G13" i="51"/>
  <c r="J13" i="51"/>
  <c r="Y13" i="47"/>
  <c r="AQ13" i="47"/>
  <c r="CG107" i="48"/>
  <c r="G107" i="51"/>
  <c r="J107" i="51"/>
  <c r="Y107" i="47"/>
  <c r="AQ107" i="47"/>
  <c r="CG19" i="48"/>
  <c r="G19" i="51"/>
  <c r="J19" i="51"/>
  <c r="Y19" i="47"/>
  <c r="AQ19" i="47"/>
  <c r="CG105" i="48"/>
  <c r="G105" i="51"/>
  <c r="J105" i="51"/>
  <c r="Y105" i="47"/>
  <c r="AQ105" i="47"/>
  <c r="CG17" i="48"/>
  <c r="G17" i="51"/>
  <c r="J17" i="51"/>
  <c r="Y17" i="47"/>
  <c r="AQ17" i="47"/>
  <c r="CG104" i="48"/>
  <c r="G104" i="51"/>
  <c r="J104" i="51"/>
  <c r="Y104" i="47"/>
  <c r="AQ104" i="47"/>
  <c r="CG88" i="48"/>
  <c r="G88" i="51"/>
  <c r="J88" i="51"/>
  <c r="Y88" i="47"/>
  <c r="AQ88" i="47"/>
  <c r="CG72" i="48"/>
  <c r="G72" i="51"/>
  <c r="J72" i="51"/>
  <c r="Y72" i="47"/>
  <c r="AQ72" i="47"/>
  <c r="CG56" i="48"/>
  <c r="G56" i="51"/>
  <c r="J56" i="51"/>
  <c r="Y56" i="47"/>
  <c r="AQ56" i="47"/>
  <c r="CG40" i="48"/>
  <c r="G40" i="51"/>
  <c r="J40" i="51"/>
  <c r="Y40" i="47"/>
  <c r="AQ40" i="47"/>
  <c r="CG24" i="48"/>
  <c r="G24" i="51"/>
  <c r="J24" i="51"/>
  <c r="Y24" i="47"/>
  <c r="AQ24" i="47"/>
  <c r="CG8" i="48"/>
  <c r="G8" i="51"/>
  <c r="J8" i="51"/>
  <c r="Y8" i="47"/>
  <c r="AQ8" i="47"/>
  <c r="CG91" i="48"/>
  <c r="G91" i="51"/>
  <c r="J91" i="51"/>
  <c r="Y91" i="47"/>
  <c r="AQ91" i="47"/>
  <c r="CG75" i="48"/>
  <c r="G75" i="51"/>
  <c r="J75" i="51"/>
  <c r="Y75" i="47"/>
  <c r="AQ75" i="47"/>
  <c r="CG33" i="48"/>
  <c r="G33" i="51"/>
  <c r="J33" i="51"/>
  <c r="Y33" i="47"/>
  <c r="AQ33" i="47"/>
  <c r="CG23" i="48"/>
  <c r="G23" i="51"/>
  <c r="J23" i="51"/>
  <c r="Y23" i="47"/>
  <c r="AQ23" i="47"/>
  <c r="CG110" i="48"/>
  <c r="G110" i="51"/>
  <c r="J110" i="51"/>
  <c r="Y110" i="47"/>
  <c r="AQ110" i="47"/>
  <c r="CG94" i="48"/>
  <c r="G94" i="51"/>
  <c r="J94" i="51"/>
  <c r="Y94" i="47"/>
  <c r="AQ94" i="47"/>
  <c r="CG78" i="48"/>
  <c r="G78" i="51"/>
  <c r="J78" i="51"/>
  <c r="Y78" i="47"/>
  <c r="AQ78" i="47"/>
  <c r="CG62" i="48"/>
  <c r="G62" i="51"/>
  <c r="J62" i="51"/>
  <c r="Y62" i="47"/>
  <c r="AQ62" i="47"/>
  <c r="CG46" i="48"/>
  <c r="G46" i="51"/>
  <c r="J46" i="51"/>
  <c r="Y46" i="47"/>
  <c r="AQ46" i="47"/>
  <c r="CG30" i="48"/>
  <c r="G30" i="51"/>
  <c r="J30" i="51"/>
  <c r="Y30" i="47"/>
  <c r="AQ30" i="47"/>
  <c r="CG14" i="48"/>
  <c r="G14" i="51"/>
  <c r="J14" i="51"/>
  <c r="Y14" i="47"/>
  <c r="AQ14" i="47"/>
  <c r="CG81" i="48"/>
  <c r="G81" i="51"/>
  <c r="J81" i="51"/>
  <c r="Y81" i="47"/>
  <c r="AQ81" i="47"/>
  <c r="CG25" i="48"/>
  <c r="G25" i="51"/>
  <c r="J25" i="51"/>
  <c r="Y25" i="47"/>
  <c r="AQ25" i="47"/>
  <c r="CG100" i="48"/>
  <c r="G100" i="51"/>
  <c r="J100" i="51"/>
  <c r="Y100" i="47"/>
  <c r="AQ100" i="47"/>
  <c r="CG60" i="48"/>
  <c r="G60" i="51"/>
  <c r="J60" i="51"/>
  <c r="Y60" i="47"/>
  <c r="AQ60" i="47"/>
  <c r="E29" i="52"/>
  <c r="Q29" i="52"/>
  <c r="E73" i="51"/>
  <c r="H73" i="51"/>
  <c r="E73" i="50"/>
  <c r="E81" i="51"/>
  <c r="H81" i="51"/>
  <c r="E81" i="50"/>
  <c r="E106" i="51"/>
  <c r="H106" i="51"/>
  <c r="E106" i="50"/>
  <c r="E74" i="51"/>
  <c r="H74" i="51"/>
  <c r="E74" i="50"/>
  <c r="E42" i="51"/>
  <c r="H42" i="51"/>
  <c r="E42" i="50"/>
  <c r="E10" i="51"/>
  <c r="H10" i="51"/>
  <c r="E10" i="50"/>
  <c r="E85" i="51"/>
  <c r="H85" i="51"/>
  <c r="E85" i="50"/>
  <c r="E53" i="51"/>
  <c r="H53" i="51"/>
  <c r="E53" i="50"/>
  <c r="E89" i="51"/>
  <c r="H89" i="51"/>
  <c r="E89" i="50"/>
  <c r="G50" i="50"/>
  <c r="G11" i="50"/>
  <c r="G76" i="50"/>
  <c r="G45" i="50"/>
  <c r="G67" i="50"/>
  <c r="G20" i="50"/>
  <c r="G86" i="50"/>
  <c r="G52" i="50"/>
  <c r="G87" i="50"/>
  <c r="G35" i="50"/>
  <c r="G53" i="50"/>
  <c r="G6" i="50"/>
  <c r="G28" i="50"/>
  <c r="G33" i="50"/>
  <c r="G34" i="50"/>
  <c r="G63" i="50"/>
  <c r="AP3" i="62"/>
  <c r="H3" i="47"/>
  <c r="CD69" i="48"/>
  <c r="X69" i="47"/>
  <c r="AP69" i="47"/>
  <c r="CD107" i="48"/>
  <c r="X107" i="47"/>
  <c r="AP107" i="47"/>
  <c r="CD83" i="48"/>
  <c r="X83" i="47"/>
  <c r="AP83" i="47"/>
  <c r="CD67" i="48"/>
  <c r="X67" i="47"/>
  <c r="AP67" i="47"/>
  <c r="CD51" i="48"/>
  <c r="X51" i="47"/>
  <c r="AP51" i="47"/>
  <c r="CD27" i="48"/>
  <c r="X27" i="47"/>
  <c r="AP27" i="47"/>
  <c r="CD11" i="48"/>
  <c r="X11" i="47"/>
  <c r="AP11" i="47"/>
  <c r="CD94" i="48"/>
  <c r="X94" i="47"/>
  <c r="AP94" i="47"/>
  <c r="CD62" i="48"/>
  <c r="X62" i="47"/>
  <c r="AP62" i="47"/>
  <c r="CD38" i="48"/>
  <c r="X38" i="47"/>
  <c r="AP38" i="47"/>
  <c r="CD4" i="48"/>
  <c r="X4" i="47"/>
  <c r="AP4" i="47"/>
  <c r="CD85" i="48"/>
  <c r="X85" i="47"/>
  <c r="AP85" i="47"/>
  <c r="CD45" i="48"/>
  <c r="X45" i="47"/>
  <c r="AP45" i="47"/>
  <c r="CD108" i="48"/>
  <c r="X108" i="47"/>
  <c r="AP108" i="47"/>
  <c r="CD92" i="48"/>
  <c r="X92" i="47"/>
  <c r="AP92" i="47"/>
  <c r="CD76" i="48"/>
  <c r="X76" i="47"/>
  <c r="AP76" i="47"/>
  <c r="CD60" i="48"/>
  <c r="X60" i="47"/>
  <c r="AP60" i="47"/>
  <c r="CD44" i="48"/>
  <c r="X44" i="47"/>
  <c r="AP44" i="47"/>
  <c r="CD28" i="48"/>
  <c r="X28" i="47"/>
  <c r="AP28" i="47"/>
  <c r="CD109" i="48"/>
  <c r="X109" i="47"/>
  <c r="AP109" i="47"/>
  <c r="CD21" i="48"/>
  <c r="X21" i="47"/>
  <c r="AP21" i="47"/>
  <c r="CD106" i="48"/>
  <c r="X106" i="47"/>
  <c r="AP106" i="47"/>
  <c r="CD90" i="48"/>
  <c r="X90" i="47"/>
  <c r="AP90" i="47"/>
  <c r="CD74" i="48"/>
  <c r="X74" i="47"/>
  <c r="AP74" i="47"/>
  <c r="CD58" i="48"/>
  <c r="X58" i="47"/>
  <c r="AP58" i="47"/>
  <c r="CD42" i="48"/>
  <c r="X42" i="47"/>
  <c r="AP42" i="47"/>
  <c r="CD26" i="48"/>
  <c r="X26" i="47"/>
  <c r="AP26" i="47"/>
  <c r="CD77" i="48"/>
  <c r="X77" i="47"/>
  <c r="AP77" i="47"/>
  <c r="CD13" i="48"/>
  <c r="X13" i="47"/>
  <c r="AP13" i="47"/>
  <c r="F31" i="51"/>
  <c r="I31" i="51"/>
  <c r="F31" i="50"/>
  <c r="F8" i="51"/>
  <c r="I8" i="51"/>
  <c r="F8" i="50"/>
  <c r="F81" i="51"/>
  <c r="I81" i="51"/>
  <c r="F81" i="50"/>
  <c r="F33" i="51"/>
  <c r="I33" i="51"/>
  <c r="F33" i="50"/>
  <c r="F71" i="51"/>
  <c r="I71" i="51"/>
  <c r="F71" i="50"/>
  <c r="F105" i="51"/>
  <c r="I105" i="51"/>
  <c r="F105" i="50"/>
  <c r="F63" i="51"/>
  <c r="I63" i="51"/>
  <c r="F63" i="50"/>
  <c r="F64" i="51"/>
  <c r="I64" i="51"/>
  <c r="F64" i="50"/>
  <c r="F49" i="51"/>
  <c r="I49" i="51"/>
  <c r="F49" i="50"/>
  <c r="F65" i="51"/>
  <c r="I65" i="51"/>
  <c r="F65" i="50"/>
  <c r="CG106" i="48"/>
  <c r="G106" i="51"/>
  <c r="J106" i="51"/>
  <c r="Y106" i="47"/>
  <c r="AQ106" i="47"/>
  <c r="CG90" i="48"/>
  <c r="G90" i="51"/>
  <c r="J90" i="51"/>
  <c r="Y90" i="47"/>
  <c r="AQ90" i="47"/>
  <c r="CG74" i="48"/>
  <c r="G74" i="51"/>
  <c r="J74" i="51"/>
  <c r="Y74" i="47"/>
  <c r="AQ74" i="47"/>
  <c r="CG58" i="48"/>
  <c r="G58" i="51"/>
  <c r="J58" i="51"/>
  <c r="Y58" i="47"/>
  <c r="AQ58" i="47"/>
  <c r="CG42" i="48"/>
  <c r="G42" i="51"/>
  <c r="J42" i="51"/>
  <c r="Y42" i="47"/>
  <c r="AQ42" i="47"/>
  <c r="CG26" i="48"/>
  <c r="G26" i="51"/>
  <c r="J26" i="51"/>
  <c r="Y26" i="47"/>
  <c r="AQ26" i="47"/>
  <c r="CG10" i="48"/>
  <c r="G10" i="51"/>
  <c r="J10" i="51"/>
  <c r="Y10" i="47"/>
  <c r="AQ10" i="47"/>
  <c r="CG84" i="48"/>
  <c r="G84" i="51"/>
  <c r="J84" i="51"/>
  <c r="Y84" i="47"/>
  <c r="AQ84" i="47"/>
  <c r="CG36" i="48"/>
  <c r="G36" i="51"/>
  <c r="J36" i="51"/>
  <c r="Y36" i="47"/>
  <c r="AQ36" i="47"/>
  <c r="CG12" i="48"/>
  <c r="G12" i="51"/>
  <c r="J12" i="51"/>
  <c r="Y12" i="47"/>
  <c r="AQ12" i="47"/>
  <c r="CG47" i="48"/>
  <c r="G47" i="51"/>
  <c r="J47" i="51"/>
  <c r="Y47" i="47"/>
  <c r="AQ47" i="47"/>
  <c r="CG4" i="48"/>
  <c r="G4" i="51"/>
  <c r="J4" i="51"/>
  <c r="Y4" i="47"/>
  <c r="AQ4" i="47"/>
  <c r="CG103" i="48"/>
  <c r="G103" i="51"/>
  <c r="J103" i="51"/>
  <c r="Y103" i="47"/>
  <c r="AQ103" i="47"/>
  <c r="CG71" i="48"/>
  <c r="G71" i="51"/>
  <c r="J71" i="51"/>
  <c r="Y71" i="47"/>
  <c r="AQ71" i="47"/>
  <c r="CG15" i="48"/>
  <c r="G15" i="51"/>
  <c r="J15" i="51"/>
  <c r="Y15" i="47"/>
  <c r="AQ15" i="47"/>
  <c r="E41" i="51"/>
  <c r="H41" i="51"/>
  <c r="E41" i="50"/>
  <c r="E57" i="51"/>
  <c r="H57" i="51"/>
  <c r="E57" i="50"/>
  <c r="E98" i="51"/>
  <c r="H98" i="51"/>
  <c r="E98" i="50"/>
  <c r="E66" i="51"/>
  <c r="H66" i="51"/>
  <c r="E66" i="50"/>
  <c r="E34" i="51"/>
  <c r="H34" i="51"/>
  <c r="E34" i="50"/>
  <c r="E109" i="51"/>
  <c r="H109" i="51"/>
  <c r="E109" i="50"/>
  <c r="E77" i="51"/>
  <c r="H77" i="51"/>
  <c r="E77" i="50"/>
  <c r="E45" i="51"/>
  <c r="H45" i="51"/>
  <c r="E45" i="50"/>
  <c r="E65" i="51"/>
  <c r="H65" i="51"/>
  <c r="E65" i="50"/>
  <c r="F3" i="47"/>
  <c r="G29" i="50"/>
  <c r="G98" i="50"/>
  <c r="G96" i="50"/>
  <c r="G32" i="50"/>
  <c r="G93" i="50"/>
  <c r="G104" i="50"/>
  <c r="G51" i="50"/>
  <c r="G89" i="50"/>
  <c r="G9" i="50"/>
  <c r="G70" i="50"/>
  <c r="G73" i="50"/>
  <c r="G42" i="50"/>
  <c r="I3" i="47"/>
  <c r="G37" i="50"/>
  <c r="G106" i="50"/>
  <c r="G68" i="50"/>
  <c r="G40" i="50"/>
  <c r="G101" i="50"/>
  <c r="G7" i="50"/>
  <c r="G59" i="50"/>
  <c r="G12" i="50"/>
  <c r="G97" i="50"/>
  <c r="G17" i="50"/>
  <c r="G78" i="50"/>
  <c r="G105" i="50"/>
  <c r="G55" i="50"/>
  <c r="E61" i="52"/>
  <c r="Q61" i="52"/>
  <c r="E41" i="52"/>
  <c r="Q41" i="52"/>
  <c r="E17" i="52"/>
  <c r="Q17" i="52"/>
  <c r="E33" i="52"/>
  <c r="Q33" i="52"/>
  <c r="E50" i="52"/>
  <c r="Q50" i="52"/>
  <c r="E57" i="52"/>
  <c r="Q57" i="52"/>
  <c r="E82" i="52"/>
  <c r="Q82" i="52"/>
  <c r="E73" i="52"/>
  <c r="Q73" i="52"/>
  <c r="AO3" i="47"/>
  <c r="E65" i="52"/>
  <c r="Q65" i="52"/>
  <c r="E97" i="52"/>
  <c r="Q97" i="52"/>
  <c r="CA107" i="48"/>
  <c r="CA6" i="48"/>
  <c r="CA96" i="48"/>
  <c r="CA32" i="48"/>
  <c r="CA108" i="48"/>
  <c r="CA44" i="48"/>
  <c r="CA55" i="48"/>
  <c r="E98" i="52"/>
  <c r="Q98" i="52"/>
  <c r="E109" i="52"/>
  <c r="Q109" i="52"/>
  <c r="CA27" i="48"/>
  <c r="CA70" i="48"/>
  <c r="CA38" i="48"/>
  <c r="CA24" i="48"/>
  <c r="CA62" i="48"/>
  <c r="CA68" i="48"/>
  <c r="CA79" i="48"/>
  <c r="CA15" i="48"/>
  <c r="CA43" i="48"/>
  <c r="CA94" i="48"/>
  <c r="CA14" i="48"/>
  <c r="CA5" i="48"/>
  <c r="CA78" i="48"/>
  <c r="CA104" i="48"/>
  <c r="CA72" i="48"/>
  <c r="CA40" i="48"/>
  <c r="CA8" i="48"/>
  <c r="CA19" i="48"/>
  <c r="CA84" i="48"/>
  <c r="CA52" i="48"/>
  <c r="CA20" i="48"/>
  <c r="CA95" i="48"/>
  <c r="CA63" i="48"/>
  <c r="CA31" i="48"/>
  <c r="E105" i="52"/>
  <c r="Q105" i="52"/>
  <c r="E106" i="52"/>
  <c r="Q106" i="52"/>
  <c r="E74" i="52"/>
  <c r="Q74" i="52"/>
  <c r="E42" i="52"/>
  <c r="Q42" i="52"/>
  <c r="E10" i="52"/>
  <c r="Q10" i="52"/>
  <c r="E85" i="52"/>
  <c r="Q85" i="52"/>
  <c r="E53" i="52"/>
  <c r="Q53" i="52"/>
  <c r="CA35" i="48"/>
  <c r="CA75" i="48"/>
  <c r="CA64" i="48"/>
  <c r="CA110" i="48"/>
  <c r="CA12" i="48"/>
  <c r="CA23" i="48"/>
  <c r="E66" i="52"/>
  <c r="Q66" i="52"/>
  <c r="AP3" i="47"/>
  <c r="CA51" i="48"/>
  <c r="CA56" i="48"/>
  <c r="CA100" i="48"/>
  <c r="CA4" i="48"/>
  <c r="E90" i="52"/>
  <c r="Q90" i="52"/>
  <c r="E58" i="52"/>
  <c r="Q58" i="52"/>
  <c r="E26" i="52"/>
  <c r="Q26" i="52"/>
  <c r="E101" i="52"/>
  <c r="Q101" i="52"/>
  <c r="E69" i="52"/>
  <c r="Q69" i="52"/>
  <c r="E37" i="52"/>
  <c r="Q37" i="52"/>
  <c r="CA59" i="48"/>
  <c r="CA11" i="48"/>
  <c r="CA22" i="48"/>
  <c r="CA13" i="48"/>
  <c r="CA102" i="48"/>
  <c r="E102" i="52"/>
  <c r="Q102" i="52"/>
  <c r="CA30" i="48"/>
  <c r="CA80" i="48"/>
  <c r="CA48" i="48"/>
  <c r="CA16" i="48"/>
  <c r="CA83" i="48"/>
  <c r="CA54" i="48"/>
  <c r="CA92" i="48"/>
  <c r="CA60" i="48"/>
  <c r="CA28" i="48"/>
  <c r="CA103" i="48"/>
  <c r="CA71" i="48"/>
  <c r="CA39" i="48"/>
  <c r="CA7" i="48"/>
  <c r="E81" i="52"/>
  <c r="Q81" i="52"/>
  <c r="E49" i="52"/>
  <c r="Q49" i="52"/>
  <c r="CA86" i="48"/>
  <c r="CA46" i="48"/>
  <c r="CA99" i="48"/>
  <c r="CA76" i="48"/>
  <c r="E76" i="52"/>
  <c r="Q76" i="52"/>
  <c r="CA87" i="48"/>
  <c r="E34" i="52"/>
  <c r="Q34" i="52"/>
  <c r="E77" i="52"/>
  <c r="Q77" i="52"/>
  <c r="E45" i="52"/>
  <c r="Q45" i="52"/>
  <c r="CA67" i="48"/>
  <c r="CA21" i="48"/>
  <c r="CA88" i="48"/>
  <c r="CA91" i="48"/>
  <c r="CA36" i="48"/>
  <c r="CA47" i="48"/>
  <c r="E25" i="52"/>
  <c r="Q25" i="52"/>
  <c r="AQ3" i="47"/>
  <c r="F70" i="52"/>
  <c r="R70" i="52"/>
  <c r="F14" i="52"/>
  <c r="R14" i="52"/>
  <c r="F69" i="52"/>
  <c r="R69" i="52"/>
  <c r="F83" i="52"/>
  <c r="R83" i="52"/>
  <c r="F51" i="52"/>
  <c r="R51" i="52"/>
  <c r="F11" i="52"/>
  <c r="R11" i="52"/>
  <c r="F62" i="52"/>
  <c r="R62" i="52"/>
  <c r="F4" i="52"/>
  <c r="R4" i="52"/>
  <c r="F45" i="52"/>
  <c r="R45" i="52"/>
  <c r="F92" i="52"/>
  <c r="R92" i="52"/>
  <c r="F60" i="52"/>
  <c r="R60" i="52"/>
  <c r="F28" i="52"/>
  <c r="R28" i="52"/>
  <c r="F21" i="52"/>
  <c r="R21" i="52"/>
  <c r="F90" i="52"/>
  <c r="R90" i="52"/>
  <c r="F58" i="52"/>
  <c r="R58" i="52"/>
  <c r="F26" i="52"/>
  <c r="R26" i="52"/>
  <c r="F13" i="52"/>
  <c r="R13" i="52"/>
  <c r="F17" i="52"/>
  <c r="R17" i="52"/>
  <c r="F96" i="52"/>
  <c r="R96" i="52"/>
  <c r="F25" i="52"/>
  <c r="R25" i="52"/>
  <c r="F15" i="52"/>
  <c r="R15" i="52"/>
  <c r="F56" i="52"/>
  <c r="R56" i="52"/>
  <c r="G98" i="52"/>
  <c r="S98" i="52"/>
  <c r="G66" i="52"/>
  <c r="S66" i="52"/>
  <c r="G34" i="52"/>
  <c r="S34" i="52"/>
  <c r="G104" i="52"/>
  <c r="S104" i="52"/>
  <c r="G72" i="52"/>
  <c r="S72" i="52"/>
  <c r="G40" i="52"/>
  <c r="S40" i="52"/>
  <c r="G8" i="52"/>
  <c r="S8" i="52"/>
  <c r="E80" i="52"/>
  <c r="Q80" i="52"/>
  <c r="F73" i="52"/>
  <c r="R73" i="52"/>
  <c r="F88" i="52"/>
  <c r="R88" i="52"/>
  <c r="F43" i="52"/>
  <c r="R43" i="52"/>
  <c r="F72" i="52"/>
  <c r="R72" i="52"/>
  <c r="F23" i="52"/>
  <c r="R23" i="52"/>
  <c r="G51" i="52"/>
  <c r="S51" i="52"/>
  <c r="G73" i="52"/>
  <c r="S73" i="52"/>
  <c r="G52" i="52"/>
  <c r="S52" i="52"/>
  <c r="G31" i="52"/>
  <c r="S31" i="52"/>
  <c r="G85" i="52"/>
  <c r="S85" i="52"/>
  <c r="G53" i="52"/>
  <c r="S53" i="52"/>
  <c r="G21" i="52"/>
  <c r="S21" i="52"/>
  <c r="G99" i="52"/>
  <c r="S99" i="52"/>
  <c r="G89" i="52"/>
  <c r="S89" i="52"/>
  <c r="G84" i="52"/>
  <c r="S84" i="52"/>
  <c r="G12" i="52"/>
  <c r="S12" i="52"/>
  <c r="G75" i="52"/>
  <c r="S75" i="52"/>
  <c r="G20" i="52"/>
  <c r="S20" i="52"/>
  <c r="G7" i="52"/>
  <c r="S7" i="52"/>
  <c r="G86" i="52"/>
  <c r="S86" i="52"/>
  <c r="G54" i="52"/>
  <c r="S54" i="52"/>
  <c r="G22" i="52"/>
  <c r="S22" i="52"/>
  <c r="G25" i="52"/>
  <c r="S25" i="52"/>
  <c r="G60" i="52"/>
  <c r="S60" i="52"/>
  <c r="G95" i="52"/>
  <c r="S95" i="52"/>
  <c r="F54" i="52"/>
  <c r="R54" i="52"/>
  <c r="F6" i="52"/>
  <c r="R6" i="52"/>
  <c r="F61" i="52"/>
  <c r="R61" i="52"/>
  <c r="F75" i="52"/>
  <c r="R75" i="52"/>
  <c r="F35" i="52"/>
  <c r="R35" i="52"/>
  <c r="F102" i="52"/>
  <c r="R102" i="52"/>
  <c r="F46" i="52"/>
  <c r="R46" i="52"/>
  <c r="F101" i="52"/>
  <c r="R101" i="52"/>
  <c r="F37" i="52"/>
  <c r="R37" i="52"/>
  <c r="F84" i="52"/>
  <c r="R84" i="52"/>
  <c r="F52" i="52"/>
  <c r="R52" i="52"/>
  <c r="F10" i="52"/>
  <c r="R10" i="52"/>
  <c r="F5" i="52"/>
  <c r="R5" i="52"/>
  <c r="F82" i="52"/>
  <c r="R82" i="52"/>
  <c r="F50" i="52"/>
  <c r="R50" i="52"/>
  <c r="F18" i="52"/>
  <c r="R18" i="52"/>
  <c r="F8" i="52"/>
  <c r="R8" i="52"/>
  <c r="F33" i="52"/>
  <c r="R33" i="52"/>
  <c r="F105" i="52"/>
  <c r="R105" i="52"/>
  <c r="F64" i="52"/>
  <c r="R64" i="52"/>
  <c r="F65" i="52"/>
  <c r="R65" i="52"/>
  <c r="G90" i="52"/>
  <c r="S90" i="52"/>
  <c r="G58" i="52"/>
  <c r="S58" i="52"/>
  <c r="G26" i="52"/>
  <c r="S26" i="52"/>
  <c r="G96" i="52"/>
  <c r="S96" i="52"/>
  <c r="G64" i="52"/>
  <c r="S64" i="52"/>
  <c r="G32" i="52"/>
  <c r="S32" i="52"/>
  <c r="E40" i="52"/>
  <c r="Q40" i="52"/>
  <c r="E52" i="52"/>
  <c r="Q52" i="52"/>
  <c r="E31" i="52"/>
  <c r="Q31" i="52"/>
  <c r="F39" i="52"/>
  <c r="R39" i="52"/>
  <c r="F16" i="52"/>
  <c r="R16" i="52"/>
  <c r="F99" i="52"/>
  <c r="R99" i="52"/>
  <c r="F104" i="52"/>
  <c r="R104" i="52"/>
  <c r="F7" i="52"/>
  <c r="R7" i="52"/>
  <c r="G43" i="52"/>
  <c r="S43" i="52"/>
  <c r="G65" i="52"/>
  <c r="S65" i="52"/>
  <c r="G79" i="52"/>
  <c r="S79" i="52"/>
  <c r="G109" i="52"/>
  <c r="S109" i="52"/>
  <c r="G77" i="52"/>
  <c r="S77" i="52"/>
  <c r="G45" i="52"/>
  <c r="S45" i="52"/>
  <c r="G13" i="52"/>
  <c r="S13" i="52"/>
  <c r="G19" i="52"/>
  <c r="S19" i="52"/>
  <c r="G17" i="52"/>
  <c r="S17" i="52"/>
  <c r="G76" i="52"/>
  <c r="S76" i="52"/>
  <c r="G87" i="52"/>
  <c r="S87" i="52"/>
  <c r="G57" i="52"/>
  <c r="S57" i="52"/>
  <c r="G4" i="52"/>
  <c r="S4" i="52"/>
  <c r="G110" i="52"/>
  <c r="S110" i="52"/>
  <c r="G78" i="52"/>
  <c r="S78" i="52"/>
  <c r="G46" i="52"/>
  <c r="S46" i="52"/>
  <c r="G14" i="52"/>
  <c r="S14" i="52"/>
  <c r="G97" i="52"/>
  <c r="S97" i="52"/>
  <c r="G9" i="52"/>
  <c r="S9" i="52"/>
  <c r="G44" i="52"/>
  <c r="S44" i="52"/>
  <c r="G71" i="52"/>
  <c r="S71" i="52"/>
  <c r="E5" i="52"/>
  <c r="Q5" i="52"/>
  <c r="F110" i="52"/>
  <c r="R110" i="52"/>
  <c r="F30" i="52"/>
  <c r="R30" i="52"/>
  <c r="F107" i="52"/>
  <c r="R107" i="52"/>
  <c r="F67" i="52"/>
  <c r="R67" i="52"/>
  <c r="F27" i="52"/>
  <c r="R27" i="52"/>
  <c r="F94" i="52"/>
  <c r="R94" i="52"/>
  <c r="F38" i="52"/>
  <c r="R38" i="52"/>
  <c r="F85" i="52"/>
  <c r="R85" i="52"/>
  <c r="F108" i="52"/>
  <c r="R108" i="52"/>
  <c r="F76" i="52"/>
  <c r="R76" i="52"/>
  <c r="F44" i="52"/>
  <c r="R44" i="52"/>
  <c r="F109" i="52"/>
  <c r="R109" i="52"/>
  <c r="F106" i="52"/>
  <c r="R106" i="52"/>
  <c r="F74" i="52"/>
  <c r="R74" i="52"/>
  <c r="F42" i="52"/>
  <c r="R42" i="52"/>
  <c r="F77" i="52"/>
  <c r="R77" i="52"/>
  <c r="F41" i="52"/>
  <c r="R41" i="52"/>
  <c r="F103" i="52"/>
  <c r="R103" i="52"/>
  <c r="F32" i="52"/>
  <c r="R32" i="52"/>
  <c r="F24" i="52"/>
  <c r="R24" i="52"/>
  <c r="F87" i="52"/>
  <c r="R87" i="52"/>
  <c r="F89" i="52"/>
  <c r="R89" i="52"/>
  <c r="G82" i="52"/>
  <c r="S82" i="52"/>
  <c r="G50" i="52"/>
  <c r="S50" i="52"/>
  <c r="G18" i="52"/>
  <c r="S18" i="52"/>
  <c r="G88" i="52"/>
  <c r="S88" i="52"/>
  <c r="G56" i="52"/>
  <c r="S56" i="52"/>
  <c r="G24" i="52"/>
  <c r="S24" i="52"/>
  <c r="E107" i="52"/>
  <c r="Q107" i="52"/>
  <c r="E75" i="52"/>
  <c r="Q75" i="52"/>
  <c r="E110" i="52"/>
  <c r="Q110" i="52"/>
  <c r="E108" i="52"/>
  <c r="Q108" i="52"/>
  <c r="E44" i="52"/>
  <c r="Q44" i="52"/>
  <c r="E23" i="52"/>
  <c r="Q23" i="52"/>
  <c r="F55" i="52"/>
  <c r="R55" i="52"/>
  <c r="F9" i="52"/>
  <c r="R9" i="52"/>
  <c r="F47" i="52"/>
  <c r="R47" i="52"/>
  <c r="F48" i="52"/>
  <c r="R48" i="52"/>
  <c r="F80" i="52"/>
  <c r="R80" i="52"/>
  <c r="G67" i="52"/>
  <c r="S67" i="52"/>
  <c r="G35" i="52"/>
  <c r="S35" i="52"/>
  <c r="G41" i="52"/>
  <c r="S41" i="52"/>
  <c r="G63" i="52"/>
  <c r="S63" i="52"/>
  <c r="G101" i="52"/>
  <c r="S101" i="52"/>
  <c r="G69" i="52"/>
  <c r="S69" i="52"/>
  <c r="G37" i="52"/>
  <c r="S37" i="52"/>
  <c r="G5" i="52"/>
  <c r="S5" i="52"/>
  <c r="G11" i="52"/>
  <c r="S11" i="52"/>
  <c r="G36" i="52"/>
  <c r="S36" i="52"/>
  <c r="G47" i="52"/>
  <c r="S47" i="52"/>
  <c r="G91" i="52"/>
  <c r="S91" i="52"/>
  <c r="G33" i="52"/>
  <c r="S33" i="52"/>
  <c r="G102" i="52"/>
  <c r="S102" i="52"/>
  <c r="G70" i="52"/>
  <c r="S70" i="52"/>
  <c r="G38" i="52"/>
  <c r="S38" i="52"/>
  <c r="G6" i="52"/>
  <c r="S6" i="52"/>
  <c r="G81" i="52"/>
  <c r="S81" i="52"/>
  <c r="G100" i="52"/>
  <c r="S100" i="52"/>
  <c r="G39" i="52"/>
  <c r="S39" i="52"/>
  <c r="F78" i="52"/>
  <c r="R78" i="52"/>
  <c r="F22" i="52"/>
  <c r="R22" i="52"/>
  <c r="F12" i="52"/>
  <c r="R12" i="52"/>
  <c r="F91" i="52"/>
  <c r="R91" i="52"/>
  <c r="F59" i="52"/>
  <c r="R59" i="52"/>
  <c r="F19" i="52"/>
  <c r="R19" i="52"/>
  <c r="F86" i="52"/>
  <c r="R86" i="52"/>
  <c r="F20" i="52"/>
  <c r="R20" i="52"/>
  <c r="F53" i="52"/>
  <c r="R53" i="52"/>
  <c r="F100" i="52"/>
  <c r="R100" i="52"/>
  <c r="F68" i="52"/>
  <c r="R68" i="52"/>
  <c r="F36" i="52"/>
  <c r="R36" i="52"/>
  <c r="F93" i="52"/>
  <c r="R93" i="52"/>
  <c r="F98" i="52"/>
  <c r="R98" i="52"/>
  <c r="F66" i="52"/>
  <c r="R66" i="52"/>
  <c r="F34" i="52"/>
  <c r="R34" i="52"/>
  <c r="F29" i="52"/>
  <c r="R29" i="52"/>
  <c r="F31" i="52"/>
  <c r="R31" i="52"/>
  <c r="F81" i="52"/>
  <c r="R81" i="52"/>
  <c r="F71" i="52"/>
  <c r="R71" i="52"/>
  <c r="F63" i="52"/>
  <c r="R63" i="52"/>
  <c r="F49" i="52"/>
  <c r="R49" i="52"/>
  <c r="G106" i="52"/>
  <c r="S106" i="52"/>
  <c r="G74" i="52"/>
  <c r="S74" i="52"/>
  <c r="G42" i="52"/>
  <c r="S42" i="52"/>
  <c r="G10" i="52"/>
  <c r="S10" i="52"/>
  <c r="G80" i="52"/>
  <c r="S80" i="52"/>
  <c r="G48" i="52"/>
  <c r="S48" i="52"/>
  <c r="G16" i="52"/>
  <c r="S16" i="52"/>
  <c r="E27" i="52"/>
  <c r="Q27" i="52"/>
  <c r="E56" i="52"/>
  <c r="Q56" i="52"/>
  <c r="E24" i="52"/>
  <c r="Q24" i="52"/>
  <c r="E91" i="52"/>
  <c r="Q91" i="52"/>
  <c r="E15" i="52"/>
  <c r="Q15" i="52"/>
  <c r="F97" i="52"/>
  <c r="R97" i="52"/>
  <c r="F79" i="52"/>
  <c r="R79" i="52"/>
  <c r="F40" i="52"/>
  <c r="R40" i="52"/>
  <c r="F57" i="52"/>
  <c r="R57" i="52"/>
  <c r="F95" i="52"/>
  <c r="R95" i="52"/>
  <c r="G59" i="52"/>
  <c r="S59" i="52"/>
  <c r="G27" i="52"/>
  <c r="S27" i="52"/>
  <c r="G68" i="52"/>
  <c r="S68" i="52"/>
  <c r="G55" i="52"/>
  <c r="S55" i="52"/>
  <c r="G93" i="52"/>
  <c r="S93" i="52"/>
  <c r="G61" i="52"/>
  <c r="S61" i="52"/>
  <c r="G29" i="52"/>
  <c r="S29" i="52"/>
  <c r="G107" i="52"/>
  <c r="S107" i="52"/>
  <c r="G105" i="52"/>
  <c r="S105" i="52"/>
  <c r="G108" i="52"/>
  <c r="S108" i="52"/>
  <c r="G28" i="52"/>
  <c r="S28" i="52"/>
  <c r="G83" i="52"/>
  <c r="S83" i="52"/>
  <c r="G23" i="52"/>
  <c r="S23" i="52"/>
  <c r="G94" i="52"/>
  <c r="S94" i="52"/>
  <c r="G62" i="52"/>
  <c r="S62" i="52"/>
  <c r="G30" i="52"/>
  <c r="S30" i="52"/>
  <c r="G49" i="52"/>
  <c r="S49" i="52"/>
  <c r="G92" i="52"/>
  <c r="S92" i="52"/>
  <c r="G103" i="52"/>
  <c r="S103" i="52"/>
  <c r="G15" i="52"/>
  <c r="S15" i="52"/>
  <c r="CA3" i="48"/>
  <c r="E3" i="51"/>
  <c r="CF3" i="48"/>
  <c r="CC3" i="48"/>
  <c r="CG3" i="48"/>
  <c r="G3" i="50"/>
  <c r="F3" i="50"/>
  <c r="F99" i="50"/>
  <c r="G19" i="50"/>
  <c r="G109" i="50"/>
  <c r="G38" i="50"/>
  <c r="G54" i="50"/>
  <c r="G80" i="50"/>
  <c r="G16" i="50"/>
  <c r="G57" i="50"/>
  <c r="G4" i="50"/>
  <c r="E47" i="51"/>
  <c r="H47" i="51"/>
  <c r="E47" i="50"/>
  <c r="E21" i="51"/>
  <c r="H21" i="51"/>
  <c r="E21" i="50"/>
  <c r="E46" i="51"/>
  <c r="H46" i="51"/>
  <c r="E46" i="50"/>
  <c r="E7" i="51"/>
  <c r="H7" i="51"/>
  <c r="E7" i="50"/>
  <c r="E28" i="51"/>
  <c r="H28" i="51"/>
  <c r="E28" i="50"/>
  <c r="E83" i="51"/>
  <c r="H83" i="51"/>
  <c r="E83" i="50"/>
  <c r="E30" i="51"/>
  <c r="H30" i="51"/>
  <c r="E30" i="50"/>
  <c r="E11" i="51"/>
  <c r="H11" i="51"/>
  <c r="E11" i="50"/>
  <c r="E4" i="51"/>
  <c r="H4" i="51"/>
  <c r="E4" i="50"/>
  <c r="E110" i="51"/>
  <c r="H110" i="51"/>
  <c r="E110" i="50"/>
  <c r="E63" i="51"/>
  <c r="H63" i="51"/>
  <c r="E63" i="50"/>
  <c r="E84" i="51"/>
  <c r="H84" i="51"/>
  <c r="E84" i="50"/>
  <c r="E72" i="51"/>
  <c r="H72" i="51"/>
  <c r="E72" i="50"/>
  <c r="E14" i="51"/>
  <c r="H14" i="51"/>
  <c r="E14" i="50"/>
  <c r="E79" i="51"/>
  <c r="H79" i="51"/>
  <c r="E79" i="50"/>
  <c r="E38" i="51"/>
  <c r="H38" i="51"/>
  <c r="E38" i="50"/>
  <c r="E32" i="51"/>
  <c r="H32" i="51"/>
  <c r="E32" i="50"/>
  <c r="F13" i="51"/>
  <c r="I13" i="51"/>
  <c r="F13" i="50"/>
  <c r="F26" i="51"/>
  <c r="I26" i="51"/>
  <c r="F26" i="50"/>
  <c r="F58" i="51"/>
  <c r="I58" i="51"/>
  <c r="F58" i="50"/>
  <c r="F90" i="51"/>
  <c r="I90" i="51"/>
  <c r="F90" i="50"/>
  <c r="F21" i="51"/>
  <c r="I21" i="51"/>
  <c r="F21" i="50"/>
  <c r="F28" i="51"/>
  <c r="I28" i="51"/>
  <c r="F28" i="50"/>
  <c r="F60" i="51"/>
  <c r="I60" i="51"/>
  <c r="F60" i="50"/>
  <c r="F92" i="51"/>
  <c r="I92" i="51"/>
  <c r="F92" i="50"/>
  <c r="F45" i="51"/>
  <c r="I45" i="51"/>
  <c r="F45" i="50"/>
  <c r="F4" i="51"/>
  <c r="I4" i="51"/>
  <c r="F4" i="50"/>
  <c r="F62" i="51"/>
  <c r="I62" i="51"/>
  <c r="F62" i="50"/>
  <c r="F11" i="51"/>
  <c r="I11" i="51"/>
  <c r="F11" i="50"/>
  <c r="F51" i="51"/>
  <c r="I51" i="51"/>
  <c r="F51" i="50"/>
  <c r="F83" i="51"/>
  <c r="I83" i="51"/>
  <c r="F83" i="50"/>
  <c r="F69" i="51"/>
  <c r="I69" i="51"/>
  <c r="F69" i="50"/>
  <c r="G23" i="50"/>
  <c r="G58" i="50"/>
  <c r="G25" i="50"/>
  <c r="G60" i="50"/>
  <c r="G103" i="50"/>
  <c r="G14" i="50"/>
  <c r="G79" i="50"/>
  <c r="G81" i="50"/>
  <c r="G30" i="50"/>
  <c r="F14" i="51"/>
  <c r="I14" i="51"/>
  <c r="F14" i="50"/>
  <c r="F70" i="51"/>
  <c r="I70" i="51"/>
  <c r="F70" i="50"/>
  <c r="E36" i="51"/>
  <c r="H36" i="51"/>
  <c r="E36" i="50"/>
  <c r="E67" i="51"/>
  <c r="H67" i="51"/>
  <c r="E67" i="50"/>
  <c r="E87" i="51"/>
  <c r="H87" i="51"/>
  <c r="E87" i="50"/>
  <c r="E86" i="51"/>
  <c r="H86" i="51"/>
  <c r="E86" i="50"/>
  <c r="E39" i="51"/>
  <c r="H39" i="51"/>
  <c r="E39" i="50"/>
  <c r="E60" i="51"/>
  <c r="H60" i="51"/>
  <c r="E60" i="50"/>
  <c r="E16" i="51"/>
  <c r="H16" i="51"/>
  <c r="E16" i="50"/>
  <c r="E102" i="51"/>
  <c r="H102" i="51"/>
  <c r="E102" i="50"/>
  <c r="E59" i="51"/>
  <c r="H59" i="51"/>
  <c r="E59" i="50"/>
  <c r="E100" i="51"/>
  <c r="H100" i="51"/>
  <c r="E100" i="50"/>
  <c r="E64" i="51"/>
  <c r="H64" i="51"/>
  <c r="E64" i="50"/>
  <c r="E95" i="51"/>
  <c r="H95" i="51"/>
  <c r="E95" i="50"/>
  <c r="E19" i="51"/>
  <c r="H19" i="51"/>
  <c r="E19" i="50"/>
  <c r="E104" i="51"/>
  <c r="H104" i="51"/>
  <c r="E104" i="50"/>
  <c r="E94" i="51"/>
  <c r="H94" i="51"/>
  <c r="E94" i="50"/>
  <c r="E68" i="51"/>
  <c r="H68" i="51"/>
  <c r="E68" i="50"/>
  <c r="E70" i="51"/>
  <c r="H70" i="51"/>
  <c r="E70" i="50"/>
  <c r="E55" i="51"/>
  <c r="H55" i="51"/>
  <c r="E55" i="50"/>
  <c r="E96" i="51"/>
  <c r="H96" i="51"/>
  <c r="E96" i="50"/>
  <c r="E3" i="50"/>
  <c r="G15" i="50"/>
  <c r="F22" i="51"/>
  <c r="I22" i="51"/>
  <c r="F22" i="50"/>
  <c r="F78" i="51"/>
  <c r="I78" i="51"/>
  <c r="F78" i="50"/>
  <c r="G110" i="50"/>
  <c r="G91" i="50"/>
  <c r="G8" i="50"/>
  <c r="G95" i="50"/>
  <c r="G27" i="50"/>
  <c r="F29" i="51"/>
  <c r="I29" i="51"/>
  <c r="F29" i="50"/>
  <c r="F34" i="51"/>
  <c r="I34" i="51"/>
  <c r="F34" i="50"/>
  <c r="F66" i="51"/>
  <c r="I66" i="51"/>
  <c r="F66" i="50"/>
  <c r="F98" i="51"/>
  <c r="I98" i="51"/>
  <c r="F98" i="50"/>
  <c r="F93" i="51"/>
  <c r="I93" i="51"/>
  <c r="F93" i="50"/>
  <c r="F36" i="51"/>
  <c r="I36" i="51"/>
  <c r="F36" i="50"/>
  <c r="F68" i="51"/>
  <c r="I68" i="51"/>
  <c r="F68" i="50"/>
  <c r="F100" i="51"/>
  <c r="I100" i="51"/>
  <c r="F100" i="50"/>
  <c r="F53" i="51"/>
  <c r="I53" i="51"/>
  <c r="F53" i="50"/>
  <c r="F20" i="51"/>
  <c r="I20" i="51"/>
  <c r="F20" i="50"/>
  <c r="F86" i="51"/>
  <c r="I86" i="51"/>
  <c r="F86" i="50"/>
  <c r="F19" i="51"/>
  <c r="I19" i="51"/>
  <c r="F19" i="50"/>
  <c r="F59" i="51"/>
  <c r="I59" i="51"/>
  <c r="F59" i="50"/>
  <c r="F91" i="51"/>
  <c r="I91" i="51"/>
  <c r="F91" i="50"/>
  <c r="F12" i="51"/>
  <c r="I12" i="51"/>
  <c r="F12" i="50"/>
  <c r="G65" i="50"/>
  <c r="G107" i="50"/>
  <c r="G24" i="50"/>
  <c r="G18" i="50"/>
  <c r="G100" i="50"/>
  <c r="G72" i="50"/>
  <c r="G82" i="50"/>
  <c r="E91" i="51"/>
  <c r="H91" i="51"/>
  <c r="E91" i="50"/>
  <c r="E76" i="51"/>
  <c r="H76" i="51"/>
  <c r="E76" i="50"/>
  <c r="E71" i="51"/>
  <c r="H71" i="51"/>
  <c r="E71" i="50"/>
  <c r="E92" i="51"/>
  <c r="H92" i="51"/>
  <c r="E92" i="50"/>
  <c r="E48" i="51"/>
  <c r="H48" i="51"/>
  <c r="E48" i="50"/>
  <c r="E13" i="51"/>
  <c r="H13" i="51"/>
  <c r="E13" i="50"/>
  <c r="E56" i="51"/>
  <c r="H56" i="51"/>
  <c r="E56" i="50"/>
  <c r="E23" i="51"/>
  <c r="H23" i="51"/>
  <c r="E23" i="50"/>
  <c r="E75" i="51"/>
  <c r="H75" i="51"/>
  <c r="E75" i="50"/>
  <c r="E20" i="51"/>
  <c r="H20" i="51"/>
  <c r="E20" i="50"/>
  <c r="E8" i="51"/>
  <c r="H8" i="51"/>
  <c r="E8" i="50"/>
  <c r="E78" i="51"/>
  <c r="H78" i="51"/>
  <c r="E78" i="50"/>
  <c r="E43" i="51"/>
  <c r="H43" i="51"/>
  <c r="E43" i="50"/>
  <c r="E62" i="51"/>
  <c r="H62" i="51"/>
  <c r="E62" i="50"/>
  <c r="E27" i="51"/>
  <c r="H27" i="51"/>
  <c r="E27" i="50"/>
  <c r="E44" i="51"/>
  <c r="H44" i="51"/>
  <c r="E44" i="50"/>
  <c r="E6" i="51"/>
  <c r="H6" i="51"/>
  <c r="E6" i="50"/>
  <c r="F77" i="51"/>
  <c r="I77" i="51"/>
  <c r="F77" i="50"/>
  <c r="F42" i="51"/>
  <c r="I42" i="51"/>
  <c r="F42" i="50"/>
  <c r="F74" i="51"/>
  <c r="I74" i="51"/>
  <c r="F74" i="50"/>
  <c r="F106" i="51"/>
  <c r="I106" i="51"/>
  <c r="F106" i="50"/>
  <c r="F109" i="51"/>
  <c r="I109" i="51"/>
  <c r="F109" i="50"/>
  <c r="F44" i="51"/>
  <c r="I44" i="51"/>
  <c r="F44" i="50"/>
  <c r="F76" i="51"/>
  <c r="I76" i="51"/>
  <c r="F76" i="50"/>
  <c r="F108" i="51"/>
  <c r="I108" i="51"/>
  <c r="F108" i="50"/>
  <c r="F85" i="51"/>
  <c r="I85" i="51"/>
  <c r="F85" i="50"/>
  <c r="F38" i="51"/>
  <c r="I38" i="51"/>
  <c r="F38" i="50"/>
  <c r="F94" i="51"/>
  <c r="I94" i="51"/>
  <c r="F94" i="50"/>
  <c r="F27" i="51"/>
  <c r="I27" i="51"/>
  <c r="F27" i="50"/>
  <c r="F67" i="51"/>
  <c r="I67" i="51"/>
  <c r="F67" i="50"/>
  <c r="F107" i="51"/>
  <c r="I107" i="51"/>
  <c r="F107" i="50"/>
  <c r="G94" i="50"/>
  <c r="G75" i="50"/>
  <c r="G84" i="50"/>
  <c r="G46" i="50"/>
  <c r="G56" i="50"/>
  <c r="G10" i="50"/>
  <c r="G36" i="50"/>
  <c r="G61" i="50"/>
  <c r="G62" i="50"/>
  <c r="G47" i="50"/>
  <c r="G77" i="50"/>
  <c r="G13" i="50"/>
  <c r="F30" i="51"/>
  <c r="I30" i="51"/>
  <c r="F30" i="50"/>
  <c r="F110" i="51"/>
  <c r="I110" i="51"/>
  <c r="F110" i="50"/>
  <c r="E88" i="51"/>
  <c r="H88" i="51"/>
  <c r="E88" i="50"/>
  <c r="E99" i="51"/>
  <c r="H99" i="51"/>
  <c r="E99" i="50"/>
  <c r="E103" i="51"/>
  <c r="H103" i="51"/>
  <c r="E103" i="50"/>
  <c r="E54" i="51"/>
  <c r="H54" i="51"/>
  <c r="E54" i="50"/>
  <c r="E80" i="51"/>
  <c r="H80" i="51"/>
  <c r="E80" i="50"/>
  <c r="E22" i="51"/>
  <c r="H22" i="51"/>
  <c r="E22" i="50"/>
  <c r="E51" i="51"/>
  <c r="H51" i="51"/>
  <c r="E51" i="50"/>
  <c r="E12" i="51"/>
  <c r="H12" i="51"/>
  <c r="E12" i="50"/>
  <c r="E35" i="51"/>
  <c r="H35" i="51"/>
  <c r="E35" i="50"/>
  <c r="E31" i="51"/>
  <c r="H31" i="51"/>
  <c r="E31" i="50"/>
  <c r="E52" i="51"/>
  <c r="H52" i="51"/>
  <c r="E52" i="50"/>
  <c r="E40" i="51"/>
  <c r="H40" i="51"/>
  <c r="E40" i="50"/>
  <c r="E5" i="51"/>
  <c r="H5" i="51"/>
  <c r="E5" i="50"/>
  <c r="E15" i="51"/>
  <c r="H15" i="51"/>
  <c r="E15" i="50"/>
  <c r="E24" i="51"/>
  <c r="H24" i="51"/>
  <c r="E24" i="50"/>
  <c r="E108" i="51"/>
  <c r="H108" i="51"/>
  <c r="E108" i="50"/>
  <c r="E107" i="51"/>
  <c r="H107" i="51"/>
  <c r="E107" i="50"/>
  <c r="F6" i="51"/>
  <c r="I6" i="51"/>
  <c r="F6" i="50"/>
  <c r="F54" i="51"/>
  <c r="I54" i="51"/>
  <c r="F54" i="50"/>
  <c r="G26" i="50"/>
  <c r="G39" i="50"/>
  <c r="G43" i="50"/>
  <c r="G74" i="50"/>
  <c r="F18" i="51"/>
  <c r="I18" i="51"/>
  <c r="F18" i="50"/>
  <c r="F50" i="51"/>
  <c r="I50" i="51"/>
  <c r="F50" i="50"/>
  <c r="F82" i="51"/>
  <c r="I82" i="51"/>
  <c r="F82" i="50"/>
  <c r="F5" i="51"/>
  <c r="I5" i="51"/>
  <c r="F5" i="50"/>
  <c r="F10" i="51"/>
  <c r="I10" i="51"/>
  <c r="F10" i="50"/>
  <c r="F52" i="51"/>
  <c r="I52" i="51"/>
  <c r="F52" i="50"/>
  <c r="F84" i="51"/>
  <c r="I84" i="51"/>
  <c r="F84" i="50"/>
  <c r="F37" i="51"/>
  <c r="I37" i="51"/>
  <c r="F37" i="50"/>
  <c r="F101" i="51"/>
  <c r="I101" i="51"/>
  <c r="F101" i="50"/>
  <c r="F46" i="51"/>
  <c r="I46" i="51"/>
  <c r="F46" i="50"/>
  <c r="F102" i="51"/>
  <c r="I102" i="51"/>
  <c r="F102" i="50"/>
  <c r="F35" i="51"/>
  <c r="I35" i="51"/>
  <c r="F35" i="50"/>
  <c r="F75" i="51"/>
  <c r="I75" i="51"/>
  <c r="F75" i="50"/>
  <c r="F61" i="51"/>
  <c r="I61" i="51"/>
  <c r="F61" i="50"/>
  <c r="G71" i="50"/>
  <c r="G108" i="50"/>
  <c r="G88" i="50"/>
  <c r="G90" i="50"/>
  <c r="G44" i="50"/>
  <c r="E100" i="52"/>
  <c r="Q100" i="52"/>
  <c r="E47" i="52"/>
  <c r="Q47" i="52"/>
  <c r="E21" i="52"/>
  <c r="Q21" i="52"/>
  <c r="E95" i="52"/>
  <c r="Q95" i="52"/>
  <c r="E19" i="52"/>
  <c r="Q19" i="52"/>
  <c r="E104" i="52"/>
  <c r="Q104" i="52"/>
  <c r="E32" i="52"/>
  <c r="Q32" i="52"/>
  <c r="E70" i="52"/>
  <c r="Q70" i="52"/>
  <c r="E68" i="52"/>
  <c r="Q68" i="52"/>
  <c r="E62" i="52"/>
  <c r="Q62" i="52"/>
  <c r="E12" i="52"/>
  <c r="Q12" i="52"/>
  <c r="E46" i="52"/>
  <c r="Q46" i="52"/>
  <c r="E94" i="52"/>
  <c r="Q94" i="52"/>
  <c r="E20" i="52"/>
  <c r="Q20" i="52"/>
  <c r="E8" i="52"/>
  <c r="Q8" i="52"/>
  <c r="E39" i="52"/>
  <c r="Q39" i="52"/>
  <c r="E59" i="52"/>
  <c r="Q59" i="52"/>
  <c r="E67" i="52"/>
  <c r="Q67" i="52"/>
  <c r="E54" i="52"/>
  <c r="Q54" i="52"/>
  <c r="E22" i="52"/>
  <c r="Q22" i="52"/>
  <c r="E51" i="52"/>
  <c r="Q51" i="52"/>
  <c r="E103" i="52"/>
  <c r="Q103" i="52"/>
  <c r="E83" i="52"/>
  <c r="Q83" i="52"/>
  <c r="E30" i="52"/>
  <c r="Q30" i="52"/>
  <c r="E60" i="52"/>
  <c r="Q60" i="52"/>
  <c r="E16" i="52"/>
  <c r="Q16" i="52"/>
  <c r="H3" i="51"/>
  <c r="F3" i="51"/>
  <c r="I3" i="51"/>
  <c r="G3" i="51"/>
  <c r="J3" i="51"/>
  <c r="E99" i="52"/>
  <c r="Q99" i="52"/>
  <c r="E35" i="52"/>
  <c r="Q35" i="52"/>
  <c r="E78" i="52"/>
  <c r="Q78" i="52"/>
  <c r="E11" i="52"/>
  <c r="Q11" i="52"/>
  <c r="E28" i="52"/>
  <c r="Q28" i="52"/>
  <c r="E43" i="52"/>
  <c r="Q43" i="52"/>
  <c r="E7" i="52"/>
  <c r="Q7" i="52"/>
  <c r="E36" i="52"/>
  <c r="Q36" i="52"/>
  <c r="E38" i="52"/>
  <c r="Q38" i="52"/>
  <c r="E96" i="52"/>
  <c r="Q96" i="52"/>
  <c r="E86" i="52"/>
  <c r="Q86" i="52"/>
  <c r="E63" i="52"/>
  <c r="Q63" i="52"/>
  <c r="E84" i="52"/>
  <c r="Q84" i="52"/>
  <c r="E72" i="52"/>
  <c r="Q72" i="52"/>
  <c r="E4" i="52"/>
  <c r="Q4" i="52"/>
  <c r="E88" i="52"/>
  <c r="Q88" i="52"/>
  <c r="E87" i="52"/>
  <c r="Q87" i="52"/>
  <c r="E64" i="52"/>
  <c r="Q64" i="52"/>
  <c r="E6" i="52"/>
  <c r="Q6" i="52"/>
  <c r="E14" i="52"/>
  <c r="Q14" i="52"/>
  <c r="E71" i="52"/>
  <c r="Q71" i="52"/>
  <c r="E92" i="52"/>
  <c r="Q92" i="52"/>
  <c r="E48" i="52"/>
  <c r="Q48" i="52"/>
  <c r="E13" i="52"/>
  <c r="Q13" i="52"/>
  <c r="E79" i="52"/>
  <c r="Q79" i="52"/>
  <c r="E55" i="52"/>
  <c r="Q55" i="52"/>
  <c r="E3" i="52"/>
  <c r="Q3" i="52"/>
  <c r="G3" i="52"/>
  <c r="S3" i="52"/>
  <c r="R3" i="52"/>
  <c r="EE11" i="46"/>
  <c r="EE19" i="46"/>
  <c r="EE27" i="46"/>
  <c r="EE35" i="46"/>
  <c r="EE43" i="46"/>
  <c r="EE51" i="46"/>
  <c r="EE59" i="46"/>
  <c r="EE67" i="46"/>
  <c r="EE75" i="46"/>
  <c r="EE83" i="46"/>
  <c r="EE91" i="46"/>
  <c r="EE99" i="46"/>
  <c r="EE107" i="46"/>
  <c r="DZ8" i="46"/>
  <c r="DZ16" i="46"/>
  <c r="DZ24" i="46"/>
  <c r="DZ32" i="46"/>
  <c r="DZ45" i="46"/>
  <c r="DZ53" i="46"/>
  <c r="DZ66" i="46"/>
  <c r="DZ74" i="46"/>
  <c r="DZ82" i="46"/>
  <c r="DZ90" i="46"/>
  <c r="DZ98" i="46"/>
  <c r="DZ106" i="46"/>
  <c r="EE6" i="46"/>
  <c r="EE14" i="46"/>
  <c r="EE22" i="46"/>
  <c r="EE30" i="46"/>
  <c r="EE38" i="46"/>
  <c r="EE46" i="46"/>
  <c r="EE54" i="46"/>
  <c r="EE62" i="46"/>
  <c r="EE70" i="46"/>
  <c r="EE78" i="46"/>
  <c r="EE86" i="46"/>
  <c r="EE94" i="46"/>
  <c r="EE102" i="46"/>
  <c r="EE110" i="46"/>
  <c r="DZ11" i="46"/>
  <c r="DZ19" i="46"/>
  <c r="DZ27" i="46"/>
  <c r="DZ35" i="46"/>
  <c r="DZ40" i="46"/>
  <c r="DZ48" i="46"/>
  <c r="DZ56" i="46"/>
  <c r="DZ61" i="46"/>
  <c r="DZ69" i="46"/>
  <c r="DZ77" i="46"/>
  <c r="DZ85" i="46"/>
  <c r="DZ93" i="46"/>
  <c r="DZ101" i="46"/>
  <c r="DZ109" i="46"/>
  <c r="EE4" i="46"/>
  <c r="EE12" i="46"/>
  <c r="EE20" i="46"/>
  <c r="EE28" i="46"/>
  <c r="EE36" i="46"/>
  <c r="EE44" i="46"/>
  <c r="EE52" i="46"/>
  <c r="EE60" i="46"/>
  <c r="EE68" i="46"/>
  <c r="EE76" i="46"/>
  <c r="EE84" i="46"/>
  <c r="EE92" i="46"/>
  <c r="EE100" i="46"/>
  <c r="EE108" i="46"/>
  <c r="DZ9" i="46"/>
  <c r="DZ17" i="46"/>
  <c r="DZ25" i="46"/>
  <c r="DZ33" i="46"/>
  <c r="DZ38" i="46"/>
  <c r="DZ46" i="46"/>
  <c r="DZ54" i="46"/>
  <c r="DZ59" i="46"/>
  <c r="DZ67" i="46"/>
  <c r="DZ75" i="46"/>
  <c r="DZ83" i="46"/>
  <c r="DZ91" i="46"/>
  <c r="DZ99" i="46"/>
  <c r="DZ107" i="46"/>
  <c r="EE16" i="46"/>
  <c r="EE25" i="46"/>
  <c r="EE29" i="46"/>
  <c r="EE42" i="46"/>
  <c r="EE55" i="46"/>
  <c r="EE80" i="46"/>
  <c r="EE89" i="46"/>
  <c r="EE93" i="46"/>
  <c r="EE106" i="46"/>
  <c r="DZ12" i="46"/>
  <c r="DZ37" i="46"/>
  <c r="DZ58" i="46"/>
  <c r="DZ79" i="46"/>
  <c r="DZ88" i="46"/>
  <c r="DZ92" i="46"/>
  <c r="DZ105" i="46"/>
  <c r="EE8" i="46"/>
  <c r="EE17" i="46"/>
  <c r="EE21" i="46"/>
  <c r="EE34" i="46"/>
  <c r="EE47" i="46"/>
  <c r="EE72" i="46"/>
  <c r="EE81" i="46"/>
  <c r="EE85" i="46"/>
  <c r="EE98" i="46"/>
  <c r="DZ4" i="46"/>
  <c r="DZ29" i="46"/>
  <c r="DZ50" i="46"/>
  <c r="DZ71" i="46"/>
  <c r="DZ80" i="46"/>
  <c r="DZ84" i="46"/>
  <c r="DZ97" i="46"/>
  <c r="DZ110" i="46"/>
  <c r="EE5" i="46"/>
  <c r="EE18" i="46"/>
  <c r="EE31" i="46"/>
  <c r="EE56" i="46"/>
  <c r="EE65" i="46"/>
  <c r="EE69" i="46"/>
  <c r="EE82" i="46"/>
  <c r="EE95" i="46"/>
  <c r="DZ13" i="46"/>
  <c r="DZ22" i="46"/>
  <c r="DZ26" i="46"/>
  <c r="DZ43" i="46"/>
  <c r="DZ47" i="46"/>
  <c r="DZ64" i="46"/>
  <c r="DZ68" i="46"/>
  <c r="DZ81" i="46"/>
  <c r="DZ94" i="46"/>
  <c r="EE10" i="46"/>
  <c r="EE23" i="46"/>
  <c r="EE48" i="46"/>
  <c r="EE57" i="46"/>
  <c r="EE61" i="46"/>
  <c r="EE74" i="46"/>
  <c r="EE87" i="46"/>
  <c r="DZ5" i="46"/>
  <c r="DZ14" i="46"/>
  <c r="DZ18" i="46"/>
  <c r="DZ31" i="46"/>
  <c r="DZ39" i="46"/>
  <c r="DZ52" i="46"/>
  <c r="DZ60" i="46"/>
  <c r="DZ73" i="46"/>
  <c r="DZ86" i="46"/>
  <c r="EE13" i="46"/>
  <c r="EE39" i="46"/>
  <c r="EE64" i="46"/>
  <c r="EE73" i="46"/>
  <c r="EE90" i="46"/>
  <c r="DZ34" i="46"/>
  <c r="DZ42" i="46"/>
  <c r="DZ51" i="46"/>
  <c r="DZ76" i="46"/>
  <c r="DZ102" i="46"/>
  <c r="EE15" i="46"/>
  <c r="EE40" i="46"/>
  <c r="EE49" i="46"/>
  <c r="EE66" i="46"/>
  <c r="DZ10" i="46"/>
  <c r="DZ36" i="46"/>
  <c r="DZ44" i="46"/>
  <c r="DZ78" i="46"/>
  <c r="DZ103" i="46"/>
  <c r="EE7" i="46"/>
  <c r="EE32" i="46"/>
  <c r="EE41" i="46"/>
  <c r="EE58" i="46"/>
  <c r="EE109" i="46"/>
  <c r="DZ28" i="46"/>
  <c r="DZ70" i="46"/>
  <c r="DZ95" i="46"/>
  <c r="DZ104" i="46"/>
  <c r="EE9" i="46"/>
  <c r="EE26" i="46"/>
  <c r="EE77" i="46"/>
  <c r="EE103" i="46"/>
  <c r="DZ21" i="46"/>
  <c r="DZ30" i="46"/>
  <c r="DZ55" i="46"/>
  <c r="DZ63" i="46"/>
  <c r="DZ72" i="46"/>
  <c r="DZ89" i="46"/>
  <c r="EE79" i="46"/>
  <c r="DZ6" i="46"/>
  <c r="DZ23" i="46"/>
  <c r="DZ57" i="46"/>
  <c r="EE45" i="46"/>
  <c r="EE96" i="46"/>
  <c r="DZ108" i="46"/>
  <c r="EE63" i="46"/>
  <c r="EE97" i="46"/>
  <c r="DZ7" i="46"/>
  <c r="DZ41" i="46"/>
  <c r="EE53" i="46"/>
  <c r="EE104" i="46"/>
  <c r="DZ65" i="46"/>
  <c r="EE50" i="46"/>
  <c r="DZ15" i="46"/>
  <c r="DZ49" i="46"/>
  <c r="EE88" i="46"/>
  <c r="EE24" i="46"/>
  <c r="DZ20" i="46"/>
  <c r="DZ87" i="46"/>
  <c r="EE37" i="46"/>
  <c r="DZ100" i="46"/>
  <c r="EE33" i="46"/>
  <c r="EE101" i="46"/>
  <c r="DZ62" i="46"/>
  <c r="DZ96" i="46"/>
  <c r="EE71" i="46"/>
  <c r="EE105" i="46"/>
  <c r="DU6" i="46"/>
  <c r="DU14" i="46"/>
  <c r="DU22" i="46"/>
  <c r="DU30" i="46"/>
  <c r="DU38" i="46"/>
  <c r="DU46" i="46"/>
  <c r="DU54" i="46"/>
  <c r="DU62" i="46"/>
  <c r="DU70" i="46"/>
  <c r="DU78" i="46"/>
  <c r="DU86" i="46"/>
  <c r="DU94" i="46"/>
  <c r="DU102" i="46"/>
  <c r="DU110" i="46"/>
  <c r="DU12" i="46"/>
  <c r="DU20" i="46"/>
  <c r="DU36" i="46"/>
  <c r="DU44" i="46"/>
  <c r="DU52" i="46"/>
  <c r="DU68" i="46"/>
  <c r="DU84" i="46"/>
  <c r="DU100" i="46"/>
  <c r="DU9" i="46"/>
  <c r="DU17" i="46"/>
  <c r="DU25" i="46"/>
  <c r="DU33" i="46"/>
  <c r="DU41" i="46"/>
  <c r="DU49" i="46"/>
  <c r="DU57" i="46"/>
  <c r="DU65" i="46"/>
  <c r="DU73" i="46"/>
  <c r="DU81" i="46"/>
  <c r="DU89" i="46"/>
  <c r="DU97" i="46"/>
  <c r="DU105" i="46"/>
  <c r="DU4" i="46"/>
  <c r="DU28" i="46"/>
  <c r="DU60" i="46"/>
  <c r="DU76" i="46"/>
  <c r="DU92" i="46"/>
  <c r="DU108" i="46"/>
  <c r="DU7" i="46"/>
  <c r="DU15" i="46"/>
  <c r="DU23" i="46"/>
  <c r="DU31" i="46"/>
  <c r="DU39" i="46"/>
  <c r="DU47" i="46"/>
  <c r="DU55" i="46"/>
  <c r="DU63" i="46"/>
  <c r="DU71" i="46"/>
  <c r="DU79" i="46"/>
  <c r="DU87" i="46"/>
  <c r="DU95" i="46"/>
  <c r="DU103" i="46"/>
  <c r="DU5" i="46"/>
  <c r="DU21" i="46"/>
  <c r="DU29" i="46"/>
  <c r="DU45" i="46"/>
  <c r="DU61" i="46"/>
  <c r="DU77" i="46"/>
  <c r="DU93" i="46"/>
  <c r="DU109" i="46"/>
  <c r="DZ3" i="46"/>
  <c r="DU10" i="46"/>
  <c r="DU18" i="46"/>
  <c r="DU26" i="46"/>
  <c r="DU34" i="46"/>
  <c r="DU42" i="46"/>
  <c r="DU50" i="46"/>
  <c r="DU58" i="46"/>
  <c r="DU66" i="46"/>
  <c r="DU74" i="46"/>
  <c r="DU82" i="46"/>
  <c r="DU90" i="46"/>
  <c r="DU98" i="46"/>
  <c r="DU106" i="46"/>
  <c r="DU13" i="46"/>
  <c r="DU37" i="46"/>
  <c r="DU53" i="46"/>
  <c r="DU69" i="46"/>
  <c r="DU85" i="46"/>
  <c r="DU101" i="46"/>
  <c r="DU16" i="46"/>
  <c r="DU48" i="46"/>
  <c r="DU80" i="46"/>
  <c r="DU27" i="46"/>
  <c r="DU91" i="46"/>
  <c r="DU40" i="46"/>
  <c r="DU104" i="46"/>
  <c r="DU88" i="46"/>
  <c r="DU99" i="46"/>
  <c r="DU59" i="46"/>
  <c r="DU8" i="46"/>
  <c r="DU72" i="46"/>
  <c r="EE3" i="46"/>
  <c r="DU19" i="46"/>
  <c r="DU51" i="46"/>
  <c r="DU83" i="46"/>
  <c r="DU32" i="46"/>
  <c r="DU96" i="46"/>
  <c r="DU43" i="46"/>
  <c r="DU107" i="46"/>
  <c r="DU24" i="46"/>
  <c r="DU56" i="46"/>
  <c r="DU67" i="46"/>
  <c r="DU64" i="46"/>
  <c r="DU11" i="46"/>
  <c r="DU75" i="46"/>
  <c r="DU35" i="46"/>
  <c r="ED6" i="46"/>
  <c r="ED14" i="46"/>
  <c r="ED22" i="46"/>
  <c r="ED30" i="46"/>
  <c r="ED38" i="46"/>
  <c r="ED46" i="46"/>
  <c r="ED54" i="46"/>
  <c r="ED62" i="46"/>
  <c r="ED70" i="46"/>
  <c r="ED78" i="46"/>
  <c r="ED86" i="46"/>
  <c r="ED94" i="46"/>
  <c r="ED102" i="46"/>
  <c r="ED110" i="46"/>
  <c r="DY11" i="46"/>
  <c r="DY19" i="46"/>
  <c r="DY27" i="46"/>
  <c r="DY35" i="46"/>
  <c r="DY40" i="46"/>
  <c r="DY48" i="46"/>
  <c r="DY56" i="46"/>
  <c r="DY61" i="46"/>
  <c r="DY69" i="46"/>
  <c r="DY77" i="46"/>
  <c r="DY85" i="46"/>
  <c r="DY93" i="46"/>
  <c r="DY101" i="46"/>
  <c r="DY109" i="46"/>
  <c r="ED9" i="46"/>
  <c r="ED17" i="46"/>
  <c r="ED25" i="46"/>
  <c r="ED33" i="46"/>
  <c r="ED41" i="46"/>
  <c r="ED49" i="46"/>
  <c r="ED57" i="46"/>
  <c r="ED65" i="46"/>
  <c r="ED73" i="46"/>
  <c r="ED81" i="46"/>
  <c r="ED89" i="46"/>
  <c r="ED97" i="46"/>
  <c r="ED105" i="46"/>
  <c r="DY6" i="46"/>
  <c r="DY14" i="46"/>
  <c r="DY22" i="46"/>
  <c r="DY30" i="46"/>
  <c r="DY43" i="46"/>
  <c r="DY51" i="46"/>
  <c r="DY64" i="46"/>
  <c r="DY72" i="46"/>
  <c r="DY80" i="46"/>
  <c r="DY88" i="46"/>
  <c r="DY96" i="46"/>
  <c r="DY104" i="46"/>
  <c r="ED7" i="46"/>
  <c r="ED15" i="46"/>
  <c r="ED23" i="46"/>
  <c r="ED31" i="46"/>
  <c r="ED39" i="46"/>
  <c r="ED47" i="46"/>
  <c r="ED55" i="46"/>
  <c r="ED63" i="46"/>
  <c r="ED71" i="46"/>
  <c r="ED79" i="46"/>
  <c r="ED87" i="46"/>
  <c r="ED95" i="46"/>
  <c r="ED103" i="46"/>
  <c r="DY4" i="46"/>
  <c r="DY12" i="46"/>
  <c r="DY20" i="46"/>
  <c r="DY28" i="46"/>
  <c r="DY36" i="46"/>
  <c r="DY41" i="46"/>
  <c r="DY49" i="46"/>
  <c r="DY57" i="46"/>
  <c r="DY62" i="46"/>
  <c r="DY70" i="46"/>
  <c r="DY78" i="46"/>
  <c r="DY86" i="46"/>
  <c r="DY94" i="46"/>
  <c r="DY102" i="46"/>
  <c r="DY110" i="46"/>
  <c r="ED4" i="46"/>
  <c r="ED8" i="46"/>
  <c r="ED21" i="46"/>
  <c r="ED34" i="46"/>
  <c r="ED59" i="46"/>
  <c r="ED68" i="46"/>
  <c r="ED72" i="46"/>
  <c r="ED85" i="46"/>
  <c r="ED98" i="46"/>
  <c r="DY16" i="46"/>
  <c r="DY25" i="46"/>
  <c r="DY29" i="46"/>
  <c r="DY46" i="46"/>
  <c r="DY50" i="46"/>
  <c r="DY67" i="46"/>
  <c r="DY71" i="46"/>
  <c r="DY84" i="46"/>
  <c r="DY97" i="46"/>
  <c r="ED13" i="46"/>
  <c r="ED26" i="46"/>
  <c r="ED51" i="46"/>
  <c r="ED60" i="46"/>
  <c r="ED64" i="46"/>
  <c r="ED77" i="46"/>
  <c r="ED90" i="46"/>
  <c r="DY8" i="46"/>
  <c r="DY17" i="46"/>
  <c r="DY21" i="46"/>
  <c r="DY34" i="46"/>
  <c r="DY38" i="46"/>
  <c r="DY42" i="46"/>
  <c r="DY55" i="46"/>
  <c r="DY59" i="46"/>
  <c r="DY63" i="46"/>
  <c r="DY76" i="46"/>
  <c r="DY89" i="46"/>
  <c r="ED10" i="46"/>
  <c r="ED35" i="46"/>
  <c r="ED44" i="46"/>
  <c r="ED48" i="46"/>
  <c r="ED61" i="46"/>
  <c r="ED74" i="46"/>
  <c r="ED99" i="46"/>
  <c r="ED108" i="46"/>
  <c r="DY5" i="46"/>
  <c r="DY18" i="46"/>
  <c r="DY31" i="46"/>
  <c r="DY39" i="46"/>
  <c r="DY52" i="46"/>
  <c r="DY60" i="46"/>
  <c r="DY73" i="46"/>
  <c r="DY98" i="46"/>
  <c r="DY107" i="46"/>
  <c r="ED27" i="46"/>
  <c r="ED36" i="46"/>
  <c r="ED40" i="46"/>
  <c r="ED53" i="46"/>
  <c r="ED66" i="46"/>
  <c r="ED91" i="46"/>
  <c r="ED100" i="46"/>
  <c r="ED104" i="46"/>
  <c r="DY10" i="46"/>
  <c r="DY23" i="46"/>
  <c r="DY44" i="46"/>
  <c r="DY65" i="46"/>
  <c r="DY90" i="46"/>
  <c r="DY99" i="46"/>
  <c r="DY103" i="46"/>
  <c r="ED5" i="46"/>
  <c r="ED56" i="46"/>
  <c r="ED82" i="46"/>
  <c r="ED107" i="46"/>
  <c r="DY9" i="46"/>
  <c r="DY26" i="46"/>
  <c r="DY68" i="46"/>
  <c r="ED32" i="46"/>
  <c r="ED58" i="46"/>
  <c r="ED83" i="46"/>
  <c r="ED92" i="46"/>
  <c r="ED109" i="46"/>
  <c r="DY95" i="46"/>
  <c r="ED24" i="46"/>
  <c r="ED50" i="46"/>
  <c r="ED75" i="46"/>
  <c r="ED84" i="46"/>
  <c r="ED101" i="46"/>
  <c r="DY53" i="46"/>
  <c r="DY87" i="46"/>
  <c r="ED18" i="46"/>
  <c r="ED43" i="46"/>
  <c r="ED52" i="46"/>
  <c r="ED69" i="46"/>
  <c r="DY13" i="46"/>
  <c r="DY47" i="46"/>
  <c r="DY81" i="46"/>
  <c r="DY106" i="46"/>
  <c r="ED28" i="46"/>
  <c r="ED45" i="46"/>
  <c r="ED96" i="46"/>
  <c r="DY91" i="46"/>
  <c r="DY108" i="46"/>
  <c r="ED11" i="46"/>
  <c r="DY7" i="46"/>
  <c r="DY74" i="46"/>
  <c r="ED12" i="46"/>
  <c r="ED29" i="46"/>
  <c r="ED80" i="46"/>
  <c r="DY24" i="46"/>
  <c r="DY58" i="46"/>
  <c r="DY75" i="46"/>
  <c r="DY92" i="46"/>
  <c r="ED19" i="46"/>
  <c r="DY15" i="46"/>
  <c r="DY82" i="46"/>
  <c r="ED16" i="46"/>
  <c r="DY45" i="46"/>
  <c r="DY79" i="46"/>
  <c r="ED93" i="46"/>
  <c r="DY33" i="46"/>
  <c r="ED20" i="46"/>
  <c r="ED88" i="46"/>
  <c r="DY83" i="46"/>
  <c r="DY54" i="46"/>
  <c r="ED106" i="46"/>
  <c r="ED42" i="46"/>
  <c r="DY37" i="46"/>
  <c r="ED76" i="46"/>
  <c r="DY105" i="46"/>
  <c r="ED67" i="46"/>
  <c r="ED37" i="46"/>
  <c r="DY32" i="46"/>
  <c r="DY100" i="46"/>
  <c r="DY66" i="46"/>
  <c r="DT9" i="46"/>
  <c r="DT17" i="46"/>
  <c r="DT25" i="46"/>
  <c r="DT33" i="46"/>
  <c r="DT41" i="46"/>
  <c r="DT49" i="46"/>
  <c r="DT57" i="46"/>
  <c r="DT65" i="46"/>
  <c r="DT73" i="46"/>
  <c r="DT81" i="46"/>
  <c r="DT89" i="46"/>
  <c r="DT97" i="46"/>
  <c r="DT105" i="46"/>
  <c r="DT7" i="46"/>
  <c r="DT15" i="46"/>
  <c r="DT31" i="46"/>
  <c r="DT39" i="46"/>
  <c r="DT47" i="46"/>
  <c r="DT63" i="46"/>
  <c r="DT79" i="46"/>
  <c r="DT95" i="46"/>
  <c r="DT4" i="46"/>
  <c r="DT12" i="46"/>
  <c r="DT20" i="46"/>
  <c r="DT28" i="46"/>
  <c r="DT36" i="46"/>
  <c r="DT44" i="46"/>
  <c r="DT52" i="46"/>
  <c r="DT60" i="46"/>
  <c r="DT68" i="46"/>
  <c r="DT76" i="46"/>
  <c r="DT84" i="46"/>
  <c r="DT92" i="46"/>
  <c r="DT100" i="46"/>
  <c r="DT108" i="46"/>
  <c r="DT23" i="46"/>
  <c r="DT55" i="46"/>
  <c r="DT71" i="46"/>
  <c r="DT87" i="46"/>
  <c r="DT103" i="46"/>
  <c r="DY3" i="46"/>
  <c r="DT10" i="46"/>
  <c r="DT18" i="46"/>
  <c r="DT26" i="46"/>
  <c r="DT34" i="46"/>
  <c r="DT42" i="46"/>
  <c r="DT50" i="46"/>
  <c r="DT58" i="46"/>
  <c r="DT66" i="46"/>
  <c r="DT74" i="46"/>
  <c r="DT82" i="46"/>
  <c r="DT90" i="46"/>
  <c r="DT98" i="46"/>
  <c r="DT106" i="46"/>
  <c r="DT16" i="46"/>
  <c r="DT24" i="46"/>
  <c r="DT40" i="46"/>
  <c r="DT56" i="46"/>
  <c r="DT72" i="46"/>
  <c r="DT88" i="46"/>
  <c r="DT104" i="46"/>
  <c r="DT5" i="46"/>
  <c r="DT13" i="46"/>
  <c r="DT21" i="46"/>
  <c r="DT29" i="46"/>
  <c r="DT37" i="46"/>
  <c r="DT45" i="46"/>
  <c r="DT53" i="46"/>
  <c r="DT61" i="46"/>
  <c r="DT69" i="46"/>
  <c r="DT77" i="46"/>
  <c r="DT85" i="46"/>
  <c r="DT93" i="46"/>
  <c r="DT101" i="46"/>
  <c r="DT109" i="46"/>
  <c r="DT8" i="46"/>
  <c r="DT32" i="46"/>
  <c r="DT48" i="46"/>
  <c r="DT64" i="46"/>
  <c r="DT80" i="46"/>
  <c r="DT96" i="46"/>
  <c r="DT27" i="46"/>
  <c r="DT59" i="46"/>
  <c r="DT91" i="46"/>
  <c r="DT6" i="46"/>
  <c r="DT38" i="46"/>
  <c r="DT70" i="46"/>
  <c r="DT102" i="46"/>
  <c r="DT19" i="46"/>
  <c r="DT83" i="46"/>
  <c r="ED3" i="46"/>
  <c r="DT14" i="46"/>
  <c r="DT51" i="46"/>
  <c r="DT67" i="46"/>
  <c r="DT46" i="46"/>
  <c r="DT30" i="46"/>
  <c r="DT62" i="46"/>
  <c r="DT94" i="46"/>
  <c r="DT11" i="46"/>
  <c r="DT43" i="46"/>
  <c r="DT75" i="46"/>
  <c r="DT107" i="46"/>
  <c r="DT22" i="46"/>
  <c r="DT86" i="46"/>
  <c r="DT110" i="46"/>
  <c r="DT54" i="46"/>
  <c r="DT35" i="46"/>
  <c r="DT99" i="46"/>
  <c r="DT78" i="46"/>
  <c r="EC9" i="46"/>
  <c r="CK9" i="48"/>
  <c r="CQ9" i="48"/>
  <c r="EC17" i="46"/>
  <c r="CK17" i="48"/>
  <c r="CQ17" i="48"/>
  <c r="EC25" i="46"/>
  <c r="CK25" i="48"/>
  <c r="CQ25" i="48"/>
  <c r="EC33" i="46"/>
  <c r="CK33" i="48"/>
  <c r="CQ33" i="48"/>
  <c r="EC41" i="46"/>
  <c r="CK41" i="48"/>
  <c r="CQ41" i="48"/>
  <c r="EC49" i="46"/>
  <c r="CK49" i="48"/>
  <c r="CQ49" i="48"/>
  <c r="EC57" i="46"/>
  <c r="CK57" i="48"/>
  <c r="CQ57" i="48"/>
  <c r="EC65" i="46"/>
  <c r="CK65" i="48"/>
  <c r="CQ65" i="48"/>
  <c r="EC73" i="46"/>
  <c r="CK73" i="48"/>
  <c r="CQ73" i="48"/>
  <c r="EC81" i="46"/>
  <c r="CK81" i="48"/>
  <c r="CQ81" i="48"/>
  <c r="EC89" i="46"/>
  <c r="CK89" i="48"/>
  <c r="CQ89" i="48"/>
  <c r="EC97" i="46"/>
  <c r="CK97" i="48"/>
  <c r="CQ97" i="48"/>
  <c r="EC105" i="46"/>
  <c r="CK105" i="48"/>
  <c r="CQ105" i="48"/>
  <c r="DX6" i="46"/>
  <c r="CJ6" i="48"/>
  <c r="CP6" i="48"/>
  <c r="DX14" i="46"/>
  <c r="CJ14" i="48"/>
  <c r="CP14" i="48"/>
  <c r="DX22" i="46"/>
  <c r="CJ22" i="48"/>
  <c r="CP22" i="48"/>
  <c r="DX30" i="46"/>
  <c r="CJ30" i="48"/>
  <c r="CP30" i="48"/>
  <c r="DX43" i="46"/>
  <c r="CJ43" i="48"/>
  <c r="CP43" i="48"/>
  <c r="DX51" i="46"/>
  <c r="CJ51" i="48"/>
  <c r="CP51" i="48"/>
  <c r="DX64" i="46"/>
  <c r="CJ64" i="48"/>
  <c r="CP64" i="48"/>
  <c r="DX72" i="46"/>
  <c r="CJ72" i="48"/>
  <c r="CP72" i="48"/>
  <c r="DX80" i="46"/>
  <c r="CJ80" i="48"/>
  <c r="CP80" i="48"/>
  <c r="DX88" i="46"/>
  <c r="CJ88" i="48"/>
  <c r="CP88" i="48"/>
  <c r="DX96" i="46"/>
  <c r="CJ96" i="48"/>
  <c r="CP96" i="48"/>
  <c r="DX104" i="46"/>
  <c r="CJ104" i="48"/>
  <c r="CP104" i="48"/>
  <c r="EC4" i="46"/>
  <c r="CK4" i="48"/>
  <c r="CQ4" i="48"/>
  <c r="EC12" i="46"/>
  <c r="CK12" i="48"/>
  <c r="CQ12" i="48"/>
  <c r="EC20" i="46"/>
  <c r="CK20" i="48"/>
  <c r="CQ20" i="48"/>
  <c r="EC28" i="46"/>
  <c r="CK28" i="48"/>
  <c r="CQ28" i="48"/>
  <c r="EC36" i="46"/>
  <c r="CK36" i="48"/>
  <c r="CQ36" i="48"/>
  <c r="EC44" i="46"/>
  <c r="CK44" i="48"/>
  <c r="CQ44" i="48"/>
  <c r="EC52" i="46"/>
  <c r="CK52" i="48"/>
  <c r="CQ52" i="48"/>
  <c r="EC60" i="46"/>
  <c r="CK60" i="48"/>
  <c r="CQ60" i="48"/>
  <c r="EC68" i="46"/>
  <c r="CK68" i="48"/>
  <c r="CQ68" i="48"/>
  <c r="EC76" i="46"/>
  <c r="CK76" i="48"/>
  <c r="CQ76" i="48"/>
  <c r="EC84" i="46"/>
  <c r="CK84" i="48"/>
  <c r="CQ84" i="48"/>
  <c r="EC92" i="46"/>
  <c r="CK92" i="48"/>
  <c r="CQ92" i="48"/>
  <c r="EC100" i="46"/>
  <c r="CK100" i="48"/>
  <c r="CQ100" i="48"/>
  <c r="EC108" i="46"/>
  <c r="CK108" i="48"/>
  <c r="CQ108" i="48"/>
  <c r="DX9" i="46"/>
  <c r="CJ9" i="48"/>
  <c r="CP9" i="48"/>
  <c r="DX17" i="46"/>
  <c r="CJ17" i="48"/>
  <c r="CP17" i="48"/>
  <c r="DX25" i="46"/>
  <c r="CJ25" i="48"/>
  <c r="CP25" i="48"/>
  <c r="DX33" i="46"/>
  <c r="CJ33" i="48"/>
  <c r="CP33" i="48"/>
  <c r="DX38" i="46"/>
  <c r="CJ38" i="48"/>
  <c r="CP38" i="48"/>
  <c r="DX46" i="46"/>
  <c r="CJ46" i="48"/>
  <c r="CP46" i="48"/>
  <c r="DX54" i="46"/>
  <c r="CJ54" i="48"/>
  <c r="CP54" i="48"/>
  <c r="DX59" i="46"/>
  <c r="CJ59" i="48"/>
  <c r="CP59" i="48"/>
  <c r="DX67" i="46"/>
  <c r="CJ67" i="48"/>
  <c r="CP67" i="48"/>
  <c r="DX75" i="46"/>
  <c r="CJ75" i="48"/>
  <c r="CP75" i="48"/>
  <c r="DX83" i="46"/>
  <c r="CJ83" i="48"/>
  <c r="CP83" i="48"/>
  <c r="DX91" i="46"/>
  <c r="CJ91" i="48"/>
  <c r="CP91" i="48"/>
  <c r="DX99" i="46"/>
  <c r="CJ99" i="48"/>
  <c r="CP99" i="48"/>
  <c r="DX107" i="46"/>
  <c r="CJ107" i="48"/>
  <c r="CP107" i="48"/>
  <c r="EC10" i="46"/>
  <c r="CK10" i="48"/>
  <c r="CQ10" i="48"/>
  <c r="EC18" i="46"/>
  <c r="CK18" i="48"/>
  <c r="CQ18" i="48"/>
  <c r="EC26" i="46"/>
  <c r="CK26" i="48"/>
  <c r="CQ26" i="48"/>
  <c r="EC34" i="46"/>
  <c r="CK34" i="48"/>
  <c r="CQ34" i="48"/>
  <c r="EC42" i="46"/>
  <c r="CK42" i="48"/>
  <c r="CQ42" i="48"/>
  <c r="EC50" i="46"/>
  <c r="CK50" i="48"/>
  <c r="CQ50" i="48"/>
  <c r="EC58" i="46"/>
  <c r="CK58" i="48"/>
  <c r="CQ58" i="48"/>
  <c r="EC66" i="46"/>
  <c r="CK66" i="48"/>
  <c r="CQ66" i="48"/>
  <c r="EC74" i="46"/>
  <c r="CK74" i="48"/>
  <c r="CQ74" i="48"/>
  <c r="EC82" i="46"/>
  <c r="CK82" i="48"/>
  <c r="CQ82" i="48"/>
  <c r="EC90" i="46"/>
  <c r="CK90" i="48"/>
  <c r="CQ90" i="48"/>
  <c r="EC98" i="46"/>
  <c r="CK98" i="48"/>
  <c r="CQ98" i="48"/>
  <c r="EC106" i="46"/>
  <c r="CK106" i="48"/>
  <c r="CQ106" i="48"/>
  <c r="DX7" i="46"/>
  <c r="CJ7" i="48"/>
  <c r="CP7" i="48"/>
  <c r="DX15" i="46"/>
  <c r="CJ15" i="48"/>
  <c r="CP15" i="48"/>
  <c r="DX23" i="46"/>
  <c r="CJ23" i="48"/>
  <c r="CP23" i="48"/>
  <c r="DX31" i="46"/>
  <c r="CJ31" i="48"/>
  <c r="CP31" i="48"/>
  <c r="DX44" i="46"/>
  <c r="CJ44" i="48"/>
  <c r="CP44" i="48"/>
  <c r="DX52" i="46"/>
  <c r="CJ52" i="48"/>
  <c r="CP52" i="48"/>
  <c r="DX65" i="46"/>
  <c r="CJ65" i="48"/>
  <c r="CP65" i="48"/>
  <c r="DX73" i="46"/>
  <c r="CJ73" i="48"/>
  <c r="CP73" i="48"/>
  <c r="DX81" i="46"/>
  <c r="CJ81" i="48"/>
  <c r="CP81" i="48"/>
  <c r="DX89" i="46"/>
  <c r="CJ89" i="48"/>
  <c r="CP89" i="48"/>
  <c r="DX97" i="46"/>
  <c r="CJ97" i="48"/>
  <c r="CP97" i="48"/>
  <c r="DX105" i="46"/>
  <c r="CJ105" i="48"/>
  <c r="CP105" i="48"/>
  <c r="EC13" i="46"/>
  <c r="CK13" i="48"/>
  <c r="CQ13" i="48"/>
  <c r="EC38" i="46"/>
  <c r="CK38" i="48"/>
  <c r="CQ38" i="48"/>
  <c r="EC47" i="46"/>
  <c r="CK47" i="48"/>
  <c r="CQ47" i="48"/>
  <c r="EC51" i="46"/>
  <c r="CK51" i="48"/>
  <c r="CQ51" i="48"/>
  <c r="EC64" i="46"/>
  <c r="CK64" i="48"/>
  <c r="CQ64" i="48"/>
  <c r="EC77" i="46"/>
  <c r="CK77" i="48"/>
  <c r="CQ77" i="48"/>
  <c r="EC102" i="46"/>
  <c r="CK102" i="48"/>
  <c r="CQ102" i="48"/>
  <c r="DX4" i="46"/>
  <c r="CJ4" i="48"/>
  <c r="CP4" i="48"/>
  <c r="DX8" i="46"/>
  <c r="CJ8" i="48"/>
  <c r="CP8" i="48"/>
  <c r="DX21" i="46"/>
  <c r="CJ21" i="48"/>
  <c r="CP21" i="48"/>
  <c r="DX34" i="46"/>
  <c r="CJ34" i="48"/>
  <c r="CP34" i="48"/>
  <c r="DX42" i="46"/>
  <c r="CJ42" i="48"/>
  <c r="CP42" i="48"/>
  <c r="DX55" i="46"/>
  <c r="CJ55" i="48"/>
  <c r="CP55" i="48"/>
  <c r="DX63" i="46"/>
  <c r="CJ63" i="48"/>
  <c r="CP63" i="48"/>
  <c r="DX76" i="46"/>
  <c r="CJ76" i="48"/>
  <c r="CP76" i="48"/>
  <c r="DX101" i="46"/>
  <c r="CJ101" i="48"/>
  <c r="CP101" i="48"/>
  <c r="DX110" i="46"/>
  <c r="CJ110" i="48"/>
  <c r="CP110" i="48"/>
  <c r="EC5" i="46"/>
  <c r="CK5" i="48"/>
  <c r="CQ5" i="48"/>
  <c r="EC30" i="46"/>
  <c r="CK30" i="48"/>
  <c r="CQ30" i="48"/>
  <c r="EC39" i="46"/>
  <c r="CK39" i="48"/>
  <c r="CQ39" i="48"/>
  <c r="EC43" i="46"/>
  <c r="CK43" i="48"/>
  <c r="CQ43" i="48"/>
  <c r="EC56" i="46"/>
  <c r="CK56" i="48"/>
  <c r="CQ56" i="48"/>
  <c r="EC69" i="46"/>
  <c r="CK69" i="48"/>
  <c r="CQ69" i="48"/>
  <c r="EC94" i="46"/>
  <c r="CK94" i="48"/>
  <c r="CQ94" i="48"/>
  <c r="EC103" i="46"/>
  <c r="CK103" i="48"/>
  <c r="CQ103" i="48"/>
  <c r="EC107" i="46"/>
  <c r="CK107" i="48"/>
  <c r="CQ107" i="48"/>
  <c r="DX13" i="46"/>
  <c r="CJ13" i="48"/>
  <c r="CP13" i="48"/>
  <c r="DX26" i="46"/>
  <c r="CJ26" i="48"/>
  <c r="CP26" i="48"/>
  <c r="DX47" i="46"/>
  <c r="CJ47" i="48"/>
  <c r="CP47" i="48"/>
  <c r="DX68" i="46"/>
  <c r="CJ68" i="48"/>
  <c r="CP68" i="48"/>
  <c r="DX93" i="46"/>
  <c r="CJ93" i="48"/>
  <c r="CP93" i="48"/>
  <c r="DX102" i="46"/>
  <c r="CJ102" i="48"/>
  <c r="CP102" i="48"/>
  <c r="DX106" i="46"/>
  <c r="CJ106" i="48"/>
  <c r="CP106" i="48"/>
  <c r="EC14" i="46"/>
  <c r="CK14" i="48"/>
  <c r="CQ14" i="48"/>
  <c r="EC23" i="46"/>
  <c r="CK23" i="48"/>
  <c r="CQ23" i="48"/>
  <c r="EC27" i="46"/>
  <c r="CK27" i="48"/>
  <c r="CQ27" i="48"/>
  <c r="EC40" i="46"/>
  <c r="CK40" i="48"/>
  <c r="CQ40" i="48"/>
  <c r="EC53" i="46"/>
  <c r="CK53" i="48"/>
  <c r="CQ53" i="48"/>
  <c r="EC78" i="46"/>
  <c r="CK78" i="48"/>
  <c r="CQ78" i="48"/>
  <c r="EC87" i="46"/>
  <c r="CK87" i="48"/>
  <c r="CQ87" i="48"/>
  <c r="EC91" i="46"/>
  <c r="CK91" i="48"/>
  <c r="CQ91" i="48"/>
  <c r="EC104" i="46"/>
  <c r="CK104" i="48"/>
  <c r="CQ104" i="48"/>
  <c r="DX10" i="46"/>
  <c r="CJ10" i="48"/>
  <c r="CP10" i="48"/>
  <c r="DX35" i="46"/>
  <c r="CJ35" i="48"/>
  <c r="CP35" i="48"/>
  <c r="DX56" i="46"/>
  <c r="CJ56" i="48"/>
  <c r="CP56" i="48"/>
  <c r="DX77" i="46"/>
  <c r="CJ77" i="48"/>
  <c r="CP77" i="48"/>
  <c r="DX86" i="46"/>
  <c r="CJ86" i="48"/>
  <c r="CP86" i="48"/>
  <c r="DX90" i="46"/>
  <c r="CJ90" i="48"/>
  <c r="CP90" i="48"/>
  <c r="DX103" i="46"/>
  <c r="CJ103" i="48"/>
  <c r="CP103" i="48"/>
  <c r="EC6" i="46"/>
  <c r="CK6" i="48"/>
  <c r="CQ6" i="48"/>
  <c r="EC15" i="46"/>
  <c r="CK15" i="48"/>
  <c r="CQ15" i="48"/>
  <c r="EC19" i="46"/>
  <c r="CK19" i="48"/>
  <c r="CQ19" i="48"/>
  <c r="EC32" i="46"/>
  <c r="CK32" i="48"/>
  <c r="CQ32" i="48"/>
  <c r="EC45" i="46"/>
  <c r="CK45" i="48"/>
  <c r="CQ45" i="48"/>
  <c r="EC70" i="46"/>
  <c r="CK70" i="48"/>
  <c r="CQ70" i="48"/>
  <c r="EC79" i="46"/>
  <c r="CK79" i="48"/>
  <c r="CQ79" i="48"/>
  <c r="EC83" i="46"/>
  <c r="CK83" i="48"/>
  <c r="CQ83" i="48"/>
  <c r="EC96" i="46"/>
  <c r="CK96" i="48"/>
  <c r="CQ96" i="48"/>
  <c r="EC109" i="46"/>
  <c r="CK109" i="48"/>
  <c r="CQ109" i="48"/>
  <c r="DX27" i="46"/>
  <c r="CJ27" i="48"/>
  <c r="CP27" i="48"/>
  <c r="DX36" i="46"/>
  <c r="CJ36" i="48"/>
  <c r="CP36" i="48"/>
  <c r="DX48" i="46"/>
  <c r="CJ48" i="48"/>
  <c r="CP48" i="48"/>
  <c r="DX57" i="46"/>
  <c r="CJ57" i="48"/>
  <c r="CP57" i="48"/>
  <c r="DX69" i="46"/>
  <c r="CJ69" i="48"/>
  <c r="CP69" i="48"/>
  <c r="DX78" i="46"/>
  <c r="CJ78" i="48"/>
  <c r="CP78" i="48"/>
  <c r="DX82" i="46"/>
  <c r="CJ82" i="48"/>
  <c r="CP82" i="48"/>
  <c r="DX95" i="46"/>
  <c r="CJ95" i="48"/>
  <c r="CP95" i="48"/>
  <c r="DX108" i="46"/>
  <c r="CJ108" i="48"/>
  <c r="CP108" i="48"/>
  <c r="EC22" i="46"/>
  <c r="CK22" i="48"/>
  <c r="CQ22" i="48"/>
  <c r="EC31" i="46"/>
  <c r="CK31" i="48"/>
  <c r="CQ31" i="48"/>
  <c r="EC48" i="46"/>
  <c r="CK48" i="48"/>
  <c r="CQ48" i="48"/>
  <c r="EC99" i="46"/>
  <c r="CK99" i="48"/>
  <c r="CQ99" i="48"/>
  <c r="DX18" i="46"/>
  <c r="CJ18" i="48"/>
  <c r="CP18" i="48"/>
  <c r="DX60" i="46"/>
  <c r="CJ60" i="48"/>
  <c r="CP60" i="48"/>
  <c r="DX85" i="46"/>
  <c r="CJ85" i="48"/>
  <c r="CP85" i="48"/>
  <c r="DX94" i="46"/>
  <c r="CJ94" i="48"/>
  <c r="CP94" i="48"/>
  <c r="EC7" i="46"/>
  <c r="CK7" i="48"/>
  <c r="CQ7" i="48"/>
  <c r="EC24" i="46"/>
  <c r="CK24" i="48"/>
  <c r="CQ24" i="48"/>
  <c r="EC75" i="46"/>
  <c r="CK75" i="48"/>
  <c r="CQ75" i="48"/>
  <c r="EC101" i="46"/>
  <c r="CK101" i="48"/>
  <c r="CQ101" i="48"/>
  <c r="DX19" i="46"/>
  <c r="CJ19" i="48"/>
  <c r="CP19" i="48"/>
  <c r="DX28" i="46"/>
  <c r="CJ28" i="48"/>
  <c r="CP28" i="48"/>
  <c r="DX53" i="46"/>
  <c r="CJ53" i="48"/>
  <c r="CP53" i="48"/>
  <c r="DX61" i="46"/>
  <c r="CJ61" i="48"/>
  <c r="CP61" i="48"/>
  <c r="DX70" i="46"/>
  <c r="CJ70" i="48"/>
  <c r="CP70" i="48"/>
  <c r="DX87" i="46"/>
  <c r="CJ87" i="48"/>
  <c r="CP87" i="48"/>
  <c r="EC16" i="46"/>
  <c r="CK16" i="48"/>
  <c r="CQ16" i="48"/>
  <c r="EC67" i="46"/>
  <c r="CK67" i="48"/>
  <c r="CQ67" i="48"/>
  <c r="EC93" i="46"/>
  <c r="CK93" i="48"/>
  <c r="CQ93" i="48"/>
  <c r="DX11" i="46"/>
  <c r="CJ11" i="48"/>
  <c r="CP11" i="48"/>
  <c r="DX20" i="46"/>
  <c r="CJ20" i="48"/>
  <c r="CP20" i="48"/>
  <c r="DX37" i="46"/>
  <c r="CJ37" i="48"/>
  <c r="CP37" i="48"/>
  <c r="DX45" i="46"/>
  <c r="CJ45" i="48"/>
  <c r="CP45" i="48"/>
  <c r="DX62" i="46"/>
  <c r="CJ62" i="48"/>
  <c r="CP62" i="48"/>
  <c r="DX79" i="46"/>
  <c r="CJ79" i="48"/>
  <c r="CP79" i="48"/>
  <c r="EC35" i="46"/>
  <c r="CK35" i="48"/>
  <c r="CQ35" i="48"/>
  <c r="EC61" i="46"/>
  <c r="CK61" i="48"/>
  <c r="CQ61" i="48"/>
  <c r="EC86" i="46"/>
  <c r="CK86" i="48"/>
  <c r="CQ86" i="48"/>
  <c r="EC95" i="46"/>
  <c r="CK95" i="48"/>
  <c r="CQ95" i="48"/>
  <c r="DX5" i="46"/>
  <c r="CJ5" i="48"/>
  <c r="CP5" i="48"/>
  <c r="DX39" i="46"/>
  <c r="CJ39" i="48"/>
  <c r="CP39" i="48"/>
  <c r="DX98" i="46"/>
  <c r="CJ98" i="48"/>
  <c r="CP98" i="48"/>
  <c r="EC11" i="46"/>
  <c r="CK11" i="48"/>
  <c r="CQ11" i="48"/>
  <c r="EC62" i="46"/>
  <c r="CK62" i="48"/>
  <c r="CQ62" i="48"/>
  <c r="DX40" i="46"/>
  <c r="CJ40" i="48"/>
  <c r="CP40" i="48"/>
  <c r="DX74" i="46"/>
  <c r="CJ74" i="48"/>
  <c r="CP74" i="48"/>
  <c r="EC29" i="46"/>
  <c r="CK29" i="48"/>
  <c r="CQ29" i="48"/>
  <c r="EC63" i="46"/>
  <c r="CK63" i="48"/>
  <c r="CQ63" i="48"/>
  <c r="EC80" i="46"/>
  <c r="CK80" i="48"/>
  <c r="CQ80" i="48"/>
  <c r="DX24" i="46"/>
  <c r="CJ24" i="48"/>
  <c r="CP24" i="48"/>
  <c r="DX41" i="46"/>
  <c r="CJ41" i="48"/>
  <c r="CP41" i="48"/>
  <c r="DX58" i="46"/>
  <c r="CJ58" i="48"/>
  <c r="CP58" i="48"/>
  <c r="DX92" i="46"/>
  <c r="CJ92" i="48"/>
  <c r="CP92" i="48"/>
  <c r="EC46" i="46"/>
  <c r="CK46" i="48"/>
  <c r="CQ46" i="48"/>
  <c r="DX109" i="46"/>
  <c r="CJ109" i="48"/>
  <c r="CP109" i="48"/>
  <c r="EC37" i="46"/>
  <c r="CK37" i="48"/>
  <c r="CQ37" i="48"/>
  <c r="EC71" i="46"/>
  <c r="CK71" i="48"/>
  <c r="CQ71" i="48"/>
  <c r="EC88" i="46"/>
  <c r="CK88" i="48"/>
  <c r="CQ88" i="48"/>
  <c r="DX32" i="46"/>
  <c r="CJ32" i="48"/>
  <c r="CP32" i="48"/>
  <c r="DX49" i="46"/>
  <c r="CJ49" i="48"/>
  <c r="CP49" i="48"/>
  <c r="DX100" i="46"/>
  <c r="CJ100" i="48"/>
  <c r="CP100" i="48"/>
  <c r="EC85" i="46"/>
  <c r="CK85" i="48"/>
  <c r="CQ85" i="48"/>
  <c r="DX12" i="46"/>
  <c r="CJ12" i="48"/>
  <c r="CP12" i="48"/>
  <c r="EC110" i="46"/>
  <c r="CK110" i="48"/>
  <c r="CQ110" i="48"/>
  <c r="EC54" i="46"/>
  <c r="CK54" i="48"/>
  <c r="CQ54" i="48"/>
  <c r="EC59" i="46"/>
  <c r="CK59" i="48"/>
  <c r="CQ59" i="48"/>
  <c r="EC21" i="46"/>
  <c r="CK21" i="48"/>
  <c r="CQ21" i="48"/>
  <c r="EC55" i="46"/>
  <c r="CK55" i="48"/>
  <c r="CQ55" i="48"/>
  <c r="DX16" i="46"/>
  <c r="CJ16" i="48"/>
  <c r="CP16" i="48"/>
  <c r="DX50" i="46"/>
  <c r="CJ50" i="48"/>
  <c r="CP50" i="48"/>
  <c r="DX84" i="46"/>
  <c r="CJ84" i="48"/>
  <c r="CP84" i="48"/>
  <c r="DX29" i="46"/>
  <c r="CJ29" i="48"/>
  <c r="CP29" i="48"/>
  <c r="DX66" i="46"/>
  <c r="CJ66" i="48"/>
  <c r="CP66" i="48"/>
  <c r="EC72" i="46"/>
  <c r="CK72" i="48"/>
  <c r="CQ72" i="48"/>
  <c r="EC8" i="46"/>
  <c r="CK8" i="48"/>
  <c r="CQ8" i="48"/>
  <c r="DX71" i="46"/>
  <c r="CJ71" i="48"/>
  <c r="CP71" i="48"/>
  <c r="DS4" i="46"/>
  <c r="CI4" i="48"/>
  <c r="CO4" i="48"/>
  <c r="DS12" i="46"/>
  <c r="CI12" i="48"/>
  <c r="CO12" i="48"/>
  <c r="DS20" i="46"/>
  <c r="CI20" i="48"/>
  <c r="CO20" i="48"/>
  <c r="DS28" i="46"/>
  <c r="CI28" i="48"/>
  <c r="CO28" i="48"/>
  <c r="DS36" i="46"/>
  <c r="CI36" i="48"/>
  <c r="CO36" i="48"/>
  <c r="DS44" i="46"/>
  <c r="CI44" i="48"/>
  <c r="CO44" i="48"/>
  <c r="DS52" i="46"/>
  <c r="CI52" i="48"/>
  <c r="CO52" i="48"/>
  <c r="DS60" i="46"/>
  <c r="CI60" i="48"/>
  <c r="CO60" i="48"/>
  <c r="DS68" i="46"/>
  <c r="CI68" i="48"/>
  <c r="CO68" i="48"/>
  <c r="DS76" i="46"/>
  <c r="CI76" i="48"/>
  <c r="CO76" i="48"/>
  <c r="DS84" i="46"/>
  <c r="CI84" i="48"/>
  <c r="CO84" i="48"/>
  <c r="DS92" i="46"/>
  <c r="CI92" i="48"/>
  <c r="CO92" i="48"/>
  <c r="DS100" i="46"/>
  <c r="CI100" i="48"/>
  <c r="CO100" i="48"/>
  <c r="DS108" i="46"/>
  <c r="CI108" i="48"/>
  <c r="CO108" i="48"/>
  <c r="DX3" i="46"/>
  <c r="CJ3" i="48"/>
  <c r="CP3" i="48"/>
  <c r="DS26" i="46"/>
  <c r="CI26" i="48"/>
  <c r="CO26" i="48"/>
  <c r="DS58" i="46"/>
  <c r="CI58" i="48"/>
  <c r="CO58" i="48"/>
  <c r="DS74" i="46"/>
  <c r="CI74" i="48"/>
  <c r="CO74" i="48"/>
  <c r="DS90" i="46"/>
  <c r="CI90" i="48"/>
  <c r="CO90" i="48"/>
  <c r="DS106" i="46"/>
  <c r="CI106" i="48"/>
  <c r="CO106" i="48"/>
  <c r="DS7" i="46"/>
  <c r="CI7" i="48"/>
  <c r="CO7" i="48"/>
  <c r="DS15" i="46"/>
  <c r="CI15" i="48"/>
  <c r="CO15" i="48"/>
  <c r="DS23" i="46"/>
  <c r="CI23" i="48"/>
  <c r="CO23" i="48"/>
  <c r="DS31" i="46"/>
  <c r="CI31" i="48"/>
  <c r="CO31" i="48"/>
  <c r="DS39" i="46"/>
  <c r="CI39" i="48"/>
  <c r="CO39" i="48"/>
  <c r="DS47" i="46"/>
  <c r="CI47" i="48"/>
  <c r="CO47" i="48"/>
  <c r="DS55" i="46"/>
  <c r="CI55" i="48"/>
  <c r="CO55" i="48"/>
  <c r="DS63" i="46"/>
  <c r="CI63" i="48"/>
  <c r="CO63" i="48"/>
  <c r="DS71" i="46"/>
  <c r="CI71" i="48"/>
  <c r="CO71" i="48"/>
  <c r="DS79" i="46"/>
  <c r="CI79" i="48"/>
  <c r="CO79" i="48"/>
  <c r="DS87" i="46"/>
  <c r="CI87" i="48"/>
  <c r="CO87" i="48"/>
  <c r="DS95" i="46"/>
  <c r="CI95" i="48"/>
  <c r="CO95" i="48"/>
  <c r="DS103" i="46"/>
  <c r="CI103" i="48"/>
  <c r="CO103" i="48"/>
  <c r="DS10" i="46"/>
  <c r="CI10" i="48"/>
  <c r="CO10" i="48"/>
  <c r="DS18" i="46"/>
  <c r="CI18" i="48"/>
  <c r="CO18" i="48"/>
  <c r="DS34" i="46"/>
  <c r="CI34" i="48"/>
  <c r="CO34" i="48"/>
  <c r="DS42" i="46"/>
  <c r="CI42" i="48"/>
  <c r="CO42" i="48"/>
  <c r="DS50" i="46"/>
  <c r="CI50" i="48"/>
  <c r="CO50" i="48"/>
  <c r="DS66" i="46"/>
  <c r="CI66" i="48"/>
  <c r="CO66" i="48"/>
  <c r="DS82" i="46"/>
  <c r="CI82" i="48"/>
  <c r="CO82" i="48"/>
  <c r="DS98" i="46"/>
  <c r="CI98" i="48"/>
  <c r="CO98" i="48"/>
  <c r="DS5" i="46"/>
  <c r="CI5" i="48"/>
  <c r="CO5" i="48"/>
  <c r="DS13" i="46"/>
  <c r="CI13" i="48"/>
  <c r="CO13" i="48"/>
  <c r="DS21" i="46"/>
  <c r="CI21" i="48"/>
  <c r="CO21" i="48"/>
  <c r="DS29" i="46"/>
  <c r="CI29" i="48"/>
  <c r="CO29" i="48"/>
  <c r="DS37" i="46"/>
  <c r="CI37" i="48"/>
  <c r="CO37" i="48"/>
  <c r="DS45" i="46"/>
  <c r="CI45" i="48"/>
  <c r="CO45" i="48"/>
  <c r="DS53" i="46"/>
  <c r="CI53" i="48"/>
  <c r="CO53" i="48"/>
  <c r="DS61" i="46"/>
  <c r="CI61" i="48"/>
  <c r="CO61" i="48"/>
  <c r="DS69" i="46"/>
  <c r="CI69" i="48"/>
  <c r="CO69" i="48"/>
  <c r="DS77" i="46"/>
  <c r="CI77" i="48"/>
  <c r="CO77" i="48"/>
  <c r="DS85" i="46"/>
  <c r="CI85" i="48"/>
  <c r="CO85" i="48"/>
  <c r="DS93" i="46"/>
  <c r="CI93" i="48"/>
  <c r="CO93" i="48"/>
  <c r="DS101" i="46"/>
  <c r="CI101" i="48"/>
  <c r="CO101" i="48"/>
  <c r="DS109" i="46"/>
  <c r="CI109" i="48"/>
  <c r="CO109" i="48"/>
  <c r="DS11" i="46"/>
  <c r="CI11" i="48"/>
  <c r="CO11" i="48"/>
  <c r="DS35" i="46"/>
  <c r="CI35" i="48"/>
  <c r="CO35" i="48"/>
  <c r="DS51" i="46"/>
  <c r="CI51" i="48"/>
  <c r="CO51" i="48"/>
  <c r="DS67" i="46"/>
  <c r="CI67" i="48"/>
  <c r="CO67" i="48"/>
  <c r="DS83" i="46"/>
  <c r="CI83" i="48"/>
  <c r="CO83" i="48"/>
  <c r="DS99" i="46"/>
  <c r="CI99" i="48"/>
  <c r="CO99" i="48"/>
  <c r="DS8" i="46"/>
  <c r="CI8" i="48"/>
  <c r="CO8" i="48"/>
  <c r="DS16" i="46"/>
  <c r="CI16" i="48"/>
  <c r="CO16" i="48"/>
  <c r="DS24" i="46"/>
  <c r="CI24" i="48"/>
  <c r="CO24" i="48"/>
  <c r="DS32" i="46"/>
  <c r="CI32" i="48"/>
  <c r="CO32" i="48"/>
  <c r="DS40" i="46"/>
  <c r="CI40" i="48"/>
  <c r="CO40" i="48"/>
  <c r="DS48" i="46"/>
  <c r="CI48" i="48"/>
  <c r="CO48" i="48"/>
  <c r="DS56" i="46"/>
  <c r="CI56" i="48"/>
  <c r="CO56" i="48"/>
  <c r="DS64" i="46"/>
  <c r="CI64" i="48"/>
  <c r="CO64" i="48"/>
  <c r="DS72" i="46"/>
  <c r="CI72" i="48"/>
  <c r="CO72" i="48"/>
  <c r="DS80" i="46"/>
  <c r="CI80" i="48"/>
  <c r="CO80" i="48"/>
  <c r="DS88" i="46"/>
  <c r="CI88" i="48"/>
  <c r="CO88" i="48"/>
  <c r="DS96" i="46"/>
  <c r="CI96" i="48"/>
  <c r="CO96" i="48"/>
  <c r="DS104" i="46"/>
  <c r="CI104" i="48"/>
  <c r="CO104" i="48"/>
  <c r="EC3" i="46"/>
  <c r="CK3" i="48"/>
  <c r="CQ3" i="48"/>
  <c r="DS19" i="46"/>
  <c r="CI19" i="48"/>
  <c r="CO19" i="48"/>
  <c r="DS27" i="46"/>
  <c r="CI27" i="48"/>
  <c r="CO27" i="48"/>
  <c r="DS43" i="46"/>
  <c r="CI43" i="48"/>
  <c r="CO43" i="48"/>
  <c r="DS59" i="46"/>
  <c r="CI59" i="48"/>
  <c r="CO59" i="48"/>
  <c r="DS75" i="46"/>
  <c r="CI75" i="48"/>
  <c r="CO75" i="48"/>
  <c r="DS91" i="46"/>
  <c r="CI91" i="48"/>
  <c r="CO91" i="48"/>
  <c r="DS107" i="46"/>
  <c r="CI107" i="48"/>
  <c r="CO107" i="48"/>
  <c r="DS6" i="46"/>
  <c r="CI6" i="48"/>
  <c r="CO6" i="48"/>
  <c r="DS38" i="46"/>
  <c r="CI38" i="48"/>
  <c r="CO38" i="48"/>
  <c r="DS70" i="46"/>
  <c r="CI70" i="48"/>
  <c r="CO70" i="48"/>
  <c r="DS102" i="46"/>
  <c r="CI102" i="48"/>
  <c r="CO102" i="48"/>
  <c r="DS17" i="46"/>
  <c r="CI17" i="48"/>
  <c r="CO17" i="48"/>
  <c r="DS49" i="46"/>
  <c r="CI49" i="48"/>
  <c r="CO49" i="48"/>
  <c r="DS81" i="46"/>
  <c r="CI81" i="48"/>
  <c r="CO81" i="48"/>
  <c r="DS62" i="46"/>
  <c r="CI62" i="48"/>
  <c r="CO62" i="48"/>
  <c r="DS46" i="46"/>
  <c r="CI46" i="48"/>
  <c r="CO46" i="48"/>
  <c r="DS57" i="46"/>
  <c r="CI57" i="48"/>
  <c r="CO57" i="48"/>
  <c r="DS30" i="46"/>
  <c r="CI30" i="48"/>
  <c r="CO30" i="48"/>
  <c r="DS94" i="46"/>
  <c r="CI94" i="48"/>
  <c r="CO94" i="48"/>
  <c r="DS14" i="46"/>
  <c r="CI14" i="48"/>
  <c r="CO14" i="48"/>
  <c r="DS110" i="46"/>
  <c r="CI110" i="48"/>
  <c r="CO110" i="48"/>
  <c r="DS89" i="46"/>
  <c r="CI89" i="48"/>
  <c r="CO89" i="48"/>
  <c r="DS9" i="46"/>
  <c r="CI9" i="48"/>
  <c r="CO9" i="48"/>
  <c r="DS41" i="46"/>
  <c r="CI41" i="48"/>
  <c r="CO41" i="48"/>
  <c r="DS73" i="46"/>
  <c r="CI73" i="48"/>
  <c r="CO73" i="48"/>
  <c r="DS105" i="46"/>
  <c r="CI105" i="48"/>
  <c r="CO105" i="48"/>
  <c r="DS54" i="46"/>
  <c r="CI54" i="48"/>
  <c r="CO54" i="48"/>
  <c r="DS86" i="46"/>
  <c r="CI86" i="48"/>
  <c r="CO86" i="48"/>
  <c r="DS65" i="46"/>
  <c r="CI65" i="48"/>
  <c r="CO65" i="48"/>
  <c r="DS78" i="46"/>
  <c r="CI78" i="48"/>
  <c r="CO78" i="48"/>
  <c r="DS25" i="46"/>
  <c r="CI25" i="48"/>
  <c r="CO25" i="48"/>
  <c r="DS22" i="46"/>
  <c r="CI22" i="48"/>
  <c r="CO22" i="48"/>
  <c r="DS33" i="46"/>
  <c r="CI33" i="48"/>
  <c r="CO33" i="48"/>
  <c r="DS97" i="46"/>
  <c r="CI97" i="48"/>
  <c r="CO97" i="48"/>
  <c r="CO3" i="48"/>
  <c r="T110" i="52"/>
  <c r="Z110" i="52"/>
  <c r="AC110" i="52"/>
  <c r="T88" i="52"/>
  <c r="Z88" i="52"/>
  <c r="AC88" i="52"/>
  <c r="T82" i="52"/>
  <c r="Z82" i="52"/>
  <c r="AC82" i="52"/>
  <c r="T26" i="52"/>
  <c r="Z26" i="52"/>
  <c r="AC26" i="52"/>
  <c r="U49" i="52"/>
  <c r="AA49" i="52"/>
  <c r="AD49" i="52"/>
  <c r="V67" i="52"/>
  <c r="AB67" i="52"/>
  <c r="AE67" i="52"/>
  <c r="U69" i="52"/>
  <c r="AA69" i="52"/>
  <c r="AD69" i="52"/>
  <c r="U102" i="52"/>
  <c r="AA102" i="52"/>
  <c r="AD102" i="52"/>
  <c r="U105" i="52"/>
  <c r="AA105" i="52"/>
  <c r="AD105" i="52"/>
  <c r="V100" i="52"/>
  <c r="AB100" i="52"/>
  <c r="AE100" i="52"/>
  <c r="V49" i="52"/>
  <c r="AB49" i="52"/>
  <c r="AE49" i="52"/>
  <c r="T59" i="52"/>
  <c r="Z59" i="52"/>
  <c r="AC59" i="52"/>
  <c r="T45" i="52"/>
  <c r="Z45" i="52"/>
  <c r="AC45" i="52"/>
  <c r="U3" i="52"/>
  <c r="AA3" i="52"/>
  <c r="AD3" i="52"/>
  <c r="U32" i="52"/>
  <c r="AA32" i="52"/>
  <c r="AD32" i="52"/>
  <c r="V11" i="52"/>
  <c r="AB11" i="52"/>
  <c r="AE11" i="52"/>
  <c r="V48" i="52"/>
  <c r="AB48" i="52"/>
  <c r="AE48" i="52"/>
  <c r="V78" i="52"/>
  <c r="AB78" i="52"/>
  <c r="AE78" i="52"/>
  <c r="U97" i="52"/>
  <c r="AA97" i="52"/>
  <c r="AD97" i="52"/>
  <c r="V28" i="52"/>
  <c r="AB28" i="52"/>
  <c r="AE28" i="52"/>
  <c r="T78" i="52"/>
  <c r="Z78" i="52"/>
  <c r="AC78" i="52"/>
  <c r="T9" i="52"/>
  <c r="Z9" i="52"/>
  <c r="AC9" i="52"/>
  <c r="T62" i="52"/>
  <c r="Z62" i="52"/>
  <c r="AC62" i="52"/>
  <c r="T107" i="52"/>
  <c r="Z107" i="52"/>
  <c r="AC107" i="52"/>
  <c r="T104" i="52"/>
  <c r="Z104" i="52"/>
  <c r="AC104" i="52"/>
  <c r="T40" i="52"/>
  <c r="Z40" i="52"/>
  <c r="AC40" i="52"/>
  <c r="T51" i="52"/>
  <c r="Z51" i="52"/>
  <c r="AC51" i="52"/>
  <c r="T69" i="52"/>
  <c r="Z69" i="52"/>
  <c r="AC69" i="52"/>
  <c r="T5" i="52"/>
  <c r="Z5" i="52"/>
  <c r="AC5" i="52"/>
  <c r="T10" i="52"/>
  <c r="Z10" i="52"/>
  <c r="AC10" i="52"/>
  <c r="T47" i="52"/>
  <c r="Z47" i="52"/>
  <c r="AC47" i="52"/>
  <c r="T74" i="52"/>
  <c r="Z74" i="52"/>
  <c r="AC74" i="52"/>
  <c r="T76" i="52"/>
  <c r="Z76" i="52"/>
  <c r="AC76" i="52"/>
  <c r="T12" i="52"/>
  <c r="Z12" i="52"/>
  <c r="AC12" i="52"/>
  <c r="U50" i="52"/>
  <c r="AA50" i="52"/>
  <c r="AD50" i="52"/>
  <c r="V85" i="52"/>
  <c r="AB85" i="52"/>
  <c r="AE85" i="52"/>
  <c r="V46" i="52"/>
  <c r="AB46" i="52"/>
  <c r="AE46" i="52"/>
  <c r="U74" i="52"/>
  <c r="AA74" i="52"/>
  <c r="AD74" i="52"/>
  <c r="V86" i="52"/>
  <c r="AB86" i="52"/>
  <c r="AE86" i="52"/>
  <c r="U11" i="52"/>
  <c r="AA11" i="52"/>
  <c r="AD11" i="52"/>
  <c r="U28" i="52"/>
  <c r="AA28" i="52"/>
  <c r="AD28" i="52"/>
  <c r="U60" i="52"/>
  <c r="AA60" i="52"/>
  <c r="AD60" i="52"/>
  <c r="U82" i="52"/>
  <c r="AA82" i="52"/>
  <c r="AD82" i="52"/>
  <c r="V96" i="52"/>
  <c r="AB96" i="52"/>
  <c r="AE96" i="52"/>
  <c r="V6" i="52"/>
  <c r="AB6" i="52"/>
  <c r="AE6" i="52"/>
  <c r="V104" i="52"/>
  <c r="AB104" i="52"/>
  <c r="AE104" i="52"/>
  <c r="V14" i="52"/>
  <c r="AB14" i="52"/>
  <c r="AE14" i="52"/>
  <c r="V107" i="52"/>
  <c r="AB107" i="52"/>
  <c r="AE107" i="52"/>
  <c r="V5" i="52"/>
  <c r="AB5" i="52"/>
  <c r="AE5" i="52"/>
  <c r="U21" i="52"/>
  <c r="AA21" i="52"/>
  <c r="AD21" i="52"/>
  <c r="V38" i="52"/>
  <c r="AB38" i="52"/>
  <c r="AE38" i="52"/>
  <c r="U52" i="52"/>
  <c r="AA52" i="52"/>
  <c r="AD52" i="52"/>
  <c r="V90" i="52"/>
  <c r="AB90" i="52"/>
  <c r="AE90" i="52"/>
  <c r="V26" i="52"/>
  <c r="AB26" i="52"/>
  <c r="AE26" i="52"/>
  <c r="U67" i="52"/>
  <c r="AA67" i="52"/>
  <c r="AD67" i="52"/>
  <c r="U9" i="52"/>
  <c r="AA9" i="52"/>
  <c r="AD9" i="52"/>
  <c r="V52" i="52"/>
  <c r="AB52" i="52"/>
  <c r="AE52" i="52"/>
  <c r="U96" i="52"/>
  <c r="AA96" i="52"/>
  <c r="AD96" i="52"/>
  <c r="U22" i="52"/>
  <c r="AA22" i="52"/>
  <c r="AD22" i="52"/>
  <c r="V65" i="52"/>
  <c r="AB65" i="52"/>
  <c r="AE65" i="52"/>
  <c r="T65" i="52"/>
  <c r="Z65" i="52"/>
  <c r="AC65" i="52"/>
  <c r="T89" i="52"/>
  <c r="Z89" i="52"/>
  <c r="AC89" i="52"/>
  <c r="T81" i="52"/>
  <c r="Z81" i="52"/>
  <c r="AC81" i="52"/>
  <c r="T91" i="52"/>
  <c r="Z91" i="52"/>
  <c r="AC91" i="52"/>
  <c r="T96" i="52"/>
  <c r="Z96" i="52"/>
  <c r="AC96" i="52"/>
  <c r="T32" i="52"/>
  <c r="Z32" i="52"/>
  <c r="AC32" i="52"/>
  <c r="T35" i="52"/>
  <c r="Z35" i="52"/>
  <c r="AC35" i="52"/>
  <c r="T61" i="52"/>
  <c r="Z61" i="52"/>
  <c r="AC61" i="52"/>
  <c r="T98" i="52"/>
  <c r="Z98" i="52"/>
  <c r="AC98" i="52"/>
  <c r="T103" i="52"/>
  <c r="Z103" i="52"/>
  <c r="AC103" i="52"/>
  <c r="T39" i="52"/>
  <c r="Z39" i="52"/>
  <c r="AC39" i="52"/>
  <c r="T58" i="52"/>
  <c r="Z58" i="52"/>
  <c r="AC58" i="52"/>
  <c r="T68" i="52"/>
  <c r="Z68" i="52"/>
  <c r="AC68" i="52"/>
  <c r="T4" i="52"/>
  <c r="Z4" i="52"/>
  <c r="AC4" i="52"/>
  <c r="U16" i="52"/>
  <c r="AA16" i="52"/>
  <c r="AD16" i="52"/>
  <c r="U100" i="52"/>
  <c r="AA100" i="52"/>
  <c r="AD100" i="52"/>
  <c r="U92" i="52"/>
  <c r="AA92" i="52"/>
  <c r="AD92" i="52"/>
  <c r="U40" i="52"/>
  <c r="AA40" i="52"/>
  <c r="AD40" i="52"/>
  <c r="V61" i="52"/>
  <c r="AB61" i="52"/>
  <c r="AE61" i="52"/>
  <c r="V93" i="52"/>
  <c r="AB93" i="52"/>
  <c r="AE93" i="52"/>
  <c r="U19" i="52"/>
  <c r="AA19" i="52"/>
  <c r="AD19" i="52"/>
  <c r="U18" i="52"/>
  <c r="AA18" i="52"/>
  <c r="AD18" i="52"/>
  <c r="U78" i="52"/>
  <c r="AA78" i="52"/>
  <c r="AD78" i="52"/>
  <c r="V83" i="52"/>
  <c r="AB83" i="52"/>
  <c r="AE83" i="52"/>
  <c r="U103" i="52"/>
  <c r="AA103" i="52"/>
  <c r="AD103" i="52"/>
  <c r="V91" i="52"/>
  <c r="AB91" i="52"/>
  <c r="AE91" i="52"/>
  <c r="U106" i="52"/>
  <c r="AA106" i="52"/>
  <c r="AD106" i="52"/>
  <c r="V103" i="52"/>
  <c r="AB103" i="52"/>
  <c r="AE103" i="52"/>
  <c r="U110" i="52"/>
  <c r="AA110" i="52"/>
  <c r="AD110" i="52"/>
  <c r="U8" i="52"/>
  <c r="AA8" i="52"/>
  <c r="AD8" i="52"/>
  <c r="V13" i="52"/>
  <c r="AB13" i="52"/>
  <c r="AE13" i="52"/>
  <c r="U44" i="52"/>
  <c r="AA44" i="52"/>
  <c r="AD44" i="52"/>
  <c r="V82" i="52"/>
  <c r="AB82" i="52"/>
  <c r="AE82" i="52"/>
  <c r="V18" i="52"/>
  <c r="AB18" i="52"/>
  <c r="AE18" i="52"/>
  <c r="U59" i="52"/>
  <c r="AA59" i="52"/>
  <c r="AD59" i="52"/>
  <c r="V108" i="52"/>
  <c r="AB108" i="52"/>
  <c r="AE108" i="52"/>
  <c r="V44" i="52"/>
  <c r="AB44" i="52"/>
  <c r="AE44" i="52"/>
  <c r="U88" i="52"/>
  <c r="AA88" i="52"/>
  <c r="AD88" i="52"/>
  <c r="U14" i="52"/>
  <c r="AA14" i="52"/>
  <c r="AD14" i="52"/>
  <c r="V57" i="52"/>
  <c r="AB57" i="52"/>
  <c r="AE57" i="52"/>
  <c r="T75" i="52"/>
  <c r="Z75" i="52"/>
  <c r="AC75" i="52"/>
  <c r="T11" i="52"/>
  <c r="Z11" i="52"/>
  <c r="AC11" i="52"/>
  <c r="T31" i="52"/>
  <c r="Z31" i="52"/>
  <c r="AC31" i="52"/>
  <c r="V55" i="52"/>
  <c r="AB55" i="52"/>
  <c r="AE55" i="52"/>
  <c r="V35" i="52"/>
  <c r="AB35" i="52"/>
  <c r="AE35" i="52"/>
  <c r="V79" i="52"/>
  <c r="AB79" i="52"/>
  <c r="AE79" i="52"/>
  <c r="V94" i="52"/>
  <c r="AB94" i="52"/>
  <c r="AE94" i="52"/>
  <c r="U31" i="52"/>
  <c r="AA31" i="52"/>
  <c r="AD31" i="52"/>
  <c r="V10" i="52"/>
  <c r="AB10" i="52"/>
  <c r="AE10" i="52"/>
  <c r="V36" i="52"/>
  <c r="AB36" i="52"/>
  <c r="AE36" i="52"/>
  <c r="T14" i="52"/>
  <c r="Z14" i="52"/>
  <c r="AC14" i="52"/>
  <c r="T109" i="52"/>
  <c r="Z109" i="52"/>
  <c r="AC109" i="52"/>
  <c r="T23" i="52"/>
  <c r="Z23" i="52"/>
  <c r="AC23" i="52"/>
  <c r="V21" i="52"/>
  <c r="AB21" i="52"/>
  <c r="AE21" i="52"/>
  <c r="V16" i="52"/>
  <c r="AB16" i="52"/>
  <c r="AE16" i="52"/>
  <c r="V70" i="52"/>
  <c r="AB70" i="52"/>
  <c r="AE70" i="52"/>
  <c r="V69" i="52"/>
  <c r="AB69" i="52"/>
  <c r="AE69" i="52"/>
  <c r="U23" i="52"/>
  <c r="AA23" i="52"/>
  <c r="AD23" i="52"/>
  <c r="U46" i="52"/>
  <c r="AA46" i="52"/>
  <c r="AD46" i="52"/>
  <c r="V105" i="52"/>
  <c r="AB105" i="52"/>
  <c r="AE105" i="52"/>
  <c r="T94" i="52"/>
  <c r="Z94" i="52"/>
  <c r="AC94" i="52"/>
  <c r="T72" i="52"/>
  <c r="Z72" i="52"/>
  <c r="AC72" i="52"/>
  <c r="T37" i="52"/>
  <c r="Z37" i="52"/>
  <c r="AC37" i="52"/>
  <c r="T15" i="52"/>
  <c r="Z15" i="52"/>
  <c r="AC15" i="52"/>
  <c r="V72" i="52"/>
  <c r="AB72" i="52"/>
  <c r="AE72" i="52"/>
  <c r="U24" i="52"/>
  <c r="AA24" i="52"/>
  <c r="AD24" i="52"/>
  <c r="U87" i="52"/>
  <c r="AA87" i="52"/>
  <c r="AD87" i="52"/>
  <c r="U48" i="52"/>
  <c r="AA48" i="52"/>
  <c r="AD48" i="52"/>
  <c r="V53" i="52"/>
  <c r="AB53" i="52"/>
  <c r="AE53" i="52"/>
  <c r="V77" i="52"/>
  <c r="AB77" i="52"/>
  <c r="AE77" i="52"/>
  <c r="V58" i="52"/>
  <c r="AB58" i="52"/>
  <c r="AE58" i="52"/>
  <c r="V84" i="52"/>
  <c r="AB84" i="52"/>
  <c r="AE84" i="52"/>
  <c r="V33" i="52"/>
  <c r="AB33" i="52"/>
  <c r="AE33" i="52"/>
  <c r="T33" i="52"/>
  <c r="Z33" i="52"/>
  <c r="AC33" i="52"/>
  <c r="T105" i="52"/>
  <c r="Z105" i="52"/>
  <c r="AC105" i="52"/>
  <c r="T30" i="52"/>
  <c r="Z30" i="52"/>
  <c r="AC30" i="52"/>
  <c r="T70" i="52"/>
  <c r="Z70" i="52"/>
  <c r="AC70" i="52"/>
  <c r="T27" i="52"/>
  <c r="Z27" i="52"/>
  <c r="AC27" i="52"/>
  <c r="T64" i="52"/>
  <c r="Z64" i="52"/>
  <c r="AC64" i="52"/>
  <c r="T99" i="52"/>
  <c r="Z99" i="52"/>
  <c r="AC99" i="52"/>
  <c r="T93" i="52"/>
  <c r="Z93" i="52"/>
  <c r="AC93" i="52"/>
  <c r="T29" i="52"/>
  <c r="Z29" i="52"/>
  <c r="AC29" i="52"/>
  <c r="T42" i="52"/>
  <c r="Z42" i="52"/>
  <c r="AC42" i="52"/>
  <c r="T71" i="52"/>
  <c r="Z71" i="52"/>
  <c r="AC71" i="52"/>
  <c r="T7" i="52"/>
  <c r="Z7" i="52"/>
  <c r="AC7" i="52"/>
  <c r="T100" i="52"/>
  <c r="Z100" i="52"/>
  <c r="AC100" i="52"/>
  <c r="T36" i="52"/>
  <c r="Z36" i="52"/>
  <c r="AC36" i="52"/>
  <c r="U66" i="52"/>
  <c r="AA66" i="52"/>
  <c r="AD66" i="52"/>
  <c r="V54" i="52"/>
  <c r="AB54" i="52"/>
  <c r="AE54" i="52"/>
  <c r="V71" i="52"/>
  <c r="AB71" i="52"/>
  <c r="AE71" i="52"/>
  <c r="V80" i="52"/>
  <c r="AB80" i="52"/>
  <c r="AE80" i="52"/>
  <c r="U39" i="52"/>
  <c r="AA39" i="52"/>
  <c r="AD39" i="52"/>
  <c r="U45" i="52"/>
  <c r="AA45" i="52"/>
  <c r="AD45" i="52"/>
  <c r="U70" i="52"/>
  <c r="AA70" i="52"/>
  <c r="AD70" i="52"/>
  <c r="V7" i="52"/>
  <c r="AB7" i="52"/>
  <c r="AE7" i="52"/>
  <c r="V22" i="52"/>
  <c r="AB22" i="52"/>
  <c r="AE22" i="52"/>
  <c r="U36" i="52"/>
  <c r="AA36" i="52"/>
  <c r="AD36" i="52"/>
  <c r="V32" i="52"/>
  <c r="AB32" i="52"/>
  <c r="AE32" i="52"/>
  <c r="U56" i="52"/>
  <c r="AA56" i="52"/>
  <c r="AD56" i="52"/>
  <c r="V40" i="52"/>
  <c r="AB40" i="52"/>
  <c r="AE40" i="52"/>
  <c r="U47" i="52"/>
  <c r="AA47" i="52"/>
  <c r="AD47" i="52"/>
  <c r="V43" i="52"/>
  <c r="AB43" i="52"/>
  <c r="AE43" i="52"/>
  <c r="U55" i="52"/>
  <c r="AA55" i="52"/>
  <c r="AD55" i="52"/>
  <c r="V64" i="52"/>
  <c r="AB64" i="52"/>
  <c r="AE64" i="52"/>
  <c r="U81" i="52"/>
  <c r="AA81" i="52"/>
  <c r="AD81" i="52"/>
  <c r="U7" i="52"/>
  <c r="AA7" i="52"/>
  <c r="AD7" i="52"/>
  <c r="V50" i="52"/>
  <c r="AB50" i="52"/>
  <c r="AE50" i="52"/>
  <c r="U91" i="52"/>
  <c r="AA91" i="52"/>
  <c r="AD91" i="52"/>
  <c r="U33" i="52"/>
  <c r="AA33" i="52"/>
  <c r="AD33" i="52"/>
  <c r="V76" i="52"/>
  <c r="AB76" i="52"/>
  <c r="AE76" i="52"/>
  <c r="V12" i="52"/>
  <c r="AB12" i="52"/>
  <c r="AE12" i="52"/>
  <c r="U51" i="52"/>
  <c r="AA51" i="52"/>
  <c r="AD51" i="52"/>
  <c r="V89" i="52"/>
  <c r="AB89" i="52"/>
  <c r="AE89" i="52"/>
  <c r="V25" i="52"/>
  <c r="AB25" i="52"/>
  <c r="AE25" i="52"/>
  <c r="T3" i="52"/>
  <c r="Z3" i="52"/>
  <c r="AC3" i="52"/>
  <c r="T24" i="52"/>
  <c r="Z24" i="52"/>
  <c r="AC24" i="52"/>
  <c r="T95" i="52"/>
  <c r="Z95" i="52"/>
  <c r="AC95" i="52"/>
  <c r="U71" i="52"/>
  <c r="AA71" i="52"/>
  <c r="AD71" i="52"/>
  <c r="V62" i="52"/>
  <c r="AB62" i="52"/>
  <c r="AE62" i="52"/>
  <c r="V99" i="52"/>
  <c r="AB99" i="52"/>
  <c r="AE99" i="52"/>
  <c r="V87" i="52"/>
  <c r="AB87" i="52"/>
  <c r="AE87" i="52"/>
  <c r="U101" i="52"/>
  <c r="AA101" i="52"/>
  <c r="AD101" i="52"/>
  <c r="V74" i="52"/>
  <c r="AB74" i="52"/>
  <c r="AE74" i="52"/>
  <c r="U80" i="52"/>
  <c r="AA80" i="52"/>
  <c r="AD80" i="52"/>
  <c r="T86" i="52"/>
  <c r="Z86" i="52"/>
  <c r="AC86" i="52"/>
  <c r="T16" i="52"/>
  <c r="Z16" i="52"/>
  <c r="AC16" i="52"/>
  <c r="T87" i="52"/>
  <c r="Z87" i="52"/>
  <c r="AC87" i="52"/>
  <c r="V8" i="52"/>
  <c r="AB8" i="52"/>
  <c r="AE8" i="52"/>
  <c r="U79" i="52"/>
  <c r="AA79" i="52"/>
  <c r="AD79" i="52"/>
  <c r="U57" i="52"/>
  <c r="AA57" i="52"/>
  <c r="AD57" i="52"/>
  <c r="U93" i="52"/>
  <c r="AA93" i="52"/>
  <c r="AD93" i="52"/>
  <c r="V102" i="52"/>
  <c r="AB102" i="52"/>
  <c r="AE102" i="52"/>
  <c r="U107" i="52"/>
  <c r="AA107" i="52"/>
  <c r="AD107" i="52"/>
  <c r="V41" i="52"/>
  <c r="AB41" i="52"/>
  <c r="AE41" i="52"/>
  <c r="T54" i="52"/>
  <c r="Z54" i="52"/>
  <c r="AC54" i="52"/>
  <c r="T43" i="52"/>
  <c r="Z43" i="52"/>
  <c r="AC43" i="52"/>
  <c r="T101" i="52"/>
  <c r="Z101" i="52"/>
  <c r="AC101" i="52"/>
  <c r="T79" i="52"/>
  <c r="Z79" i="52"/>
  <c r="AC79" i="52"/>
  <c r="T44" i="52"/>
  <c r="Z44" i="52"/>
  <c r="AC44" i="52"/>
  <c r="V88" i="52"/>
  <c r="AB88" i="52"/>
  <c r="AE88" i="52"/>
  <c r="U62" i="52"/>
  <c r="AA62" i="52"/>
  <c r="AD62" i="52"/>
  <c r="V31" i="52"/>
  <c r="AB31" i="52"/>
  <c r="AE31" i="52"/>
  <c r="U77" i="52"/>
  <c r="AA77" i="52"/>
  <c r="AD77" i="52"/>
  <c r="V56" i="52"/>
  <c r="AB56" i="52"/>
  <c r="AE56" i="52"/>
  <c r="U89" i="52"/>
  <c r="AA89" i="52"/>
  <c r="AD89" i="52"/>
  <c r="U99" i="52"/>
  <c r="AA99" i="52"/>
  <c r="AD99" i="52"/>
  <c r="V20" i="52"/>
  <c r="AB20" i="52"/>
  <c r="AE20" i="52"/>
  <c r="U64" i="52"/>
  <c r="AA64" i="52"/>
  <c r="AD64" i="52"/>
  <c r="T22" i="52"/>
  <c r="Z22" i="52"/>
  <c r="AC22" i="52"/>
  <c r="T57" i="52"/>
  <c r="Z57" i="52"/>
  <c r="AC57" i="52"/>
  <c r="T38" i="52"/>
  <c r="Z38" i="52"/>
  <c r="AC38" i="52"/>
  <c r="T19" i="52"/>
  <c r="Z19" i="52"/>
  <c r="AC19" i="52"/>
  <c r="T56" i="52"/>
  <c r="Z56" i="52"/>
  <c r="AC56" i="52"/>
  <c r="T83" i="52"/>
  <c r="Z83" i="52"/>
  <c r="AC83" i="52"/>
  <c r="T85" i="52"/>
  <c r="Z85" i="52"/>
  <c r="AC85" i="52"/>
  <c r="T21" i="52"/>
  <c r="Z21" i="52"/>
  <c r="AC21" i="52"/>
  <c r="T34" i="52"/>
  <c r="Z34" i="52"/>
  <c r="AC34" i="52"/>
  <c r="T63" i="52"/>
  <c r="Z63" i="52"/>
  <c r="AC63" i="52"/>
  <c r="T106" i="52"/>
  <c r="Z106" i="52"/>
  <c r="AC106" i="52"/>
  <c r="T92" i="52"/>
  <c r="Z92" i="52"/>
  <c r="AC92" i="52"/>
  <c r="T28" i="52"/>
  <c r="Z28" i="52"/>
  <c r="AC28" i="52"/>
  <c r="U29" i="52"/>
  <c r="AA29" i="52"/>
  <c r="AD29" i="52"/>
  <c r="V110" i="52"/>
  <c r="AB110" i="52"/>
  <c r="AE110" i="52"/>
  <c r="V37" i="52"/>
  <c r="AB37" i="52"/>
  <c r="AE37" i="52"/>
  <c r="V63" i="52"/>
  <c r="AB63" i="52"/>
  <c r="AE63" i="52"/>
  <c r="U5" i="52"/>
  <c r="AA5" i="52"/>
  <c r="AD5" i="52"/>
  <c r="U37" i="52"/>
  <c r="AA37" i="52"/>
  <c r="AD37" i="52"/>
  <c r="U61" i="52"/>
  <c r="AA61" i="52"/>
  <c r="AD61" i="52"/>
  <c r="U94" i="52"/>
  <c r="AA94" i="52"/>
  <c r="AD94" i="52"/>
  <c r="U108" i="52"/>
  <c r="AA108" i="52"/>
  <c r="AD108" i="52"/>
  <c r="U27" i="52"/>
  <c r="AA27" i="52"/>
  <c r="AD27" i="52"/>
  <c r="V19" i="52"/>
  <c r="AB19" i="52"/>
  <c r="AE19" i="52"/>
  <c r="U35" i="52"/>
  <c r="AA35" i="52"/>
  <c r="AD35" i="52"/>
  <c r="V27" i="52"/>
  <c r="AB27" i="52"/>
  <c r="AE27" i="52"/>
  <c r="U26" i="52"/>
  <c r="AA26" i="52"/>
  <c r="AD26" i="52"/>
  <c r="V39" i="52"/>
  <c r="AB39" i="52"/>
  <c r="AE39" i="52"/>
  <c r="U42" i="52"/>
  <c r="AA42" i="52"/>
  <c r="AD42" i="52"/>
  <c r="V51" i="52"/>
  <c r="AB51" i="52"/>
  <c r="AE51" i="52"/>
  <c r="U73" i="52"/>
  <c r="AA73" i="52"/>
  <c r="AD73" i="52"/>
  <c r="V106" i="52"/>
  <c r="AB106" i="52"/>
  <c r="AE106" i="52"/>
  <c r="V42" i="52"/>
  <c r="AB42" i="52"/>
  <c r="AE42" i="52"/>
  <c r="U83" i="52"/>
  <c r="AA83" i="52"/>
  <c r="AD83" i="52"/>
  <c r="U25" i="52"/>
  <c r="AA25" i="52"/>
  <c r="AD25" i="52"/>
  <c r="V68" i="52"/>
  <c r="AB68" i="52"/>
  <c r="AE68" i="52"/>
  <c r="V4" i="52"/>
  <c r="AB4" i="52"/>
  <c r="AE4" i="52"/>
  <c r="U43" i="52"/>
  <c r="AA43" i="52"/>
  <c r="AD43" i="52"/>
  <c r="V81" i="52"/>
  <c r="AB81" i="52"/>
  <c r="AE81" i="52"/>
  <c r="V17" i="52"/>
  <c r="AB17" i="52"/>
  <c r="AE17" i="52"/>
  <c r="T49" i="52"/>
  <c r="Z49" i="52"/>
  <c r="AC49" i="52"/>
  <c r="T53" i="52"/>
  <c r="Z53" i="52"/>
  <c r="AC53" i="52"/>
  <c r="T60" i="52"/>
  <c r="Z60" i="52"/>
  <c r="AC60" i="52"/>
  <c r="U58" i="52"/>
  <c r="AA58" i="52"/>
  <c r="AD58" i="52"/>
  <c r="V101" i="52"/>
  <c r="AB101" i="52"/>
  <c r="AE101" i="52"/>
  <c r="U90" i="52"/>
  <c r="AA90" i="52"/>
  <c r="AD90" i="52"/>
  <c r="U4" i="52"/>
  <c r="AA4" i="52"/>
  <c r="AD4" i="52"/>
  <c r="U54" i="52"/>
  <c r="AA54" i="52"/>
  <c r="AD54" i="52"/>
  <c r="U6" i="52"/>
  <c r="AA6" i="52"/>
  <c r="AD6" i="52"/>
  <c r="T17" i="52"/>
  <c r="Z17" i="52"/>
  <c r="AC17" i="52"/>
  <c r="T80" i="52"/>
  <c r="Z80" i="52"/>
  <c r="AC80" i="52"/>
  <c r="T66" i="52"/>
  <c r="Z66" i="52"/>
  <c r="AC66" i="52"/>
  <c r="T52" i="52"/>
  <c r="Z52" i="52"/>
  <c r="AC52" i="52"/>
  <c r="U41" i="52"/>
  <c r="AA41" i="52"/>
  <c r="AD41" i="52"/>
  <c r="V75" i="52"/>
  <c r="AB75" i="52"/>
  <c r="AE75" i="52"/>
  <c r="U86" i="52"/>
  <c r="AA86" i="52"/>
  <c r="AD86" i="52"/>
  <c r="U76" i="52"/>
  <c r="AA76" i="52"/>
  <c r="AD76" i="52"/>
  <c r="V66" i="52"/>
  <c r="AB66" i="52"/>
  <c r="AE66" i="52"/>
  <c r="V92" i="52"/>
  <c r="AB92" i="52"/>
  <c r="AE92" i="52"/>
  <c r="U72" i="52"/>
  <c r="AA72" i="52"/>
  <c r="AD72" i="52"/>
  <c r="T97" i="52"/>
  <c r="Z97" i="52"/>
  <c r="AC97" i="52"/>
  <c r="T102" i="52"/>
  <c r="Z102" i="52"/>
  <c r="AC102" i="52"/>
  <c r="T8" i="52"/>
  <c r="Z8" i="52"/>
  <c r="AC8" i="52"/>
  <c r="T50" i="52"/>
  <c r="Z50" i="52"/>
  <c r="AC50" i="52"/>
  <c r="T108" i="52"/>
  <c r="Z108" i="52"/>
  <c r="AC108" i="52"/>
  <c r="V59" i="52"/>
  <c r="AB59" i="52"/>
  <c r="AE59" i="52"/>
  <c r="U98" i="52"/>
  <c r="AA98" i="52"/>
  <c r="AD98" i="52"/>
  <c r="V24" i="52"/>
  <c r="AB24" i="52"/>
  <c r="AE24" i="52"/>
  <c r="V45" i="52"/>
  <c r="AB45" i="52"/>
  <c r="AE45" i="52"/>
  <c r="U68" i="52"/>
  <c r="AA68" i="52"/>
  <c r="AD68" i="52"/>
  <c r="U63" i="52"/>
  <c r="AA63" i="52"/>
  <c r="AD63" i="52"/>
  <c r="U15" i="52"/>
  <c r="AA15" i="52"/>
  <c r="AD15" i="52"/>
  <c r="U38" i="52"/>
  <c r="AA38" i="52"/>
  <c r="AD38" i="52"/>
  <c r="V97" i="52"/>
  <c r="AB97" i="52"/>
  <c r="AE97" i="52"/>
  <c r="T73" i="52"/>
  <c r="Z73" i="52"/>
  <c r="AC73" i="52"/>
  <c r="T25" i="52"/>
  <c r="Z25" i="52"/>
  <c r="AC25" i="52"/>
  <c r="T41" i="52"/>
  <c r="Z41" i="52"/>
  <c r="AC41" i="52"/>
  <c r="T46" i="52"/>
  <c r="Z46" i="52"/>
  <c r="AC46" i="52"/>
  <c r="T6" i="52"/>
  <c r="Z6" i="52"/>
  <c r="AC6" i="52"/>
  <c r="V3" i="52"/>
  <c r="AB3" i="52"/>
  <c r="AE3" i="52"/>
  <c r="T48" i="52"/>
  <c r="Z48" i="52"/>
  <c r="AC48" i="52"/>
  <c r="T67" i="52"/>
  <c r="Z67" i="52"/>
  <c r="AC67" i="52"/>
  <c r="T77" i="52"/>
  <c r="Z77" i="52"/>
  <c r="AC77" i="52"/>
  <c r="T13" i="52"/>
  <c r="Z13" i="52"/>
  <c r="AC13" i="52"/>
  <c r="T18" i="52"/>
  <c r="Z18" i="52"/>
  <c r="AC18" i="52"/>
  <c r="T55" i="52"/>
  <c r="Z55" i="52"/>
  <c r="AC55" i="52"/>
  <c r="T90" i="52"/>
  <c r="Z90" i="52"/>
  <c r="AC90" i="52"/>
  <c r="T84" i="52"/>
  <c r="Z84" i="52"/>
  <c r="AC84" i="52"/>
  <c r="T20" i="52"/>
  <c r="Z20" i="52"/>
  <c r="AC20" i="52"/>
  <c r="U84" i="52"/>
  <c r="AA84" i="52"/>
  <c r="AD84" i="52"/>
  <c r="U12" i="52"/>
  <c r="AA12" i="52"/>
  <c r="AD12" i="52"/>
  <c r="U109" i="52"/>
  <c r="AA109" i="52"/>
  <c r="AD109" i="52"/>
  <c r="V29" i="52"/>
  <c r="AB29" i="52"/>
  <c r="AE29" i="52"/>
  <c r="V95" i="52"/>
  <c r="AB95" i="52"/>
  <c r="AE95" i="52"/>
  <c r="U20" i="52"/>
  <c r="AA20" i="52"/>
  <c r="AD20" i="52"/>
  <c r="U53" i="52"/>
  <c r="AA53" i="52"/>
  <c r="AD53" i="52"/>
  <c r="U85" i="52"/>
  <c r="AA85" i="52"/>
  <c r="AD85" i="52"/>
  <c r="U95" i="52"/>
  <c r="AA95" i="52"/>
  <c r="AD95" i="52"/>
  <c r="V109" i="52"/>
  <c r="AB109" i="52"/>
  <c r="AE109" i="52"/>
  <c r="V15" i="52"/>
  <c r="AB15" i="52"/>
  <c r="AE15" i="52"/>
  <c r="U10" i="52"/>
  <c r="AA10" i="52"/>
  <c r="AD10" i="52"/>
  <c r="V23" i="52"/>
  <c r="AB23" i="52"/>
  <c r="AE23" i="52"/>
  <c r="U13" i="52"/>
  <c r="AA13" i="52"/>
  <c r="AD13" i="52"/>
  <c r="V30" i="52"/>
  <c r="AB30" i="52"/>
  <c r="AE30" i="52"/>
  <c r="U34" i="52"/>
  <c r="AA34" i="52"/>
  <c r="AD34" i="52"/>
  <c r="V47" i="52"/>
  <c r="AB47" i="52"/>
  <c r="AE47" i="52"/>
  <c r="U65" i="52"/>
  <c r="AA65" i="52"/>
  <c r="AD65" i="52"/>
  <c r="V98" i="52"/>
  <c r="AB98" i="52"/>
  <c r="AE98" i="52"/>
  <c r="V34" i="52"/>
  <c r="AB34" i="52"/>
  <c r="AE34" i="52"/>
  <c r="U75" i="52"/>
  <c r="AA75" i="52"/>
  <c r="AD75" i="52"/>
  <c r="U17" i="52"/>
  <c r="AA17" i="52"/>
  <c r="AD17" i="52"/>
  <c r="V60" i="52"/>
  <c r="AB60" i="52"/>
  <c r="AE60" i="52"/>
  <c r="U104" i="52"/>
  <c r="AA104" i="52"/>
  <c r="AD104" i="52"/>
  <c r="U30" i="52"/>
  <c r="AA30" i="52"/>
  <c r="AD30" i="52"/>
  <c r="V73" i="52"/>
  <c r="AB73" i="52"/>
  <c r="AE73" i="52"/>
  <c r="V9" i="52"/>
  <c r="AB9" i="52"/>
  <c r="AE9" i="52"/>
  <c r="K65" i="51"/>
  <c r="K91" i="51"/>
  <c r="K35" i="51"/>
  <c r="K103" i="51"/>
  <c r="K68" i="51"/>
  <c r="L100" i="51"/>
  <c r="M61" i="51"/>
  <c r="L18" i="51"/>
  <c r="L103" i="51"/>
  <c r="M103" i="51"/>
  <c r="M13" i="51"/>
  <c r="M18" i="51"/>
  <c r="L88" i="51"/>
  <c r="K49" i="51"/>
  <c r="K24" i="51"/>
  <c r="K82" i="51"/>
  <c r="K26" i="51"/>
  <c r="L49" i="51"/>
  <c r="K33" i="51"/>
  <c r="K105" i="51"/>
  <c r="K70" i="51"/>
  <c r="K64" i="51"/>
  <c r="K93" i="51"/>
  <c r="K78" i="51"/>
  <c r="K9" i="51"/>
  <c r="K62" i="51"/>
  <c r="K107" i="51"/>
  <c r="K104" i="51"/>
  <c r="K40" i="51"/>
  <c r="K51" i="51"/>
  <c r="K69" i="51"/>
  <c r="K5" i="51"/>
  <c r="K10" i="51"/>
  <c r="K47" i="51"/>
  <c r="K74" i="51"/>
  <c r="K76" i="51"/>
  <c r="K12" i="51"/>
  <c r="L50" i="51"/>
  <c r="M85" i="51"/>
  <c r="M46" i="51"/>
  <c r="L74" i="51"/>
  <c r="M86" i="51"/>
  <c r="L11" i="51"/>
  <c r="L28" i="51"/>
  <c r="L60" i="51"/>
  <c r="L82" i="51"/>
  <c r="M96" i="51"/>
  <c r="M6" i="51"/>
  <c r="M104" i="51"/>
  <c r="M14" i="51"/>
  <c r="M107" i="51"/>
  <c r="M5" i="51"/>
  <c r="L21" i="51"/>
  <c r="M38" i="51"/>
  <c r="L52" i="51"/>
  <c r="M90" i="51"/>
  <c r="M26" i="51"/>
  <c r="L67" i="51"/>
  <c r="L9" i="51"/>
  <c r="M52" i="51"/>
  <c r="L96" i="51"/>
  <c r="L22" i="51"/>
  <c r="M65" i="51"/>
  <c r="K89" i="51"/>
  <c r="K96" i="51"/>
  <c r="K61" i="51"/>
  <c r="K39" i="51"/>
  <c r="K4" i="51"/>
  <c r="L92" i="51"/>
  <c r="M93" i="51"/>
  <c r="L78" i="51"/>
  <c r="M91" i="51"/>
  <c r="L110" i="51"/>
  <c r="L44" i="51"/>
  <c r="M82" i="51"/>
  <c r="M108" i="51"/>
  <c r="M44" i="51"/>
  <c r="L14" i="51"/>
  <c r="K75" i="51"/>
  <c r="K11" i="51"/>
  <c r="K95" i="51"/>
  <c r="K60" i="51"/>
  <c r="M55" i="51"/>
  <c r="L58" i="51"/>
  <c r="M35" i="51"/>
  <c r="M67" i="51"/>
  <c r="M101" i="51"/>
  <c r="M99" i="51"/>
  <c r="L69" i="51"/>
  <c r="M79" i="51"/>
  <c r="L90" i="51"/>
  <c r="M87" i="51"/>
  <c r="L102" i="51"/>
  <c r="M94" i="51"/>
  <c r="L101" i="51"/>
  <c r="L4" i="51"/>
  <c r="L105" i="51"/>
  <c r="L31" i="51"/>
  <c r="M74" i="51"/>
  <c r="M10" i="51"/>
  <c r="L54" i="51"/>
  <c r="M100" i="51"/>
  <c r="M36" i="51"/>
  <c r="L80" i="51"/>
  <c r="L6" i="51"/>
  <c r="M49" i="51"/>
  <c r="K86" i="51"/>
  <c r="K14" i="51"/>
  <c r="K17" i="51"/>
  <c r="K59" i="51"/>
  <c r="K80" i="51"/>
  <c r="K16" i="51"/>
  <c r="K109" i="51"/>
  <c r="K45" i="51"/>
  <c r="K66" i="51"/>
  <c r="K87" i="51"/>
  <c r="K23" i="51"/>
  <c r="L3" i="51"/>
  <c r="K52" i="51"/>
  <c r="M8" i="51"/>
  <c r="M21" i="51"/>
  <c r="L32" i="51"/>
  <c r="L41" i="51"/>
  <c r="M11" i="51"/>
  <c r="L79" i="51"/>
  <c r="M16" i="51"/>
  <c r="M75" i="51"/>
  <c r="M48" i="51"/>
  <c r="L57" i="51"/>
  <c r="M70" i="51"/>
  <c r="L86" i="51"/>
  <c r="M78" i="51"/>
  <c r="L93" i="51"/>
  <c r="M69" i="51"/>
  <c r="L76" i="51"/>
  <c r="M102" i="51"/>
  <c r="L97" i="51"/>
  <c r="L23" i="51"/>
  <c r="M66" i="51"/>
  <c r="L107" i="51"/>
  <c r="L46" i="51"/>
  <c r="M92" i="51"/>
  <c r="M28" i="51"/>
  <c r="L72" i="51"/>
  <c r="M105" i="51"/>
  <c r="M41" i="51"/>
  <c r="K97" i="51"/>
  <c r="K54" i="51"/>
  <c r="K94" i="51"/>
  <c r="K102" i="51"/>
  <c r="K43" i="51"/>
  <c r="K72" i="51"/>
  <c r="K8" i="51"/>
  <c r="K101" i="51"/>
  <c r="K37" i="51"/>
  <c r="K50" i="51"/>
  <c r="K79" i="51"/>
  <c r="K15" i="51"/>
  <c r="K108" i="51"/>
  <c r="K44" i="51"/>
  <c r="M72" i="51"/>
  <c r="M59" i="51"/>
  <c r="M88" i="51"/>
  <c r="L24" i="51"/>
  <c r="L98" i="51"/>
  <c r="L62" i="51"/>
  <c r="L87" i="51"/>
  <c r="M24" i="51"/>
  <c r="M31" i="51"/>
  <c r="L48" i="51"/>
  <c r="M45" i="51"/>
  <c r="L77" i="51"/>
  <c r="M53" i="51"/>
  <c r="L68" i="51"/>
  <c r="M56" i="51"/>
  <c r="L63" i="51"/>
  <c r="M77" i="51"/>
  <c r="L89" i="51"/>
  <c r="L15" i="51"/>
  <c r="M58" i="51"/>
  <c r="L99" i="51"/>
  <c r="L38" i="51"/>
  <c r="M84" i="51"/>
  <c r="M20" i="51"/>
  <c r="L64" i="51"/>
  <c r="M97" i="51"/>
  <c r="M33" i="51"/>
  <c r="K81" i="51"/>
  <c r="K32" i="51"/>
  <c r="K98" i="51"/>
  <c r="K58" i="51"/>
  <c r="L16" i="51"/>
  <c r="L40" i="51"/>
  <c r="L19" i="51"/>
  <c r="M83" i="51"/>
  <c r="L106" i="51"/>
  <c r="L8" i="51"/>
  <c r="L59" i="51"/>
  <c r="M57" i="51"/>
  <c r="K110" i="51"/>
  <c r="K88" i="51"/>
  <c r="K53" i="51"/>
  <c r="K31" i="51"/>
  <c r="L71" i="51"/>
  <c r="M62" i="51"/>
  <c r="K30" i="51"/>
  <c r="K27" i="51"/>
  <c r="K99" i="51"/>
  <c r="K29" i="51"/>
  <c r="K42" i="51"/>
  <c r="K71" i="51"/>
  <c r="K7" i="51"/>
  <c r="K100" i="51"/>
  <c r="K36" i="51"/>
  <c r="L66" i="51"/>
  <c r="M54" i="51"/>
  <c r="M71" i="51"/>
  <c r="M80" i="51"/>
  <c r="L39" i="51"/>
  <c r="L45" i="51"/>
  <c r="L70" i="51"/>
  <c r="M7" i="51"/>
  <c r="M22" i="51"/>
  <c r="L36" i="51"/>
  <c r="M32" i="51"/>
  <c r="L56" i="51"/>
  <c r="M40" i="51"/>
  <c r="L47" i="51"/>
  <c r="M43" i="51"/>
  <c r="L55" i="51"/>
  <c r="M64" i="51"/>
  <c r="L81" i="51"/>
  <c r="L7" i="51"/>
  <c r="M50" i="51"/>
  <c r="L91" i="51"/>
  <c r="L33" i="51"/>
  <c r="M76" i="51"/>
  <c r="M12" i="51"/>
  <c r="L51" i="51"/>
  <c r="M89" i="51"/>
  <c r="M25" i="51"/>
  <c r="K22" i="51"/>
  <c r="K73" i="51"/>
  <c r="K57" i="51"/>
  <c r="K38" i="51"/>
  <c r="K19" i="51"/>
  <c r="K56" i="51"/>
  <c r="K83" i="51"/>
  <c r="K85" i="51"/>
  <c r="K21" i="51"/>
  <c r="K34" i="51"/>
  <c r="K63" i="51"/>
  <c r="K106" i="51"/>
  <c r="K92" i="51"/>
  <c r="K28" i="51"/>
  <c r="L29" i="51"/>
  <c r="M110" i="51"/>
  <c r="M37" i="51"/>
  <c r="M63" i="51"/>
  <c r="L5" i="51"/>
  <c r="L37" i="51"/>
  <c r="L61" i="51"/>
  <c r="L94" i="51"/>
  <c r="L108" i="51"/>
  <c r="L27" i="51"/>
  <c r="M19" i="51"/>
  <c r="L35" i="51"/>
  <c r="M27" i="51"/>
  <c r="L26" i="51"/>
  <c r="M39" i="51"/>
  <c r="L42" i="51"/>
  <c r="M51" i="51"/>
  <c r="L73" i="51"/>
  <c r="M106" i="51"/>
  <c r="M42" i="51"/>
  <c r="L83" i="51"/>
  <c r="L25" i="51"/>
  <c r="M68" i="51"/>
  <c r="M4" i="51"/>
  <c r="L43" i="51"/>
  <c r="M81" i="51"/>
  <c r="M17" i="51"/>
  <c r="K25" i="51"/>
  <c r="K41" i="51"/>
  <c r="K46" i="51"/>
  <c r="K6" i="51"/>
  <c r="M3" i="51"/>
  <c r="K48" i="51"/>
  <c r="K67" i="51"/>
  <c r="K77" i="51"/>
  <c r="K13" i="51"/>
  <c r="K18" i="51"/>
  <c r="K55" i="51"/>
  <c r="K90" i="51"/>
  <c r="K84" i="51"/>
  <c r="K20" i="51"/>
  <c r="L84" i="51"/>
  <c r="L12" i="51"/>
  <c r="L109" i="51"/>
  <c r="M29" i="51"/>
  <c r="M95" i="51"/>
  <c r="L20" i="51"/>
  <c r="L53" i="51"/>
  <c r="L85" i="51"/>
  <c r="L95" i="51"/>
  <c r="M109" i="51"/>
  <c r="M15" i="51"/>
  <c r="L10" i="51"/>
  <c r="M23" i="51"/>
  <c r="L13" i="51"/>
  <c r="M30" i="51"/>
  <c r="L34" i="51"/>
  <c r="M47" i="51"/>
  <c r="L65" i="51"/>
  <c r="M98" i="51"/>
  <c r="M34" i="51"/>
  <c r="L75" i="51"/>
  <c r="L17" i="51"/>
  <c r="M60" i="51"/>
  <c r="L104" i="51"/>
  <c r="L30" i="51"/>
  <c r="M73" i="51"/>
  <c r="M9" i="51"/>
  <c r="S47" i="51"/>
  <c r="P47" i="51"/>
  <c r="S95" i="51"/>
  <c r="P95" i="51"/>
  <c r="Q67" i="51"/>
  <c r="N67" i="51"/>
  <c r="R25" i="51"/>
  <c r="O25" i="51"/>
  <c r="R27" i="51"/>
  <c r="O27" i="51"/>
  <c r="Q85" i="51"/>
  <c r="N85" i="51"/>
  <c r="R7" i="51"/>
  <c r="O7" i="51"/>
  <c r="S34" i="51"/>
  <c r="P34" i="51"/>
  <c r="R10" i="51"/>
  <c r="O10" i="51"/>
  <c r="Q20" i="51"/>
  <c r="N20" i="51"/>
  <c r="Q18" i="51"/>
  <c r="N18" i="51"/>
  <c r="R43" i="51"/>
  <c r="O43" i="51"/>
  <c r="S51" i="51"/>
  <c r="P51" i="51"/>
  <c r="R108" i="51"/>
  <c r="O108" i="51"/>
  <c r="R29" i="51"/>
  <c r="O29" i="51"/>
  <c r="Q57" i="51"/>
  <c r="N57" i="51"/>
  <c r="S89" i="51"/>
  <c r="P89" i="51"/>
  <c r="R47" i="51"/>
  <c r="O47" i="51"/>
  <c r="R45" i="51"/>
  <c r="O45" i="51"/>
  <c r="Q7" i="51"/>
  <c r="N7" i="51"/>
  <c r="Q110" i="51"/>
  <c r="N110" i="51"/>
  <c r="R16" i="51"/>
  <c r="O16" i="51"/>
  <c r="S20" i="51"/>
  <c r="P20" i="51"/>
  <c r="Q44" i="51"/>
  <c r="N44" i="51"/>
  <c r="S9" i="51"/>
  <c r="P9" i="51"/>
  <c r="S60" i="51"/>
  <c r="P60" i="51"/>
  <c r="S98" i="51"/>
  <c r="P98" i="51"/>
  <c r="S30" i="51"/>
  <c r="P30" i="51"/>
  <c r="S15" i="51"/>
  <c r="P15" i="51"/>
  <c r="R53" i="51"/>
  <c r="O53" i="51"/>
  <c r="R109" i="51"/>
  <c r="O109" i="51"/>
  <c r="Q84" i="51"/>
  <c r="N84" i="51"/>
  <c r="Q13" i="51"/>
  <c r="N13" i="51"/>
  <c r="S3" i="51"/>
  <c r="P3" i="51"/>
  <c r="Q25" i="51"/>
  <c r="N25" i="51"/>
  <c r="S4" i="51"/>
  <c r="P4" i="51"/>
  <c r="S42" i="51"/>
  <c r="P42" i="51"/>
  <c r="R42" i="51"/>
  <c r="O42" i="51"/>
  <c r="R35" i="51"/>
  <c r="O35" i="51"/>
  <c r="R94" i="51"/>
  <c r="O94" i="51"/>
  <c r="S63" i="51"/>
  <c r="P63" i="51"/>
  <c r="Q28" i="51"/>
  <c r="N28" i="51"/>
  <c r="Q34" i="51"/>
  <c r="N34" i="51"/>
  <c r="Q56" i="51"/>
  <c r="N56" i="51"/>
  <c r="Q73" i="51"/>
  <c r="N73" i="51"/>
  <c r="R51" i="51"/>
  <c r="O51" i="51"/>
  <c r="R91" i="51"/>
  <c r="O91" i="51"/>
  <c r="S64" i="51"/>
  <c r="P64" i="51"/>
  <c r="S40" i="51"/>
  <c r="P40" i="51"/>
  <c r="S22" i="51"/>
  <c r="P22" i="51"/>
  <c r="R39" i="51"/>
  <c r="O39" i="51"/>
  <c r="R66" i="51"/>
  <c r="O66" i="51"/>
  <c r="Q71" i="51"/>
  <c r="N71" i="51"/>
  <c r="Q27" i="51"/>
  <c r="N27" i="51"/>
  <c r="Q31" i="51"/>
  <c r="N31" i="51"/>
  <c r="S57" i="51"/>
  <c r="P57" i="51"/>
  <c r="S83" i="51"/>
  <c r="P83" i="51"/>
  <c r="Q58" i="51"/>
  <c r="N58" i="51"/>
  <c r="S33" i="51"/>
  <c r="P33" i="51"/>
  <c r="S84" i="51"/>
  <c r="P84" i="51"/>
  <c r="R15" i="51"/>
  <c r="O15" i="51"/>
  <c r="S56" i="51"/>
  <c r="P56" i="51"/>
  <c r="S45" i="51"/>
  <c r="P45" i="51"/>
  <c r="R87" i="51"/>
  <c r="O87" i="51"/>
  <c r="S88" i="51"/>
  <c r="P88" i="51"/>
  <c r="Q108" i="51"/>
  <c r="N108" i="51"/>
  <c r="Q37" i="51"/>
  <c r="N37" i="51"/>
  <c r="Q43" i="51"/>
  <c r="N43" i="51"/>
  <c r="Q97" i="51"/>
  <c r="N97" i="51"/>
  <c r="S28" i="51"/>
  <c r="P28" i="51"/>
  <c r="S66" i="51"/>
  <c r="P66" i="51"/>
  <c r="R76" i="51"/>
  <c r="O76" i="51"/>
  <c r="R86" i="51"/>
  <c r="O86" i="51"/>
  <c r="S75" i="51"/>
  <c r="P75" i="51"/>
  <c r="R41" i="51"/>
  <c r="O41" i="51"/>
  <c r="Q52" i="51"/>
  <c r="N52" i="51"/>
  <c r="Q66" i="51"/>
  <c r="N66" i="51"/>
  <c r="Q80" i="51"/>
  <c r="N80" i="51"/>
  <c r="Q86" i="51"/>
  <c r="N86" i="51"/>
  <c r="S36" i="51"/>
  <c r="P36" i="51"/>
  <c r="S74" i="51"/>
  <c r="P74" i="51"/>
  <c r="R101" i="51"/>
  <c r="O101" i="51"/>
  <c r="R90" i="51"/>
  <c r="O90" i="51"/>
  <c r="S101" i="51"/>
  <c r="P101" i="51"/>
  <c r="S55" i="51"/>
  <c r="P55" i="51"/>
  <c r="Q75" i="51"/>
  <c r="N75" i="51"/>
  <c r="S82" i="51"/>
  <c r="P82" i="51"/>
  <c r="R78" i="51"/>
  <c r="O78" i="51"/>
  <c r="Q39" i="51"/>
  <c r="N39" i="51"/>
  <c r="S65" i="51"/>
  <c r="P65" i="51"/>
  <c r="R9" i="51"/>
  <c r="O9" i="51"/>
  <c r="R52" i="51"/>
  <c r="O52" i="51"/>
  <c r="S107" i="51"/>
  <c r="P107" i="51"/>
  <c r="S96" i="51"/>
  <c r="P96" i="51"/>
  <c r="R11" i="51"/>
  <c r="O11" i="51"/>
  <c r="S85" i="51"/>
  <c r="P85" i="51"/>
  <c r="Q74" i="51"/>
  <c r="N74" i="51"/>
  <c r="Q69" i="51"/>
  <c r="N69" i="51"/>
  <c r="Q107" i="51"/>
  <c r="N107" i="51"/>
  <c r="Q93" i="51"/>
  <c r="N93" i="51"/>
  <c r="Q33" i="51"/>
  <c r="N33" i="51"/>
  <c r="Q24" i="51"/>
  <c r="N24" i="51"/>
  <c r="S13" i="51"/>
  <c r="P13" i="51"/>
  <c r="S61" i="51"/>
  <c r="P61" i="51"/>
  <c r="Q35" i="51"/>
  <c r="N35" i="51"/>
  <c r="Q3" i="51"/>
  <c r="N3" i="51"/>
  <c r="S23" i="51"/>
  <c r="P23" i="51"/>
  <c r="Q46" i="51"/>
  <c r="N46" i="51"/>
  <c r="R26" i="51"/>
  <c r="O26" i="51"/>
  <c r="Q106" i="51"/>
  <c r="N106" i="51"/>
  <c r="S76" i="51"/>
  <c r="P76" i="51"/>
  <c r="R34" i="51"/>
  <c r="O34" i="51"/>
  <c r="S29" i="51"/>
  <c r="P29" i="51"/>
  <c r="Q41" i="51"/>
  <c r="N41" i="51"/>
  <c r="R83" i="51"/>
  <c r="O83" i="51"/>
  <c r="R5" i="51"/>
  <c r="O5" i="51"/>
  <c r="Q83" i="51"/>
  <c r="N83" i="51"/>
  <c r="R33" i="51"/>
  <c r="O33" i="51"/>
  <c r="R36" i="51"/>
  <c r="O36" i="51"/>
  <c r="Q99" i="51"/>
  <c r="N99" i="51"/>
  <c r="R106" i="51"/>
  <c r="O106" i="51"/>
  <c r="R63" i="51"/>
  <c r="O63" i="51"/>
  <c r="S73" i="51"/>
  <c r="P73" i="51"/>
  <c r="R17" i="51"/>
  <c r="O17" i="51"/>
  <c r="R65" i="51"/>
  <c r="O65" i="51"/>
  <c r="R13" i="51"/>
  <c r="O13" i="51"/>
  <c r="S109" i="51"/>
  <c r="P109" i="51"/>
  <c r="R20" i="51"/>
  <c r="O20" i="51"/>
  <c r="R12" i="51"/>
  <c r="O12" i="51"/>
  <c r="Q90" i="51"/>
  <c r="N90" i="51"/>
  <c r="Q77" i="51"/>
  <c r="N77" i="51"/>
  <c r="Q6" i="51"/>
  <c r="N6" i="51"/>
  <c r="S17" i="51"/>
  <c r="P17" i="51"/>
  <c r="S68" i="51"/>
  <c r="P68" i="51"/>
  <c r="S106" i="51"/>
  <c r="P106" i="51"/>
  <c r="S39" i="51"/>
  <c r="P39" i="51"/>
  <c r="S19" i="51"/>
  <c r="P19" i="51"/>
  <c r="R61" i="51"/>
  <c r="O61" i="51"/>
  <c r="S37" i="51"/>
  <c r="P37" i="51"/>
  <c r="Q92" i="51"/>
  <c r="N92" i="51"/>
  <c r="Q21" i="51"/>
  <c r="N21" i="51"/>
  <c r="Q19" i="51"/>
  <c r="N19" i="51"/>
  <c r="Q22" i="51"/>
  <c r="N22" i="51"/>
  <c r="S12" i="51"/>
  <c r="P12" i="51"/>
  <c r="S50" i="51"/>
  <c r="P50" i="51"/>
  <c r="R55" i="51"/>
  <c r="O55" i="51"/>
  <c r="R56" i="51"/>
  <c r="O56" i="51"/>
  <c r="S7" i="51"/>
  <c r="P7" i="51"/>
  <c r="S80" i="51"/>
  <c r="P80" i="51"/>
  <c r="Q36" i="51"/>
  <c r="N36" i="51"/>
  <c r="Q42" i="51"/>
  <c r="N42" i="51"/>
  <c r="Q30" i="51"/>
  <c r="N30" i="51"/>
  <c r="Q53" i="51"/>
  <c r="N53" i="51"/>
  <c r="R59" i="51"/>
  <c r="O59" i="51"/>
  <c r="R19" i="51"/>
  <c r="O19" i="51"/>
  <c r="Q98" i="51"/>
  <c r="N98" i="51"/>
  <c r="S97" i="51"/>
  <c r="P97" i="51"/>
  <c r="R38" i="51"/>
  <c r="O38" i="51"/>
  <c r="R89" i="51"/>
  <c r="O89" i="51"/>
  <c r="R68" i="51"/>
  <c r="O68" i="51"/>
  <c r="R48" i="51"/>
  <c r="O48" i="51"/>
  <c r="R62" i="51"/>
  <c r="O62" i="51"/>
  <c r="S59" i="51"/>
  <c r="P59" i="51"/>
  <c r="Q15" i="51"/>
  <c r="N15" i="51"/>
  <c r="Q101" i="51"/>
  <c r="N101" i="51"/>
  <c r="Q102" i="51"/>
  <c r="N102" i="51"/>
  <c r="S41" i="51"/>
  <c r="P41" i="51"/>
  <c r="S92" i="51"/>
  <c r="P92" i="51"/>
  <c r="R23" i="51"/>
  <c r="O23" i="51"/>
  <c r="S69" i="51"/>
  <c r="P69" i="51"/>
  <c r="S70" i="51"/>
  <c r="P70" i="51"/>
  <c r="S16" i="51"/>
  <c r="P16" i="51"/>
  <c r="R32" i="51"/>
  <c r="O32" i="51"/>
  <c r="R3" i="51"/>
  <c r="O3" i="51"/>
  <c r="Q45" i="51"/>
  <c r="N45" i="51"/>
  <c r="Q59" i="51"/>
  <c r="N59" i="51"/>
  <c r="S49" i="51"/>
  <c r="P49" i="51"/>
  <c r="S100" i="51"/>
  <c r="P100" i="51"/>
  <c r="R31" i="51"/>
  <c r="O31" i="51"/>
  <c r="S94" i="51"/>
  <c r="P94" i="51"/>
  <c r="S79" i="51"/>
  <c r="P79" i="51"/>
  <c r="S67" i="51"/>
  <c r="P67" i="51"/>
  <c r="Q60" i="51"/>
  <c r="N60" i="51"/>
  <c r="R14" i="51"/>
  <c r="O14" i="51"/>
  <c r="R44" i="51"/>
  <c r="O44" i="51"/>
  <c r="S93" i="51"/>
  <c r="P93" i="51"/>
  <c r="Q61" i="51"/>
  <c r="N61" i="51"/>
  <c r="R22" i="51"/>
  <c r="O22" i="51"/>
  <c r="R67" i="51"/>
  <c r="O67" i="51"/>
  <c r="S38" i="51"/>
  <c r="P38" i="51"/>
  <c r="S14" i="51"/>
  <c r="P14" i="51"/>
  <c r="R82" i="51"/>
  <c r="O82" i="51"/>
  <c r="S86" i="51"/>
  <c r="P86" i="51"/>
  <c r="R50" i="51"/>
  <c r="O50" i="51"/>
  <c r="Q47" i="51"/>
  <c r="N47" i="51"/>
  <c r="Q51" i="51"/>
  <c r="N51" i="51"/>
  <c r="Q62" i="51"/>
  <c r="N62" i="51"/>
  <c r="Q64" i="51"/>
  <c r="N64" i="51"/>
  <c r="R49" i="51"/>
  <c r="O49" i="51"/>
  <c r="Q49" i="51"/>
  <c r="N49" i="51"/>
  <c r="S103" i="51"/>
  <c r="P103" i="51"/>
  <c r="R100" i="51"/>
  <c r="O100" i="51"/>
  <c r="Q91" i="51"/>
  <c r="N91" i="51"/>
  <c r="R75" i="51"/>
  <c r="O75" i="51"/>
  <c r="R84" i="51"/>
  <c r="O84" i="51"/>
  <c r="S81" i="51"/>
  <c r="P81" i="51"/>
  <c r="S110" i="51"/>
  <c r="P110" i="51"/>
  <c r="S25" i="51"/>
  <c r="P25" i="51"/>
  <c r="S43" i="51"/>
  <c r="P43" i="51"/>
  <c r="S32" i="51"/>
  <c r="P32" i="51"/>
  <c r="R70" i="51"/>
  <c r="O70" i="51"/>
  <c r="S71" i="51"/>
  <c r="P71" i="51"/>
  <c r="Q100" i="51"/>
  <c r="N100" i="51"/>
  <c r="Q29" i="51"/>
  <c r="N29" i="51"/>
  <c r="S62" i="51"/>
  <c r="P62" i="51"/>
  <c r="Q88" i="51"/>
  <c r="N88" i="51"/>
  <c r="R8" i="51"/>
  <c r="O8" i="51"/>
  <c r="R40" i="51"/>
  <c r="O40" i="51"/>
  <c r="Q32" i="51"/>
  <c r="N32" i="51"/>
  <c r="R64" i="51"/>
  <c r="O64" i="51"/>
  <c r="R99" i="51"/>
  <c r="O99" i="51"/>
  <c r="S77" i="51"/>
  <c r="P77" i="51"/>
  <c r="S53" i="51"/>
  <c r="P53" i="51"/>
  <c r="S31" i="51"/>
  <c r="P31" i="51"/>
  <c r="R98" i="51"/>
  <c r="O98" i="51"/>
  <c r="S72" i="51"/>
  <c r="P72" i="51"/>
  <c r="Q79" i="51"/>
  <c r="N79" i="51"/>
  <c r="Q8" i="51"/>
  <c r="N8" i="51"/>
  <c r="Q94" i="51"/>
  <c r="N94" i="51"/>
  <c r="S105" i="51"/>
  <c r="P105" i="51"/>
  <c r="R46" i="51"/>
  <c r="O46" i="51"/>
  <c r="R97" i="51"/>
  <c r="O97" i="51"/>
  <c r="R93" i="51"/>
  <c r="O93" i="51"/>
  <c r="R57" i="51"/>
  <c r="O57" i="51"/>
  <c r="R79" i="51"/>
  <c r="O79" i="51"/>
  <c r="S21" i="51"/>
  <c r="P21" i="51"/>
  <c r="Q23" i="51"/>
  <c r="N23" i="51"/>
  <c r="Q109" i="51"/>
  <c r="N109" i="51"/>
  <c r="Q17" i="51"/>
  <c r="N17" i="51"/>
  <c r="R6" i="51"/>
  <c r="O6" i="51"/>
  <c r="R54" i="51"/>
  <c r="O54" i="51"/>
  <c r="R105" i="51"/>
  <c r="O105" i="51"/>
  <c r="R102" i="51"/>
  <c r="O102" i="51"/>
  <c r="R69" i="51"/>
  <c r="O69" i="51"/>
  <c r="S35" i="51"/>
  <c r="P35" i="51"/>
  <c r="Q95" i="51"/>
  <c r="N95" i="51"/>
  <c r="S44" i="51"/>
  <c r="P44" i="51"/>
  <c r="R110" i="51"/>
  <c r="O110" i="51"/>
  <c r="R92" i="51"/>
  <c r="O92" i="51"/>
  <c r="Q96" i="51"/>
  <c r="N96" i="51"/>
  <c r="R96" i="51"/>
  <c r="O96" i="51"/>
  <c r="S26" i="51"/>
  <c r="P26" i="51"/>
  <c r="R21" i="51"/>
  <c r="O21" i="51"/>
  <c r="S104" i="51"/>
  <c r="P104" i="51"/>
  <c r="R60" i="51"/>
  <c r="O60" i="51"/>
  <c r="R74" i="51"/>
  <c r="O74" i="51"/>
  <c r="Q12" i="51"/>
  <c r="N12" i="51"/>
  <c r="Q10" i="51"/>
  <c r="N10" i="51"/>
  <c r="Q40" i="51"/>
  <c r="N40" i="51"/>
  <c r="Q9" i="51"/>
  <c r="N9" i="51"/>
  <c r="Q70" i="51"/>
  <c r="N70" i="51"/>
  <c r="Q26" i="51"/>
  <c r="N26" i="51"/>
  <c r="R88" i="51"/>
  <c r="O88" i="51"/>
  <c r="R103" i="51"/>
  <c r="O103" i="51"/>
  <c r="Q68" i="51"/>
  <c r="N68" i="51"/>
  <c r="Q65" i="51"/>
  <c r="N65" i="51"/>
  <c r="R30" i="51"/>
  <c r="O30" i="51"/>
  <c r="R95" i="51"/>
  <c r="O95" i="51"/>
  <c r="Q55" i="51"/>
  <c r="N55" i="51"/>
  <c r="R73" i="51"/>
  <c r="O73" i="51"/>
  <c r="R37" i="51"/>
  <c r="O37" i="51"/>
  <c r="Q38" i="51"/>
  <c r="N38" i="51"/>
  <c r="R104" i="51"/>
  <c r="O104" i="51"/>
  <c r="R85" i="51"/>
  <c r="O85" i="51"/>
  <c r="Q48" i="51"/>
  <c r="N48" i="51"/>
  <c r="S27" i="51"/>
  <c r="P27" i="51"/>
  <c r="Q63" i="51"/>
  <c r="N63" i="51"/>
  <c r="R81" i="51"/>
  <c r="O81" i="51"/>
  <c r="S54" i="51"/>
  <c r="P54" i="51"/>
  <c r="R71" i="51"/>
  <c r="O71" i="51"/>
  <c r="Q81" i="51"/>
  <c r="N81" i="51"/>
  <c r="S58" i="51"/>
  <c r="P58" i="51"/>
  <c r="R77" i="51"/>
  <c r="O77" i="51"/>
  <c r="S24" i="51"/>
  <c r="P24" i="51"/>
  <c r="R24" i="51"/>
  <c r="O24" i="51"/>
  <c r="Q50" i="51"/>
  <c r="N50" i="51"/>
  <c r="Q72" i="51"/>
  <c r="N72" i="51"/>
  <c r="Q54" i="51"/>
  <c r="N54" i="51"/>
  <c r="R72" i="51"/>
  <c r="O72" i="51"/>
  <c r="R107" i="51"/>
  <c r="O107" i="51"/>
  <c r="S102" i="51"/>
  <c r="P102" i="51"/>
  <c r="S78" i="51"/>
  <c r="P78" i="51"/>
  <c r="S48" i="51"/>
  <c r="P48" i="51"/>
  <c r="S11" i="51"/>
  <c r="P11" i="51"/>
  <c r="S8" i="51"/>
  <c r="P8" i="51"/>
  <c r="Q87" i="51"/>
  <c r="N87" i="51"/>
  <c r="Q16" i="51"/>
  <c r="N16" i="51"/>
  <c r="Q14" i="51"/>
  <c r="N14" i="51"/>
  <c r="R80" i="51"/>
  <c r="O80" i="51"/>
  <c r="S10" i="51"/>
  <c r="P10" i="51"/>
  <c r="R4" i="51"/>
  <c r="O4" i="51"/>
  <c r="S87" i="51"/>
  <c r="P87" i="51"/>
  <c r="S99" i="51"/>
  <c r="P99" i="51"/>
  <c r="R58" i="51"/>
  <c r="O58" i="51"/>
  <c r="Q11" i="51"/>
  <c r="N11" i="51"/>
  <c r="S108" i="51"/>
  <c r="P108" i="51"/>
  <c r="S91" i="51"/>
  <c r="P91" i="51"/>
  <c r="Q4" i="51"/>
  <c r="N4" i="51"/>
  <c r="Q89" i="51"/>
  <c r="N89" i="51"/>
  <c r="S52" i="51"/>
  <c r="P52" i="51"/>
  <c r="S90" i="51"/>
  <c r="P90" i="51"/>
  <c r="S5" i="51"/>
  <c r="P5" i="51"/>
  <c r="S6" i="51"/>
  <c r="P6" i="51"/>
  <c r="R28" i="51"/>
  <c r="O28" i="51"/>
  <c r="S46" i="51"/>
  <c r="P46" i="51"/>
  <c r="Q76" i="51"/>
  <c r="N76" i="51"/>
  <c r="Q5" i="51"/>
  <c r="N5" i="51"/>
  <c r="Q104" i="51"/>
  <c r="N104" i="51"/>
  <c r="Q78" i="51"/>
  <c r="N78" i="51"/>
  <c r="Q105" i="51"/>
  <c r="N105" i="51"/>
  <c r="Q82" i="51"/>
  <c r="N82" i="51"/>
  <c r="S18" i="51"/>
  <c r="P18" i="51"/>
  <c r="R18" i="51"/>
  <c r="O18" i="51"/>
  <c r="Q103" i="51"/>
  <c r="N103" i="51"/>
  <c r="CW9" i="48"/>
  <c r="CT9" i="48"/>
  <c r="CW60" i="48"/>
  <c r="CT60" i="48"/>
  <c r="CW98" i="48"/>
  <c r="CT98" i="48"/>
  <c r="CW30" i="48"/>
  <c r="CT30" i="48"/>
  <c r="CW15" i="48"/>
  <c r="CT15" i="48"/>
  <c r="CV53" i="48"/>
  <c r="CS53" i="48"/>
  <c r="CV109" i="48"/>
  <c r="CS109" i="48"/>
  <c r="CU84" i="48"/>
  <c r="CR84" i="48"/>
  <c r="CU13" i="48"/>
  <c r="CR13" i="48"/>
  <c r="CW3" i="48"/>
  <c r="CT3" i="48"/>
  <c r="CU25" i="48"/>
  <c r="CR25" i="48"/>
  <c r="CV15" i="48"/>
  <c r="CS15" i="48"/>
  <c r="CW24" i="48"/>
  <c r="CT24" i="48"/>
  <c r="CU50" i="48"/>
  <c r="CR50" i="48"/>
  <c r="CV72" i="48"/>
  <c r="CS72" i="48"/>
  <c r="CV86" i="48"/>
  <c r="CS86" i="48"/>
  <c r="CU66" i="48"/>
  <c r="CR66" i="48"/>
  <c r="CV54" i="48"/>
  <c r="CS54" i="48"/>
  <c r="CV58" i="48"/>
  <c r="CS58" i="48"/>
  <c r="CW17" i="48"/>
  <c r="CT17" i="48"/>
  <c r="CW68" i="48"/>
  <c r="CT68" i="48"/>
  <c r="CW106" i="48"/>
  <c r="CT106" i="48"/>
  <c r="CW39" i="48"/>
  <c r="CT39" i="48"/>
  <c r="CW19" i="48"/>
  <c r="CT19" i="48"/>
  <c r="CV61" i="48"/>
  <c r="CS61" i="48"/>
  <c r="CW37" i="48"/>
  <c r="CT37" i="48"/>
  <c r="CU92" i="48"/>
  <c r="CR92" i="48"/>
  <c r="CU21" i="48"/>
  <c r="CR21" i="48"/>
  <c r="CU19" i="48"/>
  <c r="CR19" i="48"/>
  <c r="CV64" i="48"/>
  <c r="CS64" i="48"/>
  <c r="CW56" i="48"/>
  <c r="CT56" i="48"/>
  <c r="CW88" i="48"/>
  <c r="CT88" i="48"/>
  <c r="CU43" i="48"/>
  <c r="CR43" i="48"/>
  <c r="CW102" i="48"/>
  <c r="CT102" i="48"/>
  <c r="CW8" i="48"/>
  <c r="CT8" i="48"/>
  <c r="CV80" i="48"/>
  <c r="CS80" i="48"/>
  <c r="CW99" i="48"/>
  <c r="CT99" i="48"/>
  <c r="CU24" i="48"/>
  <c r="CR24" i="48"/>
  <c r="CV48" i="48"/>
  <c r="CS48" i="48"/>
  <c r="CV9" i="48"/>
  <c r="CS9" i="48"/>
  <c r="CU8" i="48"/>
  <c r="CR8" i="48"/>
  <c r="CW110" i="48"/>
  <c r="CT110" i="48"/>
  <c r="CV51" i="48"/>
  <c r="CS51" i="48"/>
  <c r="CV91" i="48"/>
  <c r="CS91" i="48"/>
  <c r="CW64" i="48"/>
  <c r="CT64" i="48"/>
  <c r="CW40" i="48"/>
  <c r="CT40" i="48"/>
  <c r="CW22" i="48"/>
  <c r="CT22" i="48"/>
  <c r="CV39" i="48"/>
  <c r="CS39" i="48"/>
  <c r="CV66" i="48"/>
  <c r="CS66" i="48"/>
  <c r="CU71" i="48"/>
  <c r="CR71" i="48"/>
  <c r="CU99" i="48"/>
  <c r="CR99" i="48"/>
  <c r="CU30" i="48"/>
  <c r="CR30" i="48"/>
  <c r="CW84" i="48"/>
  <c r="CT84" i="48"/>
  <c r="CU15" i="48"/>
  <c r="CR15" i="48"/>
  <c r="CW105" i="48"/>
  <c r="CT105" i="48"/>
  <c r="CW70" i="48"/>
  <c r="CT70" i="48"/>
  <c r="CU109" i="48"/>
  <c r="CR109" i="48"/>
  <c r="CV31" i="48"/>
  <c r="CS31" i="48"/>
  <c r="CW55" i="48"/>
  <c r="CT55" i="48"/>
  <c r="CW57" i="48"/>
  <c r="CT57" i="48"/>
  <c r="CW108" i="48"/>
  <c r="CT108" i="48"/>
  <c r="CV44" i="48"/>
  <c r="CS44" i="48"/>
  <c r="CW103" i="48"/>
  <c r="CT103" i="48"/>
  <c r="CW83" i="48"/>
  <c r="CT83" i="48"/>
  <c r="CW93" i="48"/>
  <c r="CT93" i="48"/>
  <c r="CV100" i="48"/>
  <c r="CS100" i="48"/>
  <c r="CU58" i="48"/>
  <c r="CR58" i="48"/>
  <c r="CU61" i="48"/>
  <c r="CR61" i="48"/>
  <c r="CU91" i="48"/>
  <c r="CR91" i="48"/>
  <c r="CW65" i="48"/>
  <c r="CT65" i="48"/>
  <c r="CV52" i="48"/>
  <c r="CS52" i="48"/>
  <c r="CW107" i="48"/>
  <c r="CT107" i="48"/>
  <c r="CW96" i="48"/>
  <c r="CT96" i="48"/>
  <c r="CV11" i="48"/>
  <c r="CS11" i="48"/>
  <c r="CW85" i="48"/>
  <c r="CT85" i="48"/>
  <c r="CU74" i="48"/>
  <c r="CR74" i="48"/>
  <c r="CU69" i="48"/>
  <c r="CR69" i="48"/>
  <c r="CU107" i="48"/>
  <c r="CR107" i="48"/>
  <c r="CW28" i="48"/>
  <c r="CT28" i="48"/>
  <c r="CW11" i="48"/>
  <c r="CT11" i="48"/>
  <c r="CU59" i="48"/>
  <c r="CR59" i="48"/>
  <c r="CV102" i="48"/>
  <c r="CS102" i="48"/>
  <c r="CU26" i="48"/>
  <c r="CR26" i="48"/>
  <c r="CW73" i="48"/>
  <c r="CT73" i="48"/>
  <c r="CV17" i="48"/>
  <c r="CS17" i="48"/>
  <c r="CV65" i="48"/>
  <c r="CS65" i="48"/>
  <c r="CV13" i="48"/>
  <c r="CS13" i="48"/>
  <c r="CW109" i="48"/>
  <c r="CT109" i="48"/>
  <c r="CV20" i="48"/>
  <c r="CS20" i="48"/>
  <c r="CV12" i="48"/>
  <c r="CS12" i="48"/>
  <c r="CU90" i="48"/>
  <c r="CR90" i="48"/>
  <c r="CU77" i="48"/>
  <c r="CR77" i="48"/>
  <c r="CU6" i="48"/>
  <c r="CR6" i="48"/>
  <c r="CU73" i="48"/>
  <c r="CR73" i="48"/>
  <c r="CV63" i="48"/>
  <c r="CS63" i="48"/>
  <c r="CV98" i="48"/>
  <c r="CS98" i="48"/>
  <c r="CW92" i="48"/>
  <c r="CT92" i="48"/>
  <c r="CW75" i="48"/>
  <c r="CT75" i="48"/>
  <c r="CU80" i="48"/>
  <c r="CR80" i="48"/>
  <c r="CV4" i="48"/>
  <c r="CS4" i="48"/>
  <c r="CU60" i="48"/>
  <c r="CR60" i="48"/>
  <c r="CW81" i="48"/>
  <c r="CT81" i="48"/>
  <c r="CV25" i="48"/>
  <c r="CS25" i="48"/>
  <c r="CV73" i="48"/>
  <c r="CS73" i="48"/>
  <c r="CV26" i="48"/>
  <c r="CS26" i="48"/>
  <c r="CV27" i="48"/>
  <c r="CS27" i="48"/>
  <c r="CV37" i="48"/>
  <c r="CS37" i="48"/>
  <c r="CU106" i="48"/>
  <c r="CR106" i="48"/>
  <c r="CU85" i="48"/>
  <c r="CR85" i="48"/>
  <c r="CU38" i="48"/>
  <c r="CR38" i="48"/>
  <c r="CW20" i="48"/>
  <c r="CT20" i="48"/>
  <c r="CV77" i="48"/>
  <c r="CS77" i="48"/>
  <c r="CU44" i="48"/>
  <c r="CR44" i="48"/>
  <c r="CU54" i="48"/>
  <c r="CR54" i="48"/>
  <c r="CV93" i="48"/>
  <c r="CS93" i="48"/>
  <c r="CU87" i="48"/>
  <c r="CR87" i="48"/>
  <c r="CW74" i="48"/>
  <c r="CT74" i="48"/>
  <c r="CW62" i="48"/>
  <c r="CT62" i="48"/>
  <c r="CV59" i="48"/>
  <c r="CS59" i="48"/>
  <c r="CW38" i="48"/>
  <c r="CT38" i="48"/>
  <c r="CW14" i="48"/>
  <c r="CT14" i="48"/>
  <c r="CV69" i="48"/>
  <c r="CS69" i="48"/>
  <c r="CV101" i="48"/>
  <c r="CS101" i="48"/>
  <c r="CU3" i="48"/>
  <c r="CR3" i="48"/>
  <c r="CW12" i="48"/>
  <c r="CT12" i="48"/>
  <c r="CW50" i="48"/>
  <c r="CT50" i="48"/>
  <c r="CV55" i="48"/>
  <c r="CS55" i="48"/>
  <c r="CV56" i="48"/>
  <c r="CS56" i="48"/>
  <c r="CW7" i="48"/>
  <c r="CT7" i="48"/>
  <c r="CW80" i="48"/>
  <c r="CT80" i="48"/>
  <c r="CU36" i="48"/>
  <c r="CR36" i="48"/>
  <c r="CU42" i="48"/>
  <c r="CR42" i="48"/>
  <c r="CU64" i="48"/>
  <c r="CR64" i="48"/>
  <c r="CU105" i="48"/>
  <c r="CR105" i="48"/>
  <c r="CW58" i="48"/>
  <c r="CT58" i="48"/>
  <c r="CV87" i="48"/>
  <c r="CS87" i="48"/>
  <c r="CU37" i="48"/>
  <c r="CR37" i="48"/>
  <c r="CV46" i="48"/>
  <c r="CS46" i="48"/>
  <c r="CW16" i="48"/>
  <c r="CT16" i="48"/>
  <c r="CU14" i="48"/>
  <c r="CR14" i="48"/>
  <c r="CW94" i="48"/>
  <c r="CT94" i="48"/>
  <c r="CU31" i="48"/>
  <c r="CR31" i="48"/>
  <c r="CV14" i="48"/>
  <c r="CS14" i="48"/>
  <c r="CW13" i="48"/>
  <c r="CT13" i="48"/>
  <c r="CV106" i="48"/>
  <c r="CS106" i="48"/>
  <c r="CV78" i="48"/>
  <c r="CS78" i="48"/>
  <c r="CW61" i="48"/>
  <c r="CT61" i="48"/>
  <c r="CV16" i="48"/>
  <c r="CS16" i="48"/>
  <c r="CU39" i="48"/>
  <c r="CR39" i="48"/>
  <c r="CU35" i="48"/>
  <c r="CR35" i="48"/>
  <c r="CU81" i="48"/>
  <c r="CR81" i="48"/>
  <c r="CV22" i="48"/>
  <c r="CS22" i="48"/>
  <c r="CV67" i="48"/>
  <c r="CS67" i="48"/>
  <c r="CV82" i="48"/>
  <c r="CS82" i="48"/>
  <c r="CW86" i="48"/>
  <c r="CT86" i="48"/>
  <c r="CV50" i="48"/>
  <c r="CS50" i="48"/>
  <c r="CU47" i="48"/>
  <c r="CR47" i="48"/>
  <c r="CU51" i="48"/>
  <c r="CR51" i="48"/>
  <c r="CU62" i="48"/>
  <c r="CR62" i="48"/>
  <c r="CV97" i="48"/>
  <c r="CS97" i="48"/>
  <c r="CV32" i="48"/>
  <c r="CS32" i="48"/>
  <c r="CW49" i="48"/>
  <c r="CT49" i="48"/>
  <c r="CU82" i="48"/>
  <c r="CR82" i="48"/>
  <c r="CV30" i="48"/>
  <c r="CS30" i="48"/>
  <c r="CV75" i="48"/>
  <c r="CS75" i="48"/>
  <c r="CW47" i="48"/>
  <c r="CT47" i="48"/>
  <c r="CW23" i="48"/>
  <c r="CT23" i="48"/>
  <c r="CV95" i="48"/>
  <c r="CS95" i="48"/>
  <c r="CW95" i="48"/>
  <c r="CT95" i="48"/>
  <c r="CV84" i="48"/>
  <c r="CS84" i="48"/>
  <c r="CU55" i="48"/>
  <c r="CR55" i="48"/>
  <c r="CU67" i="48"/>
  <c r="CR67" i="48"/>
  <c r="CU46" i="48"/>
  <c r="CR46" i="48"/>
  <c r="CW97" i="48"/>
  <c r="CT97" i="48"/>
  <c r="CV68" i="48"/>
  <c r="CS68" i="48"/>
  <c r="CW59" i="48"/>
  <c r="CT59" i="48"/>
  <c r="CU102" i="48"/>
  <c r="CR102" i="48"/>
  <c r="CW66" i="48"/>
  <c r="CT66" i="48"/>
  <c r="CV41" i="48"/>
  <c r="CS41" i="48"/>
  <c r="CU17" i="48"/>
  <c r="CR17" i="48"/>
  <c r="CV90" i="48"/>
  <c r="CS90" i="48"/>
  <c r="CU53" i="48"/>
  <c r="CR53" i="48"/>
  <c r="CV43" i="48"/>
  <c r="CS43" i="48"/>
  <c r="CV83" i="48"/>
  <c r="CS83" i="48"/>
  <c r="CW51" i="48"/>
  <c r="CT51" i="48"/>
  <c r="CW27" i="48"/>
  <c r="CT27" i="48"/>
  <c r="CV108" i="48"/>
  <c r="CS108" i="48"/>
  <c r="CV5" i="48"/>
  <c r="CS5" i="48"/>
  <c r="CV29" i="48"/>
  <c r="CS29" i="48"/>
  <c r="CU63" i="48"/>
  <c r="CR63" i="48"/>
  <c r="CU83" i="48"/>
  <c r="CR83" i="48"/>
  <c r="CU57" i="48"/>
  <c r="CR57" i="48"/>
  <c r="CV99" i="48"/>
  <c r="CS99" i="48"/>
  <c r="CW31" i="48"/>
  <c r="CT31" i="48"/>
  <c r="CU79" i="48"/>
  <c r="CR79" i="48"/>
  <c r="CW41" i="48"/>
  <c r="CT41" i="48"/>
  <c r="CV57" i="48"/>
  <c r="CS57" i="48"/>
  <c r="CU16" i="48"/>
  <c r="CR16" i="48"/>
  <c r="CV71" i="48"/>
  <c r="CS71" i="48"/>
  <c r="CU32" i="48"/>
  <c r="CR32" i="48"/>
  <c r="CU9" i="48"/>
  <c r="CR9" i="48"/>
  <c r="CW78" i="48"/>
  <c r="CT78" i="48"/>
  <c r="CW25" i="48"/>
  <c r="CT25" i="48"/>
  <c r="CW76" i="48"/>
  <c r="CT76" i="48"/>
  <c r="CV7" i="48"/>
  <c r="CS7" i="48"/>
  <c r="CW43" i="48"/>
  <c r="CT43" i="48"/>
  <c r="CW32" i="48"/>
  <c r="CT32" i="48"/>
  <c r="CV70" i="48"/>
  <c r="CS70" i="48"/>
  <c r="CW71" i="48"/>
  <c r="CT71" i="48"/>
  <c r="CU100" i="48"/>
  <c r="CR100" i="48"/>
  <c r="CU29" i="48"/>
  <c r="CR29" i="48"/>
  <c r="CU27" i="48"/>
  <c r="CR27" i="48"/>
  <c r="CU33" i="48"/>
  <c r="CR33" i="48"/>
  <c r="CW77" i="48"/>
  <c r="CT77" i="48"/>
  <c r="CV24" i="48"/>
  <c r="CS24" i="48"/>
  <c r="CU72" i="48"/>
  <c r="CR72" i="48"/>
  <c r="CV23" i="48"/>
  <c r="CS23" i="48"/>
  <c r="CW21" i="48"/>
  <c r="CT21" i="48"/>
  <c r="CW36" i="48"/>
  <c r="CT36" i="48"/>
  <c r="CW79" i="48"/>
  <c r="CT79" i="48"/>
  <c r="CU11" i="48"/>
  <c r="CR11" i="48"/>
  <c r="CV88" i="48"/>
  <c r="CS88" i="48"/>
  <c r="CW18" i="48"/>
  <c r="CT18" i="48"/>
  <c r="CV8" i="48"/>
  <c r="CS8" i="48"/>
  <c r="CW91" i="48"/>
  <c r="CT91" i="48"/>
  <c r="CV18" i="48"/>
  <c r="CS18" i="48"/>
  <c r="CV40" i="48"/>
  <c r="CS40" i="48"/>
  <c r="CU4" i="48"/>
  <c r="CR4" i="48"/>
  <c r="CU103" i="48"/>
  <c r="CR103" i="48"/>
  <c r="CU89" i="48"/>
  <c r="CR89" i="48"/>
  <c r="CV96" i="48"/>
  <c r="CS96" i="48"/>
  <c r="CW26" i="48"/>
  <c r="CT26" i="48"/>
  <c r="CV21" i="48"/>
  <c r="CS21" i="48"/>
  <c r="CW104" i="48"/>
  <c r="CT104" i="48"/>
  <c r="CV60" i="48"/>
  <c r="CS60" i="48"/>
  <c r="CV74" i="48"/>
  <c r="CS74" i="48"/>
  <c r="CU12" i="48"/>
  <c r="CR12" i="48"/>
  <c r="CU10" i="48"/>
  <c r="CR10" i="48"/>
  <c r="CU40" i="48"/>
  <c r="CR40" i="48"/>
  <c r="CV3" i="48"/>
  <c r="CS3" i="48"/>
  <c r="CW100" i="48"/>
  <c r="CT100" i="48"/>
  <c r="CW67" i="48"/>
  <c r="CT67" i="48"/>
  <c r="CU88" i="48"/>
  <c r="CR88" i="48"/>
  <c r="CV104" i="48"/>
  <c r="CS104" i="48"/>
  <c r="CW34" i="48"/>
  <c r="CT34" i="48"/>
  <c r="CV34" i="48"/>
  <c r="CS34" i="48"/>
  <c r="CV10" i="48"/>
  <c r="CS10" i="48"/>
  <c r="CV85" i="48"/>
  <c r="CS85" i="48"/>
  <c r="CW29" i="48"/>
  <c r="CT29" i="48"/>
  <c r="CU20" i="48"/>
  <c r="CR20" i="48"/>
  <c r="CU18" i="48"/>
  <c r="CR18" i="48"/>
  <c r="CU48" i="48"/>
  <c r="CR48" i="48"/>
  <c r="CU41" i="48"/>
  <c r="CR41" i="48"/>
  <c r="CV38" i="48"/>
  <c r="CS38" i="48"/>
  <c r="CW45" i="48"/>
  <c r="CT45" i="48"/>
  <c r="CU108" i="48"/>
  <c r="CR108" i="48"/>
  <c r="CU97" i="48"/>
  <c r="CR97" i="48"/>
  <c r="CV76" i="48"/>
  <c r="CS76" i="48"/>
  <c r="CU52" i="48"/>
  <c r="CR52" i="48"/>
  <c r="CV6" i="48"/>
  <c r="CS6" i="48"/>
  <c r="CW101" i="48"/>
  <c r="CT101" i="48"/>
  <c r="CU49" i="48"/>
  <c r="CR49" i="48"/>
  <c r="CW4" i="48"/>
  <c r="CT4" i="48"/>
  <c r="CW42" i="48"/>
  <c r="CT42" i="48"/>
  <c r="CV42" i="48"/>
  <c r="CS42" i="48"/>
  <c r="CV35" i="48"/>
  <c r="CS35" i="48"/>
  <c r="CV94" i="48"/>
  <c r="CS94" i="48"/>
  <c r="CW63" i="48"/>
  <c r="CT63" i="48"/>
  <c r="CU28" i="48"/>
  <c r="CR28" i="48"/>
  <c r="CU34" i="48"/>
  <c r="CR34" i="48"/>
  <c r="CU56" i="48"/>
  <c r="CR56" i="48"/>
  <c r="CU22" i="48"/>
  <c r="CR22" i="48"/>
  <c r="CV89" i="48"/>
  <c r="CS89" i="48"/>
  <c r="CV62" i="48"/>
  <c r="CS62" i="48"/>
  <c r="CU101" i="48"/>
  <c r="CR101" i="48"/>
  <c r="CV107" i="48"/>
  <c r="CS107" i="48"/>
  <c r="CV79" i="48"/>
  <c r="CS79" i="48"/>
  <c r="CU86" i="48"/>
  <c r="CR86" i="48"/>
  <c r="CW87" i="48"/>
  <c r="CT87" i="48"/>
  <c r="CU95" i="48"/>
  <c r="CR95" i="48"/>
  <c r="CW89" i="48"/>
  <c r="CT89" i="48"/>
  <c r="CV33" i="48"/>
  <c r="CS33" i="48"/>
  <c r="CV81" i="48"/>
  <c r="CS81" i="48"/>
  <c r="CV47" i="48"/>
  <c r="CS47" i="48"/>
  <c r="CV36" i="48"/>
  <c r="CS36" i="48"/>
  <c r="CV45" i="48"/>
  <c r="CS45" i="48"/>
  <c r="CW54" i="48"/>
  <c r="CT54" i="48"/>
  <c r="CU7" i="48"/>
  <c r="CR7" i="48"/>
  <c r="CU93" i="48"/>
  <c r="CR93" i="48"/>
  <c r="CU70" i="48"/>
  <c r="CR70" i="48"/>
  <c r="CW33" i="48"/>
  <c r="CT33" i="48"/>
  <c r="CW53" i="48"/>
  <c r="CT53" i="48"/>
  <c r="CW72" i="48"/>
  <c r="CT72" i="48"/>
  <c r="CU94" i="48"/>
  <c r="CR94" i="48"/>
  <c r="CW69" i="48"/>
  <c r="CT69" i="48"/>
  <c r="CU23" i="48"/>
  <c r="CR23" i="48"/>
  <c r="CW10" i="48"/>
  <c r="CT10" i="48"/>
  <c r="CW35" i="48"/>
  <c r="CT35" i="48"/>
  <c r="CU75" i="48"/>
  <c r="CR75" i="48"/>
  <c r="CW44" i="48"/>
  <c r="CT44" i="48"/>
  <c r="CW82" i="48"/>
  <c r="CT82" i="48"/>
  <c r="CV110" i="48"/>
  <c r="CS110" i="48"/>
  <c r="CV103" i="48"/>
  <c r="CS103" i="48"/>
  <c r="CV19" i="48"/>
  <c r="CS19" i="48"/>
  <c r="CV92" i="48"/>
  <c r="CS92" i="48"/>
  <c r="CU68" i="48"/>
  <c r="CR68" i="48"/>
  <c r="CU98" i="48"/>
  <c r="CR98" i="48"/>
  <c r="CU96" i="48"/>
  <c r="CR96" i="48"/>
  <c r="CU65" i="48"/>
  <c r="CR65" i="48"/>
  <c r="CW52" i="48"/>
  <c r="CT52" i="48"/>
  <c r="CW90" i="48"/>
  <c r="CT90" i="48"/>
  <c r="CW5" i="48"/>
  <c r="CT5" i="48"/>
  <c r="CW6" i="48"/>
  <c r="CT6" i="48"/>
  <c r="CV28" i="48"/>
  <c r="CS28" i="48"/>
  <c r="CW46" i="48"/>
  <c r="CT46" i="48"/>
  <c r="CU76" i="48"/>
  <c r="CR76" i="48"/>
  <c r="CU5" i="48"/>
  <c r="CR5" i="48"/>
  <c r="CU104" i="48"/>
  <c r="CR104" i="48"/>
  <c r="CU78" i="48"/>
  <c r="CR78" i="48"/>
  <c r="CW48" i="48"/>
  <c r="CT48" i="48"/>
  <c r="CU45" i="48"/>
  <c r="CR45" i="48"/>
  <c r="CV105" i="48"/>
  <c r="CS105" i="48"/>
  <c r="CV49" i="48"/>
  <c r="CS49" i="48"/>
  <c r="CU110" i="48"/>
  <c r="CR110" i="48"/>
</calcChain>
</file>

<file path=xl/comments1.xml><?xml version="1.0" encoding="utf-8"?>
<comments xmlns="http://schemas.openxmlformats.org/spreadsheetml/2006/main">
  <authors>
    <author>Author</author>
  </authors>
  <commentList>
    <comment ref="A43" authorId="0">
      <text>
        <r>
          <rPr>
            <b/>
            <sz val="10"/>
            <color indexed="81"/>
            <rFont val="Calibri"/>
            <family val="2"/>
            <scheme val="minor"/>
          </rPr>
          <t>Author:</t>
        </r>
        <r>
          <rPr>
            <sz val="10"/>
            <color indexed="81"/>
            <rFont val="Calibri"/>
            <family val="2"/>
            <scheme val="minor"/>
          </rPr>
          <t xml:space="preserve">
Calculated based on the ammount of etanol produced per tonne of sugar cane steams (80L) and the it's density (0.79g.mL-1);
1 sugar cane tonne = 0.0632
tonnes of ethanol</t>
        </r>
      </text>
    </comment>
    <comment ref="A44" authorId="0">
      <text>
        <r>
          <rPr>
            <b/>
            <sz val="10"/>
            <color indexed="81"/>
            <rFont val="Calibri"/>
            <family val="2"/>
            <scheme val="minor"/>
          </rPr>
          <t>Author:</t>
        </r>
        <r>
          <rPr>
            <sz val="10"/>
            <color indexed="81"/>
            <rFont val="Calibri"/>
            <family val="2"/>
            <scheme val="minor"/>
          </rPr>
          <t xml:space="preserve">
Calculated based on the ammount of etanol produced per tonne of sugar cane steams (840L) and the it's density (1.143g.mL-1);
 1 sugar cane tonne = 1.0973
tonnes of vinasse</t>
        </r>
      </text>
    </comment>
    <comment ref="A56" authorId="0">
      <text>
        <r>
          <rPr>
            <b/>
            <sz val="10"/>
            <color indexed="81"/>
            <rFont val="Calibri"/>
            <family val="2"/>
            <scheme val="minor"/>
          </rPr>
          <t>Author:</t>
        </r>
        <r>
          <rPr>
            <sz val="10"/>
            <color indexed="81"/>
            <rFont val="Calibri"/>
            <family val="2"/>
            <scheme val="minor"/>
          </rPr>
          <t xml:space="preserve">
Calculated based on the ammount of concentraded orange juice (FCOJ) produced per tonne orange (256 orange boxes (40.8kg each) to produce 1 tonne of FCOJ or 10.4 tonnes of orange to produce 1 tonne of FCOJ);</t>
        </r>
      </text>
    </comment>
    <comment ref="A90" authorId="0">
      <text>
        <r>
          <rPr>
            <b/>
            <sz val="10"/>
            <color indexed="81"/>
            <rFont val="Calibri"/>
            <family val="2"/>
            <scheme val="minor"/>
          </rPr>
          <t>Author:</t>
        </r>
        <r>
          <rPr>
            <sz val="10"/>
            <color indexed="81"/>
            <rFont val="Calibri"/>
            <family val="2"/>
            <scheme val="minor"/>
          </rPr>
          <t xml:space="preserve">
Calculated based on the milk density (1.04 g.mL-1). Using the factor of 0.00104 multiplied by the production of milk (in liters), we obteined the production of milk in tonnes</t>
        </r>
      </text>
    </comment>
    <comment ref="A91" authorId="0">
      <text>
        <r>
          <rPr>
            <b/>
            <sz val="10"/>
            <color indexed="81"/>
            <rFont val="Calibri"/>
            <family val="2"/>
            <scheme val="minor"/>
          </rPr>
          <t>Author:</t>
        </r>
        <r>
          <rPr>
            <sz val="10"/>
            <color indexed="81"/>
            <rFont val="Calibri"/>
            <family val="2"/>
            <scheme val="minor"/>
          </rPr>
          <t xml:space="preserve">
Calculated based on the milk density (1.04 g.mL-1). Using the factor of 0.00104 multiplied by the production of milk (in liters), we obteined the production of milk in tonnes</t>
        </r>
      </text>
    </comment>
  </commentList>
</comments>
</file>

<file path=xl/sharedStrings.xml><?xml version="1.0" encoding="utf-8"?>
<sst xmlns="http://schemas.openxmlformats.org/spreadsheetml/2006/main" count="4258" uniqueCount="1053">
  <si>
    <t>USOPERMAR</t>
  </si>
  <si>
    <t>USOTEMPAR</t>
  </si>
  <si>
    <t>USOAGRICOLA</t>
  </si>
  <si>
    <t>PASTNATAR</t>
  </si>
  <si>
    <t>PASTPLANAR</t>
  </si>
  <si>
    <t>PASTTOTAR</t>
  </si>
  <si>
    <t>USOMATANAR</t>
  </si>
  <si>
    <t>USOMATAPAR</t>
  </si>
  <si>
    <t>ALGODAOAC</t>
  </si>
  <si>
    <t>ARROZAC</t>
  </si>
  <si>
    <t>BANANAAC</t>
  </si>
  <si>
    <t>CACAUAC</t>
  </si>
  <si>
    <t>CAFEAC</t>
  </si>
  <si>
    <t>CANAAC</t>
  </si>
  <si>
    <t>FEIJAOAC</t>
  </si>
  <si>
    <t>LARANJAAC</t>
  </si>
  <si>
    <t>MANDIOCAAC</t>
  </si>
  <si>
    <t>MILHOAC</t>
  </si>
  <si>
    <t>SOJAAC</t>
  </si>
  <si>
    <t>TRIGOAC</t>
  </si>
  <si>
    <t>ALGODAOPT</t>
  </si>
  <si>
    <t>ARROZPT</t>
  </si>
  <si>
    <t>BANANAPT</t>
  </si>
  <si>
    <t>CACAUPT</t>
  </si>
  <si>
    <t>CAFEPT</t>
  </si>
  <si>
    <t>CANAPT</t>
  </si>
  <si>
    <t>FEIJAOPT</t>
  </si>
  <si>
    <t>LARANJAPT</t>
  </si>
  <si>
    <t>MANDIOCAPT</t>
  </si>
  <si>
    <t>MILHOPT</t>
  </si>
  <si>
    <t>SOJAPT</t>
  </si>
  <si>
    <t>TRIGOPT</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</si>
  <si>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</si>
  <si>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</si>
  <si>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</si>
  <si>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</si>
  <si>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</si>
  <si>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</si>
  <si>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</si>
  <si>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</si>
  <si>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</si>
  <si>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</si>
  <si>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</si>
  <si>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</si>
  <si>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</si>
  <si>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</si>
  <si>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</si>
  <si>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</si>
  <si>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</si>
  <si>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</si>
  <si>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Rio de Janeiro</t>
  </si>
  <si>
    <t>São Paulo</t>
  </si>
  <si>
    <t>Paraná</t>
  </si>
  <si>
    <t>Santa Catarina</t>
  </si>
  <si>
    <t>Rio Grande do Sul</t>
  </si>
  <si>
    <t>Mato Grosso do Sul</t>
  </si>
  <si>
    <t>Mato Grosso</t>
  </si>
  <si>
    <t>Goiás</t>
  </si>
  <si>
    <t>Distrito Federal</t>
  </si>
  <si>
    <t>EEBOVINC</t>
  </si>
  <si>
    <t>EEBUBANC</t>
  </si>
  <si>
    <t>EEEQUINC</t>
  </si>
  <si>
    <t>EEASININC</t>
  </si>
  <si>
    <t>EEMUARENC</t>
  </si>
  <si>
    <t>EECAPRINC</t>
  </si>
  <si>
    <t>EEOVINONC</t>
  </si>
  <si>
    <t>EFANIMATOT</t>
  </si>
  <si>
    <t>Wheat straw</t>
  </si>
  <si>
    <t>Rice straw</t>
  </si>
  <si>
    <t>Maize stover</t>
  </si>
  <si>
    <t>Soybean stalks &amp; husks</t>
  </si>
  <si>
    <t>-</t>
  </si>
  <si>
    <t>Soybean oil</t>
  </si>
  <si>
    <t>Rice bran</t>
  </si>
  <si>
    <t>Rice hulls</t>
  </si>
  <si>
    <t>Cane bagasse</t>
  </si>
  <si>
    <t>Cane molasses</t>
  </si>
  <si>
    <t>Cane filter cake</t>
  </si>
  <si>
    <t>Soybean meal</t>
  </si>
  <si>
    <t>Harvest Index (HI)</t>
  </si>
  <si>
    <t>Cotton oil</t>
  </si>
  <si>
    <t>Rice grain with hulls</t>
  </si>
  <si>
    <t>Rice grain</t>
  </si>
  <si>
    <t>Cotton lint</t>
  </si>
  <si>
    <t>Banana bunches</t>
  </si>
  <si>
    <t>Cottonseed meal</t>
  </si>
  <si>
    <t>Cotton straw</t>
  </si>
  <si>
    <t>Cotton leaves</t>
  </si>
  <si>
    <t>Crop residues</t>
  </si>
  <si>
    <t>Banana aerial parts</t>
  </si>
  <si>
    <t>Cocoa beans</t>
  </si>
  <si>
    <t>Cocoa pod husks</t>
  </si>
  <si>
    <t>Sugarcane stems</t>
  </si>
  <si>
    <t>Sugarcane tops and leaves</t>
  </si>
  <si>
    <t>Harvest residues</t>
  </si>
  <si>
    <t>Sugarcane straw</t>
  </si>
  <si>
    <t>By-Product Conversion (per ton of main product)</t>
  </si>
  <si>
    <t>By-Products (sugar production)</t>
  </si>
  <si>
    <t>Common bean grains</t>
  </si>
  <si>
    <t>Tops and leaves</t>
  </si>
  <si>
    <t>Cassava tuber</t>
  </si>
  <si>
    <t>Maize grains</t>
  </si>
  <si>
    <t>Soybean seeds</t>
  </si>
  <si>
    <t>Wheat grain</t>
  </si>
  <si>
    <t>Main products of Brazilian agriculture production</t>
  </si>
  <si>
    <t>Orange fruits</t>
  </si>
  <si>
    <t>Banana fruits</t>
  </si>
  <si>
    <t>Banana peels and bunch residues</t>
  </si>
  <si>
    <t>Processed orange</t>
  </si>
  <si>
    <t xml:space="preserve">Brown sugar </t>
  </si>
  <si>
    <t>Banana (bunches)</t>
  </si>
  <si>
    <t>Rice (grains with hulls)</t>
  </si>
  <si>
    <t>Cotton (whole seeds)</t>
  </si>
  <si>
    <t>Cocoa (beans)</t>
  </si>
  <si>
    <t>Sugarcane (stems)</t>
  </si>
  <si>
    <t>Common beans (grains)</t>
  </si>
  <si>
    <t>Orange (fruits)</t>
  </si>
  <si>
    <t>Cassava (tubers)</t>
  </si>
  <si>
    <t>Maize (grains)</t>
  </si>
  <si>
    <t>Soybean (grains)</t>
  </si>
  <si>
    <t>Wheat (grains)</t>
  </si>
  <si>
    <t>Abbreviation</t>
  </si>
  <si>
    <t>ALGPRI</t>
  </si>
  <si>
    <t>ALGBY1</t>
  </si>
  <si>
    <t>ALGBY2</t>
  </si>
  <si>
    <t>ALGBY3</t>
  </si>
  <si>
    <t>ALGHR1</t>
  </si>
  <si>
    <t>ALGHR2</t>
  </si>
  <si>
    <t>ARRPRI</t>
  </si>
  <si>
    <t>ARRBY1</t>
  </si>
  <si>
    <t>ARRBY2</t>
  </si>
  <si>
    <t>ARRBY3</t>
  </si>
  <si>
    <t>ARRHR1</t>
  </si>
  <si>
    <t>GROSS ENERGY</t>
  </si>
  <si>
    <t>PROTEIN</t>
  </si>
  <si>
    <t>Rice broken</t>
  </si>
  <si>
    <t>ARRBY4</t>
  </si>
  <si>
    <t>BANPRI</t>
  </si>
  <si>
    <t>BANBY1</t>
  </si>
  <si>
    <t>BANBY2</t>
  </si>
  <si>
    <t>BANHR1</t>
  </si>
  <si>
    <t>CACPRI</t>
  </si>
  <si>
    <t>CAFPRI</t>
  </si>
  <si>
    <t>CANBY1</t>
  </si>
  <si>
    <t>CANBY2</t>
  </si>
  <si>
    <t>CANBY3</t>
  </si>
  <si>
    <t>CANBY4</t>
  </si>
  <si>
    <t>CANBY5</t>
  </si>
  <si>
    <t>CANBY6</t>
  </si>
  <si>
    <t>CANHR1</t>
  </si>
  <si>
    <t>FEIPRI</t>
  </si>
  <si>
    <t>FEIHR1</t>
  </si>
  <si>
    <t>LARPRI</t>
  </si>
  <si>
    <t>LARBY1</t>
  </si>
  <si>
    <t>LARBY2</t>
  </si>
  <si>
    <t>MANPRI</t>
  </si>
  <si>
    <t>MANHR1</t>
  </si>
  <si>
    <t>MILPRI</t>
  </si>
  <si>
    <t>SOJPRI</t>
  </si>
  <si>
    <t>SOJHR1</t>
  </si>
  <si>
    <t>MILHR1</t>
  </si>
  <si>
    <t>TRIPRI</t>
  </si>
  <si>
    <t>TRIHR1</t>
  </si>
  <si>
    <t>SOJBY1</t>
  </si>
  <si>
    <t>SOJBY2</t>
  </si>
  <si>
    <t>Wheat flour</t>
  </si>
  <si>
    <t>TRIBY1</t>
  </si>
  <si>
    <t>TRIBY2</t>
  </si>
  <si>
    <t>Wheat bran</t>
  </si>
  <si>
    <t>Main products of Brazilian livestock production</t>
  </si>
  <si>
    <t>Offtake (number slaughtered per number of animals in stock)</t>
  </si>
  <si>
    <t>Bulls/Cattle carcass</t>
  </si>
  <si>
    <t>Average carcass weight all slaughtered animals (ton)</t>
  </si>
  <si>
    <t>Gross Energy (GJ/tonne DM)</t>
  </si>
  <si>
    <t>Processed Soybean</t>
  </si>
  <si>
    <t>Human metabolizable energy (GJ/tonne DM)</t>
  </si>
  <si>
    <t>Pig metabolizable energy (GJ/tonne DM)</t>
  </si>
  <si>
    <t>Poultry metabolizable energy (GJ/tonne DM)</t>
  </si>
  <si>
    <t>Maize grains for animals</t>
  </si>
  <si>
    <t>Maize grains for humans</t>
  </si>
  <si>
    <t>MILBY1</t>
  </si>
  <si>
    <t>MILBY2</t>
  </si>
  <si>
    <t/>
  </si>
  <si>
    <t>LAND USE GROUPS</t>
  </si>
  <si>
    <t>STOCKING RATE PER GROUP OF ANIMAL</t>
  </si>
  <si>
    <t xml:space="preserve">PRODUCTION OF THE 12 MOST REPRESENTATIVE AGRICULTURAL CROPS (tonnes) </t>
  </si>
  <si>
    <t>HARVESTED AREA OF THE 12 MOST REPRESENTATIVE AGRICULTURAL CROPS (hectares)</t>
  </si>
  <si>
    <t>METABOLIZABLE OR DIGESTIBLE ENERGY</t>
  </si>
  <si>
    <t>ALGTOT</t>
  </si>
  <si>
    <t>ARRTOT</t>
  </si>
  <si>
    <t>BANTOT</t>
  </si>
  <si>
    <t>CACTOT</t>
  </si>
  <si>
    <t>CATOT</t>
  </si>
  <si>
    <t>CANTOT</t>
  </si>
  <si>
    <t>FEITOT</t>
  </si>
  <si>
    <t>LARTOT</t>
  </si>
  <si>
    <t>MILTOT</t>
  </si>
  <si>
    <t>SOJTOT</t>
  </si>
  <si>
    <t>TRITOT</t>
  </si>
  <si>
    <t>CANAPRI</t>
  </si>
  <si>
    <t>NORTE</t>
  </si>
  <si>
    <t>NORDESTE</t>
  </si>
  <si>
    <t>SUDESTE</t>
  </si>
  <si>
    <t>SUL</t>
  </si>
  <si>
    <t>CENTRO-OESTE</t>
  </si>
  <si>
    <t>REGION</t>
  </si>
  <si>
    <t>Goats and sheep carcass</t>
  </si>
  <si>
    <t>Horses, donkeys and mules carcass</t>
  </si>
  <si>
    <t>Year of data collection</t>
  </si>
  <si>
    <t>Stocking Rate - Cattle - Heads of Cattle</t>
  </si>
  <si>
    <t>Stocking Rate - Bulls - Heads of Bulls</t>
  </si>
  <si>
    <t>Stocking Rate - Goats - Heads of Goats</t>
  </si>
  <si>
    <t>Stocking Rate - Sheeps - Heads of Sheeps</t>
  </si>
  <si>
    <t>Stocking Rate - Horses - Heads of Horses</t>
  </si>
  <si>
    <t>Stocking Rate - Donkeys - Heads of Donkeys</t>
  </si>
  <si>
    <t>Stocking Rate - Mules - Heads of Mules</t>
  </si>
  <si>
    <t>Production - Tonnes - Cotton</t>
  </si>
  <si>
    <t>Production - Tonnes - Rice</t>
  </si>
  <si>
    <t>Production - Tonnes - Banana</t>
  </si>
  <si>
    <t>Production - Tonnes - Cocoa</t>
  </si>
  <si>
    <t>Production - Tonnes - Coffee</t>
  </si>
  <si>
    <t>Production - Tonnes - Sugarcane</t>
  </si>
  <si>
    <t>Production - Tonnes - Common Beans</t>
  </si>
  <si>
    <t>Production - Tonnes - Orange</t>
  </si>
  <si>
    <t>Production - Tonnes - Cassava</t>
  </si>
  <si>
    <t>Production - Tonnes - Maize</t>
  </si>
  <si>
    <t>Production - Tonnes - Soybean</t>
  </si>
  <si>
    <t>Production - Tonnes - Wheat</t>
  </si>
  <si>
    <t>ID</t>
  </si>
  <si>
    <t>Coffee bean (roasted, ground)</t>
  </si>
  <si>
    <t>Coffee (beans)</t>
  </si>
  <si>
    <t>ANIMAL PRODUCTION (MILK &amp; EGGS)</t>
  </si>
  <si>
    <t>LEITEVPL</t>
  </si>
  <si>
    <t>LEITECPL</t>
  </si>
  <si>
    <t>OVOSPU</t>
  </si>
  <si>
    <t xml:space="preserve">Stocking Rate - Swines - Heads of swines </t>
  </si>
  <si>
    <t>Stocking Rate - Chickens - Heads of chickens</t>
  </si>
  <si>
    <t>Stocking Rate - Animals on Pasture (except swines and chickens)</t>
  </si>
  <si>
    <t>EESUINOSNC</t>
  </si>
  <si>
    <t>EEAVESNC</t>
  </si>
  <si>
    <t>Cattle milk</t>
  </si>
  <si>
    <t>Goats and sheep milk</t>
  </si>
  <si>
    <t>Chicken eggs</t>
  </si>
  <si>
    <t>By-Products (ethanol production)</t>
  </si>
  <si>
    <t>Ethanol</t>
  </si>
  <si>
    <t>Cane vinasse</t>
  </si>
  <si>
    <t>CANBY7</t>
  </si>
  <si>
    <t>ALGPRTOT</t>
  </si>
  <si>
    <t>ALGGETOT</t>
  </si>
  <si>
    <t>ALGPRHUM</t>
  </si>
  <si>
    <t>ALGPRANI</t>
  </si>
  <si>
    <t>ALGPRRES</t>
  </si>
  <si>
    <t>Pig &amp; Poultry mean metabolizable energy (GJ/tonne DM)</t>
  </si>
  <si>
    <t>ALGGEHUM</t>
  </si>
  <si>
    <t>ALGGEANI</t>
  </si>
  <si>
    <t>ALGGERES</t>
  </si>
  <si>
    <t>ALGMEHUM</t>
  </si>
  <si>
    <t>ALGMEANI</t>
  </si>
  <si>
    <t>ARRPRTOT</t>
  </si>
  <si>
    <t>ARRPRHUM</t>
  </si>
  <si>
    <t>ARRPRANI</t>
  </si>
  <si>
    <t>ARRPRRES</t>
  </si>
  <si>
    <t>ARRGETOT</t>
  </si>
  <si>
    <t>ARRGEHUM</t>
  </si>
  <si>
    <t>ARRGEANI</t>
  </si>
  <si>
    <t>ARRGERES</t>
  </si>
  <si>
    <t>ARRMEHUM</t>
  </si>
  <si>
    <t>ARRMEANI</t>
  </si>
  <si>
    <t>BANPRTOT</t>
  </si>
  <si>
    <t>BANPRHUM</t>
  </si>
  <si>
    <t>BANPRRES</t>
  </si>
  <si>
    <t>BANGETOT</t>
  </si>
  <si>
    <t>BANGEHUM</t>
  </si>
  <si>
    <t>BANGERES</t>
  </si>
  <si>
    <t>BANMEHUM</t>
  </si>
  <si>
    <t>CACPRTOT</t>
  </si>
  <si>
    <t>CACPRHUM</t>
  </si>
  <si>
    <t>CACPRRES</t>
  </si>
  <si>
    <t>CACGETOT</t>
  </si>
  <si>
    <t>CACGEHUM</t>
  </si>
  <si>
    <t>CACGERES</t>
  </si>
  <si>
    <t>CACMEHUM</t>
  </si>
  <si>
    <t>CAFPRTOT</t>
  </si>
  <si>
    <t>CAFPRHUM</t>
  </si>
  <si>
    <t>CAFGETOT</t>
  </si>
  <si>
    <t>CAFGEHUM</t>
  </si>
  <si>
    <t>CAFMEHUM</t>
  </si>
  <si>
    <t>CANPRTOT</t>
  </si>
  <si>
    <t>CANPRHUM</t>
  </si>
  <si>
    <t>CANPRRES</t>
  </si>
  <si>
    <t>CANGETOT</t>
  </si>
  <si>
    <t>CANGEHUM</t>
  </si>
  <si>
    <t>CANGERES</t>
  </si>
  <si>
    <t>CANMEHUM</t>
  </si>
  <si>
    <t>FEIPRTOT</t>
  </si>
  <si>
    <t>FEIPRHUM</t>
  </si>
  <si>
    <t>FEIGETOT</t>
  </si>
  <si>
    <t>FEIGEHUM</t>
  </si>
  <si>
    <t>FEIMEHUM</t>
  </si>
  <si>
    <t>LARPRTOT</t>
  </si>
  <si>
    <t>LARPRHUM</t>
  </si>
  <si>
    <t>LARPRANI</t>
  </si>
  <si>
    <t>LARGETOT</t>
  </si>
  <si>
    <t>LARGEHUM</t>
  </si>
  <si>
    <t>LARGEANI</t>
  </si>
  <si>
    <t>LARMEHUM</t>
  </si>
  <si>
    <t>LARMEANI</t>
  </si>
  <si>
    <t>Citrus pulp, fresh</t>
  </si>
  <si>
    <t>Citrus juice, concentraded</t>
  </si>
  <si>
    <t>MANPRTOT</t>
  </si>
  <si>
    <t>MANPRHUM</t>
  </si>
  <si>
    <t>MANGETOT</t>
  </si>
  <si>
    <t>MANGEHUM</t>
  </si>
  <si>
    <t>MANMEHUM</t>
  </si>
  <si>
    <t>MILPRTOT</t>
  </si>
  <si>
    <t>MILPRHUM</t>
  </si>
  <si>
    <t>MILPRANI</t>
  </si>
  <si>
    <t>MILPRRES</t>
  </si>
  <si>
    <t>MANPRRES</t>
  </si>
  <si>
    <t>MANGERES</t>
  </si>
  <si>
    <t>MILGETOT</t>
  </si>
  <si>
    <t>MILGEHUM</t>
  </si>
  <si>
    <t>MILGEANI</t>
  </si>
  <si>
    <t>MILGERES</t>
  </si>
  <si>
    <t>MILMEHUM</t>
  </si>
  <si>
    <t>MILMEANI</t>
  </si>
  <si>
    <t>SOJPRTOT</t>
  </si>
  <si>
    <t>SOJPRHUM</t>
  </si>
  <si>
    <t>SOJPRANI</t>
  </si>
  <si>
    <t>SOJPRRES</t>
  </si>
  <si>
    <t>SOJGETOT</t>
  </si>
  <si>
    <t>SOJGEHUM</t>
  </si>
  <si>
    <t>SOJGEANI</t>
  </si>
  <si>
    <t>SOJGERES</t>
  </si>
  <si>
    <t>SOJMEHUM</t>
  </si>
  <si>
    <t>SOJMEANI</t>
  </si>
  <si>
    <t>CACHR1</t>
  </si>
  <si>
    <t>TRIPRTOT</t>
  </si>
  <si>
    <t>TRIPRHUM</t>
  </si>
  <si>
    <t>TRIPRANI</t>
  </si>
  <si>
    <t>TRIPRRES</t>
  </si>
  <si>
    <t>TRIGETOT</t>
  </si>
  <si>
    <t>TRIGEHUM</t>
  </si>
  <si>
    <t>TRIGEANI</t>
  </si>
  <si>
    <t>TRIGERES</t>
  </si>
  <si>
    <t>TRIMEHUM</t>
  </si>
  <si>
    <t>TRIMEANI</t>
  </si>
  <si>
    <t>PROTEIN CONTENT</t>
  </si>
  <si>
    <t>GROSS ENERGY CONTENT</t>
  </si>
  <si>
    <t>METABOLIZABLE OR DIGESTIBLE ENERGY CONTENT</t>
  </si>
  <si>
    <t>CARPRTOT</t>
  </si>
  <si>
    <t>CARGSH</t>
  </si>
  <si>
    <t>CARHOR</t>
  </si>
  <si>
    <t>CARCAT</t>
  </si>
  <si>
    <t>MILCAT</t>
  </si>
  <si>
    <t>CARGETOT</t>
  </si>
  <si>
    <t>MILGSH</t>
  </si>
  <si>
    <t>FEIPRRES</t>
  </si>
  <si>
    <t>FEIGERES</t>
  </si>
  <si>
    <t>EGGCHI</t>
  </si>
  <si>
    <t>MIEPRTOT</t>
  </si>
  <si>
    <t>MIEGETOT</t>
  </si>
  <si>
    <t>Sugarcane processing</t>
  </si>
  <si>
    <t>Energy</t>
  </si>
  <si>
    <t>Field residue</t>
  </si>
  <si>
    <t>COTTON</t>
  </si>
  <si>
    <t>RICE</t>
  </si>
  <si>
    <t>BANANA</t>
  </si>
  <si>
    <t>COCOA</t>
  </si>
  <si>
    <t>COFFE</t>
  </si>
  <si>
    <t>SUGARCANE</t>
  </si>
  <si>
    <t>BEANS</t>
  </si>
  <si>
    <t>ORANGE</t>
  </si>
  <si>
    <t>CASSAVA</t>
  </si>
  <si>
    <t>CORN</t>
  </si>
  <si>
    <t>SOYBEAN</t>
  </si>
  <si>
    <t>WHEAT</t>
  </si>
  <si>
    <t>ANIMAL CARCASS</t>
  </si>
  <si>
    <t>ANIMAL - MILK &amp; EGGS</t>
  </si>
  <si>
    <t>ALGMETOT</t>
  </si>
  <si>
    <t>ARRMETOT</t>
  </si>
  <si>
    <t>BANMETOT</t>
  </si>
  <si>
    <t>CACMETOT</t>
  </si>
  <si>
    <t>CAFMETOT</t>
  </si>
  <si>
    <t>CANMETOT</t>
  </si>
  <si>
    <t>FEIMETOT</t>
  </si>
  <si>
    <t>LARMETOT</t>
  </si>
  <si>
    <t>MANMETOT</t>
  </si>
  <si>
    <t>MILMETOT</t>
  </si>
  <si>
    <t>SOJMETOT</t>
  </si>
  <si>
    <t>TRIMETOT</t>
  </si>
  <si>
    <t>CANBY8</t>
  </si>
  <si>
    <t>LARBY3</t>
  </si>
  <si>
    <t>Soybeans seeds for humans</t>
  </si>
  <si>
    <t>SOJBY3</t>
  </si>
  <si>
    <t>BEEFPRTOT</t>
  </si>
  <si>
    <t>BEEFGETOT</t>
  </si>
  <si>
    <t>CARMETOT</t>
  </si>
  <si>
    <t>MIEMETOT</t>
  </si>
  <si>
    <t>BEEFMETOT</t>
  </si>
  <si>
    <t>WMEATPT</t>
  </si>
  <si>
    <t>Pigs</t>
  </si>
  <si>
    <t>Poultries</t>
  </si>
  <si>
    <t>Production per number of cattle in stock (ton)</t>
  </si>
  <si>
    <t>CARPIG</t>
  </si>
  <si>
    <t>CARPOU</t>
  </si>
  <si>
    <t>Name</t>
  </si>
  <si>
    <t>Description</t>
  </si>
  <si>
    <t>DB_Census_State</t>
  </si>
  <si>
    <t>Database from the Brazilian Agricultural Census. It contains the input data for the calculation tables</t>
  </si>
  <si>
    <t>PIGFEED</t>
  </si>
  <si>
    <t>Animal conversion rates - carcass</t>
  </si>
  <si>
    <t>Animal conversion rates - milk &amp; egg</t>
  </si>
  <si>
    <t>Animal conversion rates - feed to meat</t>
  </si>
  <si>
    <t>Pig</t>
  </si>
  <si>
    <t>Chicken</t>
  </si>
  <si>
    <t>F2MPIG</t>
  </si>
  <si>
    <t>F2MCHI</t>
  </si>
  <si>
    <t>Feed to live weight conversion rates</t>
  </si>
  <si>
    <t>Feed to food</t>
  </si>
  <si>
    <t>Live weight to carcass conversion rates</t>
  </si>
  <si>
    <t>Feed share</t>
  </si>
  <si>
    <t>CARWHIPR</t>
  </si>
  <si>
    <t>CARWHIGE</t>
  </si>
  <si>
    <t>CARWHIME</t>
  </si>
  <si>
    <t>EGGCHIPR</t>
  </si>
  <si>
    <t>MILKFEEDPR</t>
  </si>
  <si>
    <t>MILKFEEDGE</t>
  </si>
  <si>
    <t>MILKFEEDME</t>
  </si>
  <si>
    <t>MILKPASTPR</t>
  </si>
  <si>
    <t>MILKPASTGE</t>
  </si>
  <si>
    <t>MILKPASTME</t>
  </si>
  <si>
    <t>FOOD FROM AGRICULTURAL CROPS - EDIBLE CROPS, WHITE MEAT, EGGS AND MILK SHARE FROM FEED</t>
  </si>
  <si>
    <t>CARREDPR</t>
  </si>
  <si>
    <t>CARREDGE</t>
  </si>
  <si>
    <t>CARREDME</t>
  </si>
  <si>
    <t>FOOD FROM PASTURES - RED MEAT AND MILK SHARE FROM GRAZING</t>
  </si>
  <si>
    <t>FOODCROPPR</t>
  </si>
  <si>
    <t>FOODCROPGE</t>
  </si>
  <si>
    <t>FOODCROPME</t>
  </si>
  <si>
    <t>EGGCHIGE</t>
  </si>
  <si>
    <t>EGGCHIME</t>
  </si>
  <si>
    <t>FOODPASTPR</t>
  </si>
  <si>
    <t>FOODPASTGE</t>
  </si>
  <si>
    <t>FOODPASTME</t>
  </si>
  <si>
    <t>LIVPRHUM</t>
  </si>
  <si>
    <t>LIVGEHUM</t>
  </si>
  <si>
    <t>LIVMEHUM</t>
  </si>
  <si>
    <t>PASTURE&amp;CROP RELATION</t>
  </si>
  <si>
    <t>FEEFOOPRR</t>
  </si>
  <si>
    <t>PASCROPRR</t>
  </si>
  <si>
    <t>PASCROGER</t>
  </si>
  <si>
    <t>BEECROPRR</t>
  </si>
  <si>
    <t>BEEFPRHA</t>
  </si>
  <si>
    <t>BEEFGEHA</t>
  </si>
  <si>
    <t>BEEFMEHA</t>
  </si>
  <si>
    <t>LIVCROPRR</t>
  </si>
  <si>
    <t>LIVCROGER</t>
  </si>
  <si>
    <t>LIVCROMER</t>
  </si>
  <si>
    <t>PASCROMER</t>
  </si>
  <si>
    <t>BEECROGER</t>
  </si>
  <si>
    <t>BEECROMER</t>
  </si>
  <si>
    <t>FEED4HUMPR</t>
  </si>
  <si>
    <t>FEED4HUMGE</t>
  </si>
  <si>
    <t>FEED4HUMME</t>
  </si>
  <si>
    <t>POUFEED</t>
  </si>
  <si>
    <t>REST OF FEED TO WHITE MEAT</t>
  </si>
  <si>
    <t>HUMFEEDPR</t>
  </si>
  <si>
    <t>HUMFEEDGE</t>
  </si>
  <si>
    <t>HUMFEEDME</t>
  </si>
  <si>
    <t>WHIMEATPR</t>
  </si>
  <si>
    <t>WHIMEATGE</t>
  </si>
  <si>
    <t>WHIMEATME</t>
  </si>
  <si>
    <t>RWHIMEATPT</t>
  </si>
  <si>
    <t>RWHIMEATPR</t>
  </si>
  <si>
    <t>RWHIMEATGE</t>
  </si>
  <si>
    <t>RWHIMEATME</t>
  </si>
  <si>
    <t>FEEFOOGER</t>
  </si>
  <si>
    <t>FEEFOOMER</t>
  </si>
  <si>
    <t>RPOUFEED</t>
  </si>
  <si>
    <t>RPIGFEED</t>
  </si>
  <si>
    <t>LIVESTOCK&amp;CROP - TOTAL FOOD AND RELATION</t>
  </si>
  <si>
    <t>LIVCROPRT</t>
  </si>
  <si>
    <t>LIVCROGET</t>
  </si>
  <si>
    <t>LIVCROMET</t>
  </si>
  <si>
    <t>PASTURE_MILK_SHARE</t>
  </si>
  <si>
    <t>FEED_MILK_SHARE</t>
  </si>
  <si>
    <t>FEED TO FOOD FOR HUMANS AND REST OF FEED TO WHITE MEAT</t>
  </si>
  <si>
    <t>CROPS UTILITY PR-GE-ME</t>
  </si>
  <si>
    <t>LIVESTOCK UTILITY PR-GE-ME</t>
  </si>
  <si>
    <t>ALGBY1_PR</t>
  </si>
  <si>
    <t>ALGBY2_PR</t>
  </si>
  <si>
    <t>ALGHR1_PR</t>
  </si>
  <si>
    <t>ALGHR2_PR</t>
  </si>
  <si>
    <t>ALGBY1_GE</t>
  </si>
  <si>
    <t>ALGBY2_GE</t>
  </si>
  <si>
    <t>ALGHR1_GE</t>
  </si>
  <si>
    <t>ALGHR2_GE</t>
  </si>
  <si>
    <t>ALGBY1_ME</t>
  </si>
  <si>
    <t>ARRBY1_PR</t>
  </si>
  <si>
    <t>ARRBY2_PR</t>
  </si>
  <si>
    <t>ARRBY3_PR</t>
  </si>
  <si>
    <t>ARRBY4_PR</t>
  </si>
  <si>
    <t>ARRHR1_PR</t>
  </si>
  <si>
    <t>ARRBY1_GE</t>
  </si>
  <si>
    <t>ARRBY2_GE</t>
  </si>
  <si>
    <t>ARRBY3_GE</t>
  </si>
  <si>
    <t>ARRBY4_GE</t>
  </si>
  <si>
    <t>ARRHR1_GE</t>
  </si>
  <si>
    <t>ARRBY1_ME</t>
  </si>
  <si>
    <t>ARRBY2_ME</t>
  </si>
  <si>
    <t>ARRBY3_ME</t>
  </si>
  <si>
    <t>BANBY1_PR</t>
  </si>
  <si>
    <t>BANBY2_PR</t>
  </si>
  <si>
    <t>BANHR1_PR</t>
  </si>
  <si>
    <t>BANBY1_GE</t>
  </si>
  <si>
    <t>BANBY2_GE</t>
  </si>
  <si>
    <t>BANHR1_GE</t>
  </si>
  <si>
    <t>BANBY1_ME</t>
  </si>
  <si>
    <t>CACPRI_PR</t>
  </si>
  <si>
    <t>CACHR1_PR</t>
  </si>
  <si>
    <t>CACPRI_GE</t>
  </si>
  <si>
    <t>CACHR1_GE</t>
  </si>
  <si>
    <t>CACPRI_ME</t>
  </si>
  <si>
    <t>CAFPRI_PR</t>
  </si>
  <si>
    <t>CAFPRI_GE</t>
  </si>
  <si>
    <t>CAFPRI_ME</t>
  </si>
  <si>
    <t>CANBY1_PR</t>
  </si>
  <si>
    <t>CANBY2_PR</t>
  </si>
  <si>
    <t>CANBY3_PR</t>
  </si>
  <si>
    <t>CANBY4_PR</t>
  </si>
  <si>
    <t>CANBY5_PR</t>
  </si>
  <si>
    <t>CANBY6_PR</t>
  </si>
  <si>
    <t>CANBY8_PR</t>
  </si>
  <si>
    <t>CANHR1_PR</t>
  </si>
  <si>
    <t>CANBY1_GE</t>
  </si>
  <si>
    <t>CANBY2_GE</t>
  </si>
  <si>
    <t>CANBY3_GE</t>
  </si>
  <si>
    <t>CANBY4_GE</t>
  </si>
  <si>
    <t>CANBY5_GE</t>
  </si>
  <si>
    <t>CANBY6_GE</t>
  </si>
  <si>
    <t>CANBY8_GE</t>
  </si>
  <si>
    <t>CANHR1_GE</t>
  </si>
  <si>
    <t>CANBY6_ME</t>
  </si>
  <si>
    <t>FEIPRI_PR</t>
  </si>
  <si>
    <t>FEIHR1_PR</t>
  </si>
  <si>
    <t>FEIPRI_GE</t>
  </si>
  <si>
    <t>FEIHR1_GE</t>
  </si>
  <si>
    <t>FEIPRI_ME</t>
  </si>
  <si>
    <t>LARPRI_PR</t>
  </si>
  <si>
    <t>LARBY1_PR</t>
  </si>
  <si>
    <t>LARBY2_PR</t>
  </si>
  <si>
    <t>LARBY3_PR</t>
  </si>
  <si>
    <t>LARPRI_GE</t>
  </si>
  <si>
    <t>LARBY1_GE</t>
  </si>
  <si>
    <t>LARBY2_GE</t>
  </si>
  <si>
    <t>LARBY3_GE</t>
  </si>
  <si>
    <t>LARPRI_ME</t>
  </si>
  <si>
    <t>LARBY1_ME</t>
  </si>
  <si>
    <t>LARBY3_ME</t>
  </si>
  <si>
    <t>MANPRI_PR</t>
  </si>
  <si>
    <t>MANHR1_PR</t>
  </si>
  <si>
    <t>MANPRI_GE</t>
  </si>
  <si>
    <t>MANHR1_GE</t>
  </si>
  <si>
    <t>MANPRI_ME</t>
  </si>
  <si>
    <t>MILPRI_PR</t>
  </si>
  <si>
    <t>MILBY1_PR</t>
  </si>
  <si>
    <t>MILBY2_PR</t>
  </si>
  <si>
    <t>MILHR1_PR</t>
  </si>
  <si>
    <t>MILPRI_GE</t>
  </si>
  <si>
    <t>MILBY1_GE</t>
  </si>
  <si>
    <t>MILBY2_GE</t>
  </si>
  <si>
    <t>MILHR1_GE</t>
  </si>
  <si>
    <t>MILPRI_ME</t>
  </si>
  <si>
    <t>MILBY1_ME</t>
  </si>
  <si>
    <t>MILBY2_ME</t>
  </si>
  <si>
    <t>SOJPRI_PR</t>
  </si>
  <si>
    <t>SOJBY1_PR</t>
  </si>
  <si>
    <t>SOJBY2_PR</t>
  </si>
  <si>
    <t>SOJBY3_PR</t>
  </si>
  <si>
    <t>SOJHR1_PR</t>
  </si>
  <si>
    <t>SOJPRI_GE</t>
  </si>
  <si>
    <t>SOJBY1_GE</t>
  </si>
  <si>
    <t>SOJBY2_GE</t>
  </si>
  <si>
    <t>SOJBY3_GE</t>
  </si>
  <si>
    <t>SOJHR1_GE</t>
  </si>
  <si>
    <t>SOJPRI_ME</t>
  </si>
  <si>
    <t>SOJBY1_ME</t>
  </si>
  <si>
    <t>SOJBY2_ME</t>
  </si>
  <si>
    <t>SOJBY3_ME</t>
  </si>
  <si>
    <t>TRIPRI_PR</t>
  </si>
  <si>
    <t>TRIBY1_PR</t>
  </si>
  <si>
    <t>TRIBY2_PR</t>
  </si>
  <si>
    <t>TRIHR1_PR</t>
  </si>
  <si>
    <t>TRIPRI_GE</t>
  </si>
  <si>
    <t>TRIBY1_GE</t>
  </si>
  <si>
    <t>TRIBY2_GE</t>
  </si>
  <si>
    <t>TRIHR1_GE</t>
  </si>
  <si>
    <t>TRIPRI_ME</t>
  </si>
  <si>
    <t>TRIBY1_ME</t>
  </si>
  <si>
    <t>TRIBY2_ME</t>
  </si>
  <si>
    <t>CARCAT_PR</t>
  </si>
  <si>
    <t>CARGSH_PR</t>
  </si>
  <si>
    <t>CARHOR_PR</t>
  </si>
  <si>
    <t>CARPIG_PR</t>
  </si>
  <si>
    <t>CARCPOU_PR</t>
  </si>
  <si>
    <t>CARCAT_GE</t>
  </si>
  <si>
    <t>CARGSH_GE</t>
  </si>
  <si>
    <t>CARHOR_GE</t>
  </si>
  <si>
    <t>CARPIG_GE</t>
  </si>
  <si>
    <t>CARCPOU_GE</t>
  </si>
  <si>
    <t>CARCAT_ME</t>
  </si>
  <si>
    <t>CARGSH_ME</t>
  </si>
  <si>
    <t>CARHOR_ME</t>
  </si>
  <si>
    <t>CARPIG_ME</t>
  </si>
  <si>
    <t>CARCPOU_ME</t>
  </si>
  <si>
    <t>MILCAT_PR</t>
  </si>
  <si>
    <t>MILGSH_PR</t>
  </si>
  <si>
    <t>EGGCHI_PR</t>
  </si>
  <si>
    <t>MILCAT_GE</t>
  </si>
  <si>
    <t>MILGSH_GE</t>
  </si>
  <si>
    <t>EGGCHI_GE</t>
  </si>
  <si>
    <t>MILCAT_ME</t>
  </si>
  <si>
    <t>MILGSH_ME</t>
  </si>
  <si>
    <t>EGGCHI_ME</t>
  </si>
  <si>
    <t>CROP PRODUCTION PR-GE-ME</t>
  </si>
  <si>
    <t>CROPPPRTOT</t>
  </si>
  <si>
    <t>CROPPGETOT</t>
  </si>
  <si>
    <t>CROPPMETOT</t>
  </si>
  <si>
    <t>CROPUPRHUM</t>
  </si>
  <si>
    <t>CROPUPRANI</t>
  </si>
  <si>
    <t>CROPUPRRES</t>
  </si>
  <si>
    <t>CROPUGEHUM</t>
  </si>
  <si>
    <t>CROPUGEANI</t>
  </si>
  <si>
    <t>CROPUGERES</t>
  </si>
  <si>
    <t>CROPUMEHUM</t>
  </si>
  <si>
    <t>CROPUMEANI</t>
  </si>
  <si>
    <t>Orange fruits in natura</t>
  </si>
  <si>
    <t>CROPHPRHUM</t>
  </si>
  <si>
    <t>CROPHGEHUM</t>
  </si>
  <si>
    <t>CROPHMEHUM</t>
  </si>
  <si>
    <t>Cassava leaves and foliage</t>
  </si>
  <si>
    <t>Linter</t>
  </si>
  <si>
    <t>Food</t>
  </si>
  <si>
    <t>Industrial processing</t>
  </si>
  <si>
    <t>Feed</t>
  </si>
  <si>
    <t>Waste</t>
  </si>
  <si>
    <t>Fertilizer</t>
  </si>
  <si>
    <t>Alocation</t>
  </si>
  <si>
    <t>DM Factor      (% as-is)</t>
  </si>
  <si>
    <t>Protein          (% DM)</t>
  </si>
  <si>
    <t>Partition                        (DM basis)</t>
  </si>
  <si>
    <t>Protein         (% DM)</t>
  </si>
  <si>
    <t>DB_FEConversion</t>
  </si>
  <si>
    <t>Cotton - By-Product 1 (Cotton oil) - Protein content (tonnes)</t>
  </si>
  <si>
    <t>Cotton - By-Product 2 (Cotton meal) - Protein content (tonnes)</t>
  </si>
  <si>
    <t>Cotton - Field Residue 1 (Cotton straw) - Protein content (tonnes)</t>
  </si>
  <si>
    <t>Cotton - Field Residue 2 (Cotton leaves) - Protein content (tonnes)</t>
  </si>
  <si>
    <t>Cotton - By-Product 1 (Cotton oil) - Gross energy content (Giga joules)</t>
  </si>
  <si>
    <t>Cotton - By-Product 2 (Cotton meal) - Gross energy content (Giga joules)</t>
  </si>
  <si>
    <t>Cotton - Field Residue 1 (Cotton straw) - Gross energy content (Giga joules)</t>
  </si>
  <si>
    <t>Cotton - Field Residue 2 (Cotton leaves) - Gross energy content (Giga joules)</t>
  </si>
  <si>
    <t>Milk from cattle - Protein content (tonnes)</t>
  </si>
  <si>
    <t>Milk from goats - Protein content (tonnes)</t>
  </si>
  <si>
    <t>Chicken eggs - Protein content (tonnes)</t>
  </si>
  <si>
    <t>Milk from cattle - Gross energy content (Giga joules)</t>
  </si>
  <si>
    <t>Milk from goats - Gross energy content (Giga joules)</t>
  </si>
  <si>
    <t>Chicken eggs - Gross energy content (Giga joules)</t>
  </si>
  <si>
    <t>Cotton - Production - Total Protein Content (tonnes)</t>
  </si>
  <si>
    <t>Cotton - Production - Total Gross Energy Content (Giga joules)</t>
  </si>
  <si>
    <t>Rice - Production - Total Protein Content (tonnes)</t>
  </si>
  <si>
    <t>Rice - Production - Total Gross Energy Content (Giga joules)</t>
  </si>
  <si>
    <t>Banana - Production - Total Protein Content (tonnes)</t>
  </si>
  <si>
    <t>Banana - Production - Total Gross Energy Content (Giga joules)</t>
  </si>
  <si>
    <t>Cocoa - Production - Total Protein Content (tonnes)</t>
  </si>
  <si>
    <t>Cocoa - Production - Total Gross Energy Content (Giga joules)</t>
  </si>
  <si>
    <t>Coffee - Production - Total Protein Content (tonnes)</t>
  </si>
  <si>
    <t>Coffee - Production - Total Gross Energy Content (Giga joules)</t>
  </si>
  <si>
    <t>Sugarcane - Production - Total Protein Content (tonnes)</t>
  </si>
  <si>
    <t>Sugarcane - Production - Total Gross Energy Content (Giga joules)</t>
  </si>
  <si>
    <t>Common beans - Production - Total Protein Content (tonnes)</t>
  </si>
  <si>
    <t>Common beans - Production - Total Gross Energy Content (Giga joules)</t>
  </si>
  <si>
    <t>Orange - Production - Total Protein Content (tonnes)</t>
  </si>
  <si>
    <t>Orange - Production - Total Gross Energy Content (Giga joules)</t>
  </si>
  <si>
    <t>Cassava - Production - Total Protein Content (tonnes)</t>
  </si>
  <si>
    <t>Cassava - Production - Total Gross Energy Content (Giga joules)</t>
  </si>
  <si>
    <t>Corn - Production - Total Protein Content (tonnes)</t>
  </si>
  <si>
    <t>Corn - Production - Total Gross Energy Content (Giga joules)</t>
  </si>
  <si>
    <t>Soybean - Production - Total Protein Content (tonnes)</t>
  </si>
  <si>
    <t>Soybean - Production - Total Gross Energy Content (Giga joules)</t>
  </si>
  <si>
    <t>Wheat - Production - Total Protein Content (tonnes)</t>
  </si>
  <si>
    <t>Wheat - Production - Total Gross Energy Content (Giga joules)</t>
  </si>
  <si>
    <t>All Crops - Production - Total Protein Content (tonnes)</t>
  </si>
  <si>
    <t>All Crops - Production - Total Gross Energy Content (Giga joules)</t>
  </si>
  <si>
    <t>Cotton - Utility - Total Protein Content for human consumption (tonnes)</t>
  </si>
  <si>
    <t>Cotton - Utility - Total Protein Content for animal consumption (tonnes)</t>
  </si>
  <si>
    <t>Cotton - Utility - Total Protein Content in field residues (tonnes)</t>
  </si>
  <si>
    <t>Cotton - Utility - Total Gross Energy Content for human consumption (Giga joules)</t>
  </si>
  <si>
    <t>Cotton - Utility - Total Gross Energy Content for animal consumption (Giga joules)</t>
  </si>
  <si>
    <t>Cotton - Utility - Total Gross Energy Content in field residues (Giga joules)</t>
  </si>
  <si>
    <t>Cotton - Utility - Total Metabolizable Energy Content for human consumption (Giga joules)</t>
  </si>
  <si>
    <t>Cotton - Utility - Total Metabolizable Energy Content for animal consumption (Giga joules)</t>
  </si>
  <si>
    <t>Rice - Utility - Total Protein Content for human consumption (tonnes)</t>
  </si>
  <si>
    <t>Rice - Utility - Total Protein Content for animal consumption (tonnes)</t>
  </si>
  <si>
    <t>Rice - Utility - Total Protein Content in field residues (tonnes)</t>
  </si>
  <si>
    <t>Rice - Utility - Total Gross Energy Content for human consumption (Giga joules)</t>
  </si>
  <si>
    <t>Rice - Utility - Total Gross Energy Content for animal consumption (Giga joules)</t>
  </si>
  <si>
    <t>Rice - Utility - Total Gross Energy Content in field residues (Giga joules)</t>
  </si>
  <si>
    <t>Rice - Utility - Total Metabolizable Energy Content for human consumption (Giga joules)</t>
  </si>
  <si>
    <t>Rice - Utility - Total Metabolizable Energy Content for animal consumption (Giga joules)</t>
  </si>
  <si>
    <t>DB_UtilityFE</t>
  </si>
  <si>
    <t>All Crops - Utility - Total Protein Content for human consumption (tonnes)</t>
  </si>
  <si>
    <t>All Crops - Utility - Total Protein Content for animal consumption (tonnes)</t>
  </si>
  <si>
    <t>All Crops - Utility - Total Protein Content in field residues (tonnes)</t>
  </si>
  <si>
    <t>All Crops - Utility - Total Gross Energy Content for human consumption (Giga joules)</t>
  </si>
  <si>
    <t>All Crops - Utility - Total Gross Energy Content for animal consumption (Giga joules)</t>
  </si>
  <si>
    <t>All Crops - Utility - Total Gross Energy Content in field residues (Giga joules)</t>
  </si>
  <si>
    <t>All Crops - Utility - Total Metabolizable Energy Content for human consumption (Giga joules)</t>
  </si>
  <si>
    <t>All Crops - Utility - Total Metabolizable Energy Content for animal consumption (Giga joules)</t>
  </si>
  <si>
    <t>Animal Carcass - Utility - Total Gross Energy Content for human consumption (Giga joules)</t>
  </si>
  <si>
    <t>Animal Carcass - Utility - Total Metabolizable Energy Content for human consumption (Giga joules)</t>
  </si>
  <si>
    <t>Animal Carcass - Utility - Total Protein Content for human consumption (tonnes)</t>
  </si>
  <si>
    <t>Milk and Eggs - Utility - Total Protein Content for human consumption (tonnes)</t>
  </si>
  <si>
    <t>Milk and Eggs - Utility - Total Gross Energy Content for human consumption (Giga joules)</t>
  </si>
  <si>
    <t>Milk and Eggs - Utility - Total Metabolizable Energy Content for human consumption (Giga joules)</t>
  </si>
  <si>
    <t>Livestock - Utility - Total Protein Content for human consumption (tonnes)</t>
  </si>
  <si>
    <t>Livestock - Utility - Total Metabolizable Energy Content for human consumption (Giga joules)</t>
  </si>
  <si>
    <t>Livestock - Utility - Total Gross Energy Content for human consumption (Giga joules)</t>
  </si>
  <si>
    <t>ACTUAL FEED&amp;FOOD RELATION (FEED / FOOD)</t>
  </si>
  <si>
    <t>BEEF&amp;CROP RELATION (BEEF / CROP)</t>
  </si>
  <si>
    <t>FEED WITH HUMAN NUTRITIONAL POTENTIAL AS FOOD</t>
  </si>
  <si>
    <t>FEED TO WHITE MEAT CONVERSION (carcass wheight, protein and energy contents)</t>
  </si>
  <si>
    <t>CROP HYPOTHETICAL POTENTIAL UTILITY</t>
  </si>
  <si>
    <t>BEEF UTILITY</t>
  </si>
  <si>
    <t>Feed products and by-products converted to pig meat (carcass weight; tonnes)</t>
  </si>
  <si>
    <t>Feed products and by-products converted to poultry meat (carcass weight; tonnes)</t>
  </si>
  <si>
    <t>White meat total production (carcass weight; tonnes)</t>
  </si>
  <si>
    <t>White meat protein content (tonnes)</t>
  </si>
  <si>
    <t>White meat gross energy content (tonnes)</t>
  </si>
  <si>
    <t>White meat metabolizable energy content (tonnes)</t>
  </si>
  <si>
    <t>Results_Feed2WhiteMeat</t>
  </si>
  <si>
    <t>DB_ProductionFE or DB_ProductionFE_fromUtility</t>
  </si>
  <si>
    <t>ALGBY2_DE</t>
  </si>
  <si>
    <t>ARRBY2_DE</t>
  </si>
  <si>
    <t>ARRBY3_DE</t>
  </si>
  <si>
    <t>MILBY2_DE</t>
  </si>
  <si>
    <t>SOJBY3_DE</t>
  </si>
  <si>
    <t>TRIBY2_DE</t>
  </si>
  <si>
    <t>LARBY2_DE</t>
  </si>
  <si>
    <t>Results_Crop&amp;Beef</t>
  </si>
  <si>
    <t>CROPHPRHA</t>
  </si>
  <si>
    <t>CROPHGEHA</t>
  </si>
  <si>
    <t>CROPHMEHA</t>
  </si>
  <si>
    <t>Results_Crop&amp;Pasture</t>
  </si>
  <si>
    <t>Cotton - By-Product 1 (Cotton oil) - Metabolizable energy content for humans (Giga joules)</t>
  </si>
  <si>
    <t>Cotton - By-Product 2 (Cotton meal) - Metabolizable energy content for animals (Giga joules)</t>
  </si>
  <si>
    <t>Milk from cattle - Metabolizable energy content for humans (Giga joules)</t>
  </si>
  <si>
    <t>Milk from goats - Metabolizable energy content for humans (Giga joules)</t>
  </si>
  <si>
    <t>Chicken eggs - Metabolizable energy content for humans (Giga joules)</t>
  </si>
  <si>
    <t>Cotton - Production - Total Metabolizable energy content for humans (Giga joules)</t>
  </si>
  <si>
    <t>Rice - Production - Total Metabolizable energy content for humans (Giga joules)</t>
  </si>
  <si>
    <t>Banana - Production - Total Metabolizable energy content for humans (Giga joules)</t>
  </si>
  <si>
    <t>Cocoa - Production - Total Metabolizable energy content for humans (Giga joules)</t>
  </si>
  <si>
    <t>Coffee - Production - Total Metabolizable energy content for humans (Giga joules)</t>
  </si>
  <si>
    <t>Sugarcane - Production - Total Metabolizable energy content for humans (Giga joules)</t>
  </si>
  <si>
    <t>Common beans - Production - Total Metabolizable energy content for humans (Giga joules)</t>
  </si>
  <si>
    <t>Orange - Production - Total Metabolizable energy content for humans (Giga joules)</t>
  </si>
  <si>
    <t>Cassava - Production - Total Metabolizable energy content for humans (Giga joules)</t>
  </si>
  <si>
    <t>Corn - Production - Total Metabolizable energy content for humans (Giga joules)</t>
  </si>
  <si>
    <t>Soybean - Production - Total Metabolizable energy content for humans (Giga joules)</t>
  </si>
  <si>
    <t>Wheat - Production - Total Metabolizable energy content for humans (Giga joules)</t>
  </si>
  <si>
    <t>All Crops - Production - Total Metabolizable energy content for humans (Giga joules)</t>
  </si>
  <si>
    <t>Banana - Utility - Total Protein Content for human consumption (tonnes)</t>
  </si>
  <si>
    <t>Rice - By-Product 1 (Rice grain) - Metabolizable energy content for humans (Giga joules)</t>
  </si>
  <si>
    <t>Rice - By-Product 2 (Rice bran) - Metabolizable energy content for humans (Giga joules)</t>
  </si>
  <si>
    <t>Rice - By-Product 3 (Rice broken) - Metabolizable energy content for humans (Giga joules)</t>
  </si>
  <si>
    <t>Rice - By-Product 2 (Rice bran)  - Metabolizable energy content for animals (Giga joules)</t>
  </si>
  <si>
    <t>Rice - By-Product 3 (Rice broken)  - Metabolizable energy content for animals (Giga joules)</t>
  </si>
  <si>
    <t>Rice - Field Residue 1 (Rice straw) - Gross energy content (Giga joules)</t>
  </si>
  <si>
    <t>Rice - By-Product 4 (Rice hulls) - Gross energy content (Giga joules)</t>
  </si>
  <si>
    <t>Rice - By-Product 1 (Rice grain) - Protein content (tonnes)</t>
  </si>
  <si>
    <t>Rice - By-Product 2 (Rice bran) - Protein content (tonnes)</t>
  </si>
  <si>
    <t>Rice - By-Product 3 (Rice broken) - Protein content (tonnes)</t>
  </si>
  <si>
    <t>Rice - By-Product 4 (Rice hulls) - Protein content (tonnes)</t>
  </si>
  <si>
    <t>Rice - Field Residue 1 (Rice straw) - Protein content (tonnes)</t>
  </si>
  <si>
    <t>Rice - By-Product 1 (Rice grain) - Gross energy content (Giga joules)</t>
  </si>
  <si>
    <t>Rice - By-Product 2 (Rice bran) - Gross energy content (Giga joules)</t>
  </si>
  <si>
    <t>Rice - By-Product 3 (Rice broken) - Gross energy content (Giga joules)</t>
  </si>
  <si>
    <t>Banana - By-Product 1 (Banana fruits) - Protein content (tonnes)</t>
  </si>
  <si>
    <t>Banana - By-Product 2 (Banana peels and bunch residues) - Protein content (tonnes)</t>
  </si>
  <si>
    <t>Banana - Field Residue 1 (Banana aerial parts) - Protein content (tonnes)</t>
  </si>
  <si>
    <t>Banana - By-Product 1 (Banana fruits) - Gross energy content (Giga joules)</t>
  </si>
  <si>
    <t>Banana - By-Product 2 (Banana peels and bunch residues) - Gross energy content (Giga joules)</t>
  </si>
  <si>
    <t>Banana - Field Residue 1 (Banana aerial parts) - Gross energy content (Giga joules)</t>
  </si>
  <si>
    <t>Banana - By-Product 1 (Banana fruits) - Metabolizable energy content for humans (Giga joules)</t>
  </si>
  <si>
    <t>Cocoa - By-Product 1 (Cocoa pod husks) - Protein content (tonnes)</t>
  </si>
  <si>
    <t>Cocoa - (Cocoa beans) - Protein content (tonnes)</t>
  </si>
  <si>
    <t>Cocoa -  (Cocoa beans) - Gross energy content (Giga joules)</t>
  </si>
  <si>
    <t>Cocoa - By-Product 1 (Cocoa pod husks) - Gross energy content (Giga joules)</t>
  </si>
  <si>
    <t>Cocoa - (Cocoa beans) - Metabolizable energy content for humans (Giga joules)</t>
  </si>
  <si>
    <t>Coffee - (Coffee bean (roasted, ground)) - Protein content (tonnes)</t>
  </si>
  <si>
    <t>Coffee - (Coffee bean (roasted, ground)) - Gross energy content (Giga joules)</t>
  </si>
  <si>
    <t>Coffee - (Coffee bean (roasted, ground)) - Metabolizable energy content for humans (Giga joules)</t>
  </si>
  <si>
    <t>Sugarcane - By-Product 1 (Sugarcane tops and leaves) - Protein content (tonnes)</t>
  </si>
  <si>
    <t>Sugarcane - By-Product 2 (Sugarcane stems) - Protein content (tonnes)</t>
  </si>
  <si>
    <t>Sugarcane - By-Product 3 (Cane bagasse) - Protein content (tonnes)</t>
  </si>
  <si>
    <t>Sugarcane - By-Product 4 (Cane molasses) - Protein content (tonnes)</t>
  </si>
  <si>
    <t>Sugarcane - By-Product 5 (Cane filter cake) - Protein content (tonnes)</t>
  </si>
  <si>
    <t>Sugarcane - By-Product 6 (Brown sugar ) - Protein content (tonnes)</t>
  </si>
  <si>
    <t>Sugarcane - By-Product 8 (Cane vinasse) - Protein content (tonnes)</t>
  </si>
  <si>
    <t>Sugarcane - Field Residue 1 (Sugarcane straw) - Protein content (tonnes)</t>
  </si>
  <si>
    <t>Sugarcane - By-Product 1 (Sugarcane tops and leaves) - Gross energy content (Giga joules)</t>
  </si>
  <si>
    <t>Sugarcane - By-Product 2 (Sugarcane stems) - Gross energy content (Giga joules)</t>
  </si>
  <si>
    <t>Sugarcane - By-Product 3 (Cane bagasse) - Gross energy content (Giga joules)</t>
  </si>
  <si>
    <t>Sugarcane - By-Product 4 (Cane molasses) - Gross energy content (Giga joules)</t>
  </si>
  <si>
    <t>Sugarcane - By-Product 5 (Cane filter cake) - Gross energy content (Giga joules)</t>
  </si>
  <si>
    <t>Sugarcane - By-Product 6 (Brown sugar ) - Gross energy content (Giga joules)</t>
  </si>
  <si>
    <t>Sugarcane - By-Product 8 (Cane vinasse) - Gross energy content (Giga joules)</t>
  </si>
  <si>
    <t>Sugarcane - Field Residue 1 (Sugarcane straw) - Gross energy content (Giga joules)</t>
  </si>
  <si>
    <t>Sugarcane - By-Product 6 (Brown sugar ) - Metabolizable energy content for humans (Giga joules)</t>
  </si>
  <si>
    <t>Common beans - Field Residue 1 (Tops and leaves) - Protein content (tonnes)</t>
  </si>
  <si>
    <t>Common beans - Field Residue 1 (Tops and leaves) - Gross energy content (Giga joules)</t>
  </si>
  <si>
    <t>Orange - (Orange Fruits) - Protein content (tonnes)</t>
  </si>
  <si>
    <t>Orange - By-Product 1 (Orange fruits in natura) - Protein content (tonnes)</t>
  </si>
  <si>
    <t>Orange - By-Product 2 (Citrus pulp, fresh) - Protein content (tonnes)</t>
  </si>
  <si>
    <t>Orange - By-Product 3 (Citrus juice, concentraded) - Protein content (tonnes)</t>
  </si>
  <si>
    <t>Orange - (Orange Fruits) - Gross energy content (Giga joules)</t>
  </si>
  <si>
    <t>Orange - By-Product 1 (Orange fruits in natura) - Gross energy content (Giga joules)</t>
  </si>
  <si>
    <t>Orange - By-Product 2 (Citrus pulp, fresh) - Gross energy content (Giga joules)</t>
  </si>
  <si>
    <t>Orange - By-Product 3 (Citrus juice, concentraded) - Gross energy content (Giga joules)</t>
  </si>
  <si>
    <t>Orange - (Orange Fruits) - Metabolizable energy content for humans (Giga joules)</t>
  </si>
  <si>
    <t>Orange - By-Product 1 (Orange fruits in natura) - Metabolizable energy content for humans (Giga joules)</t>
  </si>
  <si>
    <t>Orange - By-Product 2 (Citrus pulp, fresh) - Metabolizable energy content for animals (Giga joules)</t>
  </si>
  <si>
    <t>Orange - By-Product 3 (Citrus juice, concentraded) - Metabolizable energy content for humans (Giga joules)</t>
  </si>
  <si>
    <t>Cassava - (Cassava Tuber) - Protein content (tonnes)</t>
  </si>
  <si>
    <t>Cassava - Field Residue 1 (Cassava Tuber) - Protein content (tonnes)</t>
  </si>
  <si>
    <t>Cassava - (Cassava Tuber) - Gross energy content (Giga joules)</t>
  </si>
  <si>
    <t>Cassava - Field Residue 1 (Cassava Tuber) - Gross energy content (Giga joules)</t>
  </si>
  <si>
    <t>Cassava - (Cassava Tuber) - Metabolizable energy content for humans (Giga joules)</t>
  </si>
  <si>
    <t>Maize - (Maize grains) - Protein content (tonnes)</t>
  </si>
  <si>
    <t>Maize - By-Product 1 - (Maize grains for humans) - Protein content (tonnes)</t>
  </si>
  <si>
    <t>Maize - By-Product 2 - (Maize grains for animals) - Protein content (tonnes)</t>
  </si>
  <si>
    <t>Maize - Field Residue - (Maize stover) - Protein content (tonnes)</t>
  </si>
  <si>
    <t>Maize - (Maize grains) - Gross energy content (Giga joules)</t>
  </si>
  <si>
    <t>Maize - By-Product 1 - (Maize grains for humans) - Gross energy content (Giga joules)</t>
  </si>
  <si>
    <t>Maize - By-Product 2 - (Maize grains for animals) - Gross energy content (Giga joules)</t>
  </si>
  <si>
    <t>Maize - Field Residue - (Maize stover) - Gross energy content (Giga joules)</t>
  </si>
  <si>
    <t>Maize - (Maize grains) - Metabolizable energy content for humans (Giga joules)</t>
  </si>
  <si>
    <t>Maize - By-Product 2 - (Maize grains for animals) -  Metabolizable energy content for humans (Giga joules)</t>
  </si>
  <si>
    <t>Maize - By-Product 2 - (Maize grains for animals) -  Metabolizable energy content for animals (Giga joules)</t>
  </si>
  <si>
    <t>Soybean - (Soybean seeds) - Protein content (tonnes)</t>
  </si>
  <si>
    <t>Soybean - By-Product 1 - (Soybean seeds for humans) - Protein content (tonnes)</t>
  </si>
  <si>
    <t>Soybean - By-Product 2 - (Soybean seeds oil) - Protein content (tonnes)</t>
  </si>
  <si>
    <t>Soybean - By-Product 3 - (Soybean seeds meal) - Protein content (tonnes)</t>
  </si>
  <si>
    <t>Soybean - Field Residue 1 - (Soybean stalks &amp; husks) - Protein content (tonnes)</t>
  </si>
  <si>
    <t>Soybean - (Soybean seeds) -  Gross energy content (Giga joules)</t>
  </si>
  <si>
    <t>Soybean - By-Product 2 - (Soybean seeds oil) - Gross energy content (Giga joules)</t>
  </si>
  <si>
    <t>Soybean - Field Residue 1 - (Soybean stalks &amp; husks) - Gross energy content (Giga joules)</t>
  </si>
  <si>
    <t>Maize - By-Product 1 - (Maize grains for humans) - Metabolizable energy content for humans (Giga joules)</t>
  </si>
  <si>
    <t>Soybean - (Soybean seeds) - Metabolizable energy content for humans (Giga joules)</t>
  </si>
  <si>
    <t>Soybean - By-Product 1 - (Soybean seeds for humans) - Gross energy content (Giga joules)</t>
  </si>
  <si>
    <t>Soybean - By-Product 3 - (Soybean seeds meal) - Gross energy content (Giga joules)</t>
  </si>
  <si>
    <t>Soybean - By-Product 1 - (Soybean seeds for humans) - Metabolizable energy content for humans (Giga joules)</t>
  </si>
  <si>
    <t>Soybean - By-Product 2 - (Soybean seeds oil) - Metabolizable energy content for humans (Giga joules)</t>
  </si>
  <si>
    <t>Soybean - By-Product 3 - (Soybean seeds meal) - Metabolizable energy content for animals (Giga joules)</t>
  </si>
  <si>
    <t>Soybean - Field Residue 1 - (Soybean stalks &amp; husks) - Metabolizable energy content for humans (Giga joules)</t>
  </si>
  <si>
    <t>Wheat - (Wheat grain) - Protein content (tonnes)</t>
  </si>
  <si>
    <t>Wheat - By-Product 1 - (Wheat flour) - Protein content (tonnes)</t>
  </si>
  <si>
    <t>Wheat - By-Product 2 - (Wheat bran) - Protein content (tonnes)</t>
  </si>
  <si>
    <t>Wheat - Field Residue 1 - (Wheat straw) - Protein content (tonnes)</t>
  </si>
  <si>
    <t>Wheat - (Wheat grain) - Gross energy content (Giga joules)</t>
  </si>
  <si>
    <t>Wheat - By-Product 1 - (Wheat flour) - Gross energy content (Giga joules)</t>
  </si>
  <si>
    <t>Wheat - By-Product 2 - (Wheat bran) - Gross energy content (Giga joules)</t>
  </si>
  <si>
    <t>Wheat - Field Residue 1 - (Wheat straw) - Gross energy content (Giga joules)</t>
  </si>
  <si>
    <t>Wheat - (Wheat grain) - Metabolizable energy content for humans (Giga joules)</t>
  </si>
  <si>
    <t>Wheat - By-Product 1 - (Wheat flour) - Metabolizable energy content for humans (Giga joules)</t>
  </si>
  <si>
    <t>Wheat - By-Product 2 - (Wheat bran) - Metabolizable energy content for animals (Giga joules)</t>
  </si>
  <si>
    <t>Wheat - By-Product 2 - (Wheat bran) - Metabolizable energy content for humans (Giga joules)</t>
  </si>
  <si>
    <t>Animal Carcass - (Bull/Cattle carcass) - Protein content (tonnes)</t>
  </si>
  <si>
    <t>Animal Carcass - (Goats and sheep carcass) - Protein content (tonnes)</t>
  </si>
  <si>
    <t>Animal Carcass - (Horses, donkeys and mule carcass) - Protein content (tonnes)</t>
  </si>
  <si>
    <t>Animal Carcass - (Pigs) - Protein content (tonnes)</t>
  </si>
  <si>
    <t>Animal Carcass - (Poultries) - Protein content (tonnes)</t>
  </si>
  <si>
    <t>Animal Carcass - (Bull/Cattle carcass) - Gross energy content (Giga joules)</t>
  </si>
  <si>
    <t>Animal Carcass - (Goats and sheep carcass) - Gross energy content (Giga joules)</t>
  </si>
  <si>
    <t>Animal Carcass - (Horses, donkeys and mule carcass) - Gross energy content (Giga joules)</t>
  </si>
  <si>
    <t>Animal Carcass - (Pigs) - Gross energy content (Giga joules)</t>
  </si>
  <si>
    <t>Animal Carcass - (Poultries) - Gross energy content (Giga joules)</t>
  </si>
  <si>
    <t>Animal Carcass - (Bull/Cattle carcass) - Metabolizable energy content for humans (Giga joules)</t>
  </si>
  <si>
    <t>Animal Carcass - (Goats and sheep carcass) - Metabolizable energy content for humans (Giga joules)</t>
  </si>
  <si>
    <t>Animal Carcass - (Horses, donkeys and mule carcass) - Metabolizable energy content for humans (Giga joules)</t>
  </si>
  <si>
    <t>Animal Carcass - (Pigs) - Metabolizable energy content for humans (Giga joules)</t>
  </si>
  <si>
    <t>Animal Carcass - (Poultries) - Metabolizable energy content for humans (Giga joules)</t>
  </si>
  <si>
    <t>Banana - Utility - Total Protein Content in field residues (tonnes)</t>
  </si>
  <si>
    <t>Banana - Utility - Total Gross Energy Content for human consumption (Giga joules)</t>
  </si>
  <si>
    <t>Banana - Utility - Total Gross Energy Content in field residues (Giga joules)</t>
  </si>
  <si>
    <t>Banana - Utility - Total Metabolizable Energy Content for human consumption (Giga joules)</t>
  </si>
  <si>
    <t>Cocoa - Utility - Total Protein Content for human consumption (tonnes)</t>
  </si>
  <si>
    <t>Cocoa - Utility - Total Protein Content in field residues (tonnes)</t>
  </si>
  <si>
    <t>Cocoa - Utility - Total Gross Energy Content for human consumption (Giga joules)</t>
  </si>
  <si>
    <t>Cocoa - Utility - Total Gross Energy Content in field residues (Giga joules)</t>
  </si>
  <si>
    <t>Cocoa - Utility - Total Metabolizable Energy Content for human consumption (Giga joules)</t>
  </si>
  <si>
    <t>Coffee - Utility - Total Protein Content for human consumption (tonnes)</t>
  </si>
  <si>
    <t>Coffee - Utility - Total Gross Energy Content for human consumption (Giga joules)</t>
  </si>
  <si>
    <t>Coffee - Utility - Total Metabolizable Energy Content for human consumption (Giga joules)</t>
  </si>
  <si>
    <t>Sugarcane - Utility - Total Protein Content for human consumption (tonnes)</t>
  </si>
  <si>
    <t>Sugarcane - Utility - Total Protein Content in field residues (tonnes)</t>
  </si>
  <si>
    <t>Sugarcane - Utility - Total Gross Energy Content for human consumption (Giga joules)</t>
  </si>
  <si>
    <t>Sugarcane - Utility - Total Gross Energy Content in field residues (Giga joules)</t>
  </si>
  <si>
    <t>Sugarcane - Utility - Total Metabolizable Energy Content for human consumption (Giga joules)</t>
  </si>
  <si>
    <t>Common beans - Utility - Total Protein Content for human consumption (tonnes)</t>
  </si>
  <si>
    <t>Common beans - Utility - Total Protein Content in field residues (tonnes)</t>
  </si>
  <si>
    <t>Common beans - Utility - Total Gross Energy Content for human consumption (Giga joules)</t>
  </si>
  <si>
    <t>Common beans - Utility - Total Gross Energy Content in field residues (Giga joules)</t>
  </si>
  <si>
    <t>Common beans - Utility - Total Metabolizable Energy Content for human consumption (Giga joules)</t>
  </si>
  <si>
    <t>Orange - Utility - Total Protein Content for human consumption (tonnes)</t>
  </si>
  <si>
    <t>Orange - Utility - Total Gross Energy Content for animal consumption (Giga joules)</t>
  </si>
  <si>
    <t>Orange - Utility - Total Gross Energy Content for human consumption (Giga joules)</t>
  </si>
  <si>
    <t>Orange - Utility - Total Metabolizable Energy Content for human consumption (Giga joules)</t>
  </si>
  <si>
    <t>Orange - Utility - Total Metabolizable Energy Content for animal consumption (Giga joules)</t>
  </si>
  <si>
    <t>Cassava - Utility - Total Protein Content for human consumption (tonnes)</t>
  </si>
  <si>
    <t>Cassava - Utility - Total Protein Content in field residues (tonnes)</t>
  </si>
  <si>
    <t>Casava - Utility - Total Gross Energy Content for human consumption (Giga joules)</t>
  </si>
  <si>
    <t>Casava - Utility - Total Gross Energy Content in field residues (Giga joules)</t>
  </si>
  <si>
    <t>Casava - Utility - Total Metabolizable Energy Content for human consumption (Giga joules)</t>
  </si>
  <si>
    <t>Maize - Utility - Total Protein Content for human consumption (tonnes)</t>
  </si>
  <si>
    <t>Maize - Utility - Total Gross Energy Content for animal consumption (Giga joules)</t>
  </si>
  <si>
    <t>Maize - Utility - Total Protein Content in field residues (tonnes)</t>
  </si>
  <si>
    <t>Maize - Utility - Total Gross Energy Content for human consumption (Giga joules)</t>
  </si>
  <si>
    <t>Maize - Utility - Total Gross Energy Content in field residues (Giga joules)</t>
  </si>
  <si>
    <t>Maize - Utility - Total Metabolizable Energy Content for human consumption (Giga joules)</t>
  </si>
  <si>
    <t>Maize - Utility - Total Metabolizable Energy Content for animal consumption (Giga joules)</t>
  </si>
  <si>
    <t>Soy - Utility - Total Protein Content for human consumption (tonnes)</t>
  </si>
  <si>
    <t>Soy - Utility - Total Gross Energy Content for animal consumption (Giga joules)</t>
  </si>
  <si>
    <t>Soy - Utility - Total Protein Content in field residues (tonnes)</t>
  </si>
  <si>
    <t>Soy - Utility - Total Gross Energy Content for human consumption (Giga joules)</t>
  </si>
  <si>
    <t>Soy - Utility - Total Gross Energy Content in field residues (Giga joules)</t>
  </si>
  <si>
    <t>Soy - Utility - Total Metabolizable Energy Content for human consumption (Giga joules)</t>
  </si>
  <si>
    <t>Soy - Utility - Total Metabolizable Energy Content for animal consumption (Giga joules)</t>
  </si>
  <si>
    <t>Wheat - Utility - Total Protein Content for human consumption (tonnes)</t>
  </si>
  <si>
    <t>Wheat - Utility - Total Gross Energy Content for animal consumption (Giga joules)</t>
  </si>
  <si>
    <t>Wheat - Utility - Total Protein Content in field residues (tonnes)</t>
  </si>
  <si>
    <t>Wheat - Utility - Total Gross Energy Content for human consumption (Giga joules)</t>
  </si>
  <si>
    <t>Wheat - Utility - Total Gross Energy Content in field residues (Giga joules)</t>
  </si>
  <si>
    <t>Wheat - Utility - Total Metabolizable Energy Content for human consumption (Giga joules)</t>
  </si>
  <si>
    <t>Wheat - Utility - Total Metabolizable Energy Content for animal consumption (Giga joules)</t>
  </si>
  <si>
    <t>Common beans - (Common bean grains) - Protein content (tonnes)</t>
  </si>
  <si>
    <t>Common beans - (Common bean grains) - Gross energy content (Giga joules)</t>
  </si>
  <si>
    <t>Common beans - (Common bean grains) - Metabolizable energy content for humans (Giga joules)</t>
  </si>
  <si>
    <t>Livestock&amp;Crop - Utility - Total Protein Content (tonnes)</t>
  </si>
  <si>
    <t>Livestock&amp;Crop - Utility - Total Gross Energy Content (Giga joules)</t>
  </si>
  <si>
    <t>Livestock&amp;Crop - Utility - Total Metabolizable Energy Content (Giga joules)</t>
  </si>
  <si>
    <t>Livestock&amp;Crop - Utility - Relation Protein Content (tonnes)</t>
  </si>
  <si>
    <t>Livestock&amp;Crop - Utility - Relation Gross Energy Content (Giga joules)</t>
  </si>
  <si>
    <t>Livestock&amp;Crop - Utility - Relation Metabolizable Energy Content (Giga joules)</t>
  </si>
  <si>
    <t>Beef - Utility - Total Protein Content for human consumption (Giga joules)</t>
  </si>
  <si>
    <t>Beef - Utility - Total Gross Energy Content  for human consumption (Giga joules)</t>
  </si>
  <si>
    <t>Beef - Utility - Total Metabolizable Energy Content for human consumption (Giga joules)</t>
  </si>
  <si>
    <t>Beef - Utility - Total Protein Content for animal consumption (Giga joules)</t>
  </si>
  <si>
    <t>Beef - Utility - Total Gross Energy Content  for animals consumption (Giga joules)</t>
  </si>
  <si>
    <t>Beef - Utility - Total Metabolizable Energy Content for animals consumption (Giga joules)</t>
  </si>
  <si>
    <t>Crop - Utility - Hypothetical Potential -  Protein Content for animal consumption (tonnes)</t>
  </si>
  <si>
    <t>Crop - Utility - Hypothetical Potential -  Gross Energy Content for animal consumption (Giga joules)</t>
  </si>
  <si>
    <t>Crop - Utility - Hypothetical Potential - Protein Content for human consumption (tonnes)</t>
  </si>
  <si>
    <t>Crop - Utility - Hypothetical Potential - Gross Energy Content for human consumption (Giga joules)</t>
  </si>
  <si>
    <t>Crop - Utility - Hypothetical Potential - Metabolizable Energy Content for human consumption (Giga joules)</t>
  </si>
  <si>
    <t>Crop - Utility - Hypothetical Potential - Metabolizable Energy Content for animal consumption (Giga joules)</t>
  </si>
  <si>
    <t>Beef and Crop relation of protein production (Beef / Crop)</t>
  </si>
  <si>
    <t>Beef and Crop relation of gross energy production (Beef / Crop)</t>
  </si>
  <si>
    <t>Beef and Crop relation of metabolizable energy production (Beef / Crop)</t>
  </si>
  <si>
    <t>White meat carcass production - Protein Content (tonnes)</t>
  </si>
  <si>
    <t>White meat carcass production - Gross energy content (Giga joules)</t>
  </si>
  <si>
    <t>White meat carcass production - Metabolizable energy content (Giga joules)</t>
  </si>
  <si>
    <t>Chicken egg production - Protein Content (tonnes)</t>
  </si>
  <si>
    <t>Chicken egg production - Gross energy content (Giga joules)</t>
  </si>
  <si>
    <t>Chicken egg production - Metabolizable energy content (Giga joules)</t>
  </si>
  <si>
    <t>Milk from feed production - Protein Content (tonnes)</t>
  </si>
  <si>
    <t>Milk from feed production - Gross energy content (Giga joules)</t>
  </si>
  <si>
    <t>Milk from feed production - Metabolizable energy content (Giga joules)</t>
  </si>
  <si>
    <t>Food From Agricultural Crops - Protein Content (tonnes)</t>
  </si>
  <si>
    <t>Food From Agricultural Crops - Gross Energy Content (Giga joules)</t>
  </si>
  <si>
    <t>Food From Agricultural Crops - Metabolizable Energy (Giga joules)</t>
  </si>
  <si>
    <t>Red meat carcass production - Protein Content (tonnes)</t>
  </si>
  <si>
    <t>Red meat carcass production - Gross energy content (Giga joules)</t>
  </si>
  <si>
    <t>Red meat carcass production - Metabolizable energy content (Giga joules)</t>
  </si>
  <si>
    <t>Milk from pasture production - Protein Content (tonnes)</t>
  </si>
  <si>
    <t>Milk from pasture production - Gross energy content (Giga joules)</t>
  </si>
  <si>
    <t>Milk from pasture production - Metabolizable energy content (Giga joules)</t>
  </si>
  <si>
    <t>Food from Pastures - Protein Content (tonnes)</t>
  </si>
  <si>
    <t>Food from Pastures - Gross Energy Content (Giga joules)</t>
  </si>
  <si>
    <t>Food from Pastures - Metabolizable Energy Content (Giga joules)</t>
  </si>
  <si>
    <t>Pasture and Crop Relation of protein production (Pasture / Crop)</t>
  </si>
  <si>
    <t>Pasture and Crop Relation of gross energy production (Pasture / Crop)</t>
  </si>
  <si>
    <t>Pasture and Crop Relation of metabolizable energy production (Pasture / Crop)</t>
  </si>
  <si>
    <t>FE_ConvertionFactors</t>
  </si>
  <si>
    <t>DB_ProductionFE</t>
  </si>
  <si>
    <t>DB_ProductionFE_fromUtility</t>
  </si>
  <si>
    <t>Results_Feed&amp;Food</t>
  </si>
  <si>
    <t>Asymmetries of cattle and crop productivity and efficiency during Brazil´s agricultural expansion from 1975 to 2006</t>
  </si>
  <si>
    <t>Sumarizes all analysed variables and specifies their codification (abbreviations), description and units</t>
  </si>
  <si>
    <t>Land Use - Hectares - Crops - Permanent - Area of agricultural establishments</t>
  </si>
  <si>
    <t>Land Use - Hectares - Crops - Temporary - Area of agricultural establishments</t>
  </si>
  <si>
    <t>Land Use - Hectares - Agricultural Use</t>
  </si>
  <si>
    <t>Land Use - Hectares - Natural Pasture - Area of agricultural establishments</t>
  </si>
  <si>
    <t>Land Use - Hectares - Planted Pasture - Area of agricultural establishments</t>
  </si>
  <si>
    <t>Land Use - Hectares - Total Pasture - Area of agricultural establishments</t>
  </si>
  <si>
    <t>Land Use - Hectares - Natural Forest - Area of agricultural establishments</t>
  </si>
  <si>
    <t>Land Use - Hectares - Planted Forest - Area of agricultural establishments</t>
  </si>
  <si>
    <t>Production - Animal Production - Milk from cattle - Liters</t>
  </si>
  <si>
    <t>Production - Animal Production - Milk from goats and sheeps - Liters</t>
  </si>
  <si>
    <t>Production - Animal Production - Eggs from chickens - Units</t>
  </si>
  <si>
    <t>Production - Hectares - Harvested Area - Cotton</t>
  </si>
  <si>
    <t>Production - Hectares - Harvested Area - Rice</t>
  </si>
  <si>
    <t>Production - Hectares - Harvested Area - Banana</t>
  </si>
  <si>
    <t>Production - Hectares - Harvested Area - Cocoa</t>
  </si>
  <si>
    <t>Production - Hectares - Harvested Area - Coffee</t>
  </si>
  <si>
    <t>Production - Hectares - Harvested Area - Sugarcane</t>
  </si>
  <si>
    <t>Production - Hectares - Harvested Area - Common Beans</t>
  </si>
  <si>
    <t>Production - Hectares - Harvested Area - Orange</t>
  </si>
  <si>
    <t>Production - Hectares - Harvested Area - Cassava</t>
  </si>
  <si>
    <t>Production - Hectares - Harvested Area - Maize</t>
  </si>
  <si>
    <t>Production - Hectares - Harvested Area - Soybean</t>
  </si>
  <si>
    <t>Production - Hectares - Harvested Area - Wheat</t>
  </si>
  <si>
    <t>Contains all the factors and coefficients used to convert the main agricultural products and its by products to protein, gross energy and metabolizable energy</t>
  </si>
  <si>
    <t>Table that individually converts all the agricultural products and its by products to protein, gross energy and metabolizable energy</t>
  </si>
  <si>
    <t>Functional elements production for each agricultural product</t>
  </si>
  <si>
    <t>Functional elements production for each agricultural product, obtained based on the sum of functional elements utility (as described in SM)</t>
  </si>
  <si>
    <t>Functional elements utility for each agricultural product</t>
  </si>
  <si>
    <t>Estimation of white meat production if all feed was destined to pigs and chickens</t>
  </si>
  <si>
    <t>Shares of crop allocated as feed and food</t>
  </si>
  <si>
    <t>Index_variables</t>
  </si>
  <si>
    <t>1) This spreadsheet presents all data, equations and results used to elaborate the paper. Below is a short and broad description of the data presented in each tab of this spreadsheet. We recommend users to read the main manuscript and especially the supplemental materials before working with this spreadsheet.</t>
  </si>
  <si>
    <t>4) Contact for doubts and questions regarding this spreasheet: vinicius@imaflora.org</t>
  </si>
  <si>
    <t>5) Tabs descriptions:</t>
  </si>
  <si>
    <t>3) The results of agricultural products and by-products conversion to functional elements can be observed in the tab "DB_FEConversion", which is the table used to determine the functional elements production (tab "DB_ProductionFE") and utility (tab "DB_UtilityFE").</t>
  </si>
  <si>
    <t>2) All model equations are retrieving data from the tab "DB_Census_State" and converting agricultural products and by-products to functional elements (protein, gross energy and metabolizable energy) based on the factors and coefficients presented in the tab "FE_ConversionFactors". The tab "FE_ConversionFactors" also presents the coefficients used to allocate products and by-products to feed, food, energy, field residues or industrial processing. Any change in the values presented in these two tabs will alter the results presented in all other tabs.</t>
  </si>
  <si>
    <t>Database, equations and results</t>
  </si>
  <si>
    <t>Comparison between functional elements production of crops and beef from cattle, bufaloes, horses, dunkeys and mules</t>
  </si>
  <si>
    <t>Comparison between functional elements utility of crops and pasture based agricultural products. Results include white meat from pigs and chickens, milk and eggs</t>
  </si>
  <si>
    <t>YEAR</t>
  </si>
  <si>
    <t>Name of Brazilian States</t>
  </si>
  <si>
    <t>Oficial codification number of Brazilian States</t>
  </si>
  <si>
    <t>STATE</t>
  </si>
  <si>
    <t>CODST</t>
  </si>
  <si>
    <t>STATES AND YEARS ANALIZED</t>
  </si>
  <si>
    <t>Cotton seeds whole</t>
  </si>
  <si>
    <t>Name of the Brazilian Political Administrative Region where the referred State belongs to</t>
  </si>
  <si>
    <t>VARIABLE CODIFICATION</t>
  </si>
  <si>
    <t>VARIABLE DESCRIPTION</t>
  </si>
  <si>
    <t>All tabs</t>
  </si>
  <si>
    <t>TAB NAME</t>
  </si>
  <si>
    <t>Pasture_milkShare</t>
  </si>
  <si>
    <t>Hidden tab. It describes the share of milk that is produced from both grazing and feed.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</si>
</sst>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
    <numFmt numFmtId="166" formatCode="0.000"/>
    <numFmt numFmtId="167" formatCode="0.00000"/>
    <numFmt numFmtId="168" formatCode="0.0000"/>
    <numFmt numFmtId="169" formatCode="0.000000"/>
    <numFmt numFmtId="170" formatCode="#,##0.0000"/>
  </numFmts>
  <fonts count="38" x14ac:knownFonts="1">
    <font>
      <sz val="11"/>
      <color theme="1"/>
      <name val="Calibri"/>
      <family val="2"/>
      <scheme val="minor"/>
    </font>
    <font>
      <b/>
      <sz val="11"/>
      <color theme="1"/>
      <name val="Calibri"/>
      <family val="2"/>
      <scheme val="minor"/>
    </font>
    <font>
      <sz val="11"/>
      <color theme="1"/>
      <name val="Calibri"/>
      <family val="2"/>
      <scheme val="minor"/>
    </font>
    <font>
      <sz val="11"/>
      <name val="Calibri"/>
      <family val="2"/>
      <scheme val="minor"/>
    </font>
    <font>
      <sz val="11"/>
      <color rgb="FFFFC000"/>
      <name val="Calibri"/>
      <family val="2"/>
      <scheme val="minor"/>
    </font>
    <font>
      <b/>
      <sz val="1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Arial"/>
      <family val="2"/>
    </font>
    <font>
      <sz val="10"/>
      <color theme="1"/>
      <name val="Calibri"/>
      <family val="2"/>
      <scheme val="minor"/>
    </font>
    <font>
      <u/>
      <sz val="11"/>
      <color theme="1"/>
      <name val="Calibri"/>
      <family val="2"/>
      <scheme val="minor"/>
    </font>
    <font>
      <b/>
      <sz val="10"/>
      <color theme="1"/>
      <name val="Calibri"/>
      <family val="2"/>
      <scheme val="minor"/>
    </font>
    <font>
      <sz val="10"/>
      <name val="Calibri"/>
      <family val="2"/>
      <scheme val="minor"/>
    </font>
    <font>
      <sz val="10"/>
      <color theme="0"/>
      <name val="Calibri"/>
      <family val="2"/>
      <scheme val="minor"/>
    </font>
    <font>
      <sz val="10"/>
      <color indexed="81"/>
      <name val="Calibri"/>
      <family val="2"/>
      <scheme val="minor"/>
    </font>
    <font>
      <b/>
      <sz val="10"/>
      <color indexed="81"/>
      <name val="Calibri"/>
      <family val="2"/>
      <scheme val="minor"/>
    </font>
    <font>
      <b/>
      <sz val="10"/>
      <name val="Calibri"/>
      <family val="2"/>
      <scheme val="minor"/>
    </font>
    <font>
      <sz val="10"/>
      <color rgb="FFC00000"/>
      <name val="Calibri"/>
      <family val="2"/>
      <scheme val="minor"/>
    </font>
    <font>
      <b/>
      <sz val="10"/>
      <color theme="0"/>
      <name val="Calibri"/>
      <family val="2"/>
      <scheme val="minor"/>
    </font>
    <font>
      <sz val="11"/>
      <color theme="1"/>
      <name val="Times New Roman"/>
      <family val="1"/>
    </font>
    <font>
      <sz val="14"/>
      <color theme="1"/>
      <name val="Times New Roman"/>
      <family val="1"/>
    </font>
    <font>
      <b/>
      <sz val="28"/>
      <color theme="1"/>
      <name val="Times New Roman"/>
      <family val="1"/>
    </font>
    <font>
      <sz val="11"/>
      <color rgb="FFFF0000"/>
      <name val="Times New Roman"/>
      <family val="1"/>
    </font>
    <font>
      <b/>
      <sz val="11"/>
      <color theme="1"/>
      <name val="Times New Roman"/>
      <family val="1"/>
    </font>
    <font>
      <i/>
      <sz val="12"/>
      <name val="Times New Roman"/>
      <family val="1"/>
    </font>
  </fonts>
  <fills count="81">
    <fill>
      <patternFill patternType="none"/>
    </fill>
    <fill>
      <patternFill patternType="gray125"/>
    </fill>
    <fill>
      <patternFill patternType="solid">
        <fgColor theme="6"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theme="7"/>
        <bgColor indexed="64"/>
      </patternFill>
    </fill>
    <fill>
      <patternFill patternType="solid">
        <fgColor theme="8"/>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1" tint="4.9989318521683403E-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9"/>
        <bgColor indexed="64"/>
      </patternFill>
    </fill>
    <fill>
      <patternFill patternType="solid">
        <fgColor rgb="FFFFFF00"/>
        <bgColor indexed="64"/>
      </patternFill>
    </fill>
    <fill>
      <patternFill patternType="solid">
        <fgColor rgb="FFFFFFCC"/>
        <bgColor indexed="64"/>
      </patternFill>
    </fill>
    <fill>
      <patternFill patternType="solid">
        <fgColor rgb="FFFFFF66"/>
        <bgColor indexed="64"/>
      </patternFill>
    </fill>
    <fill>
      <patternFill patternType="solid">
        <fgColor theme="2" tint="-0.74999237037263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7" tint="-0.249977111117893"/>
        <bgColor indexed="64"/>
      </patternFill>
    </fill>
    <fill>
      <patternFill patternType="solid">
        <fgColor theme="1" tint="0.499984740745262"/>
        <bgColor indexed="64"/>
      </patternFill>
    </fill>
  </fills>
  <borders count="15">
    <border>
      <left/>
      <right/>
      <top/>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4">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43" borderId="0" applyNumberFormat="0" applyBorder="0" applyAlignment="0" applyProtection="0"/>
    <xf numFmtId="0" fontId="14" fillId="44" borderId="0" applyNumberFormat="0" applyBorder="0" applyAlignment="0" applyProtection="0"/>
    <xf numFmtId="0" fontId="15" fillId="45" borderId="0" applyNumberFormat="0" applyBorder="0" applyAlignment="0" applyProtection="0"/>
    <xf numFmtId="0" fontId="16" fillId="46" borderId="5" applyNumberFormat="0" applyAlignment="0" applyProtection="0"/>
    <xf numFmtId="0" fontId="17" fillId="47" borderId="6" applyNumberFormat="0" applyAlignment="0" applyProtection="0"/>
    <xf numFmtId="0" fontId="18" fillId="47" borderId="5" applyNumberFormat="0" applyAlignment="0" applyProtection="0"/>
    <xf numFmtId="0" fontId="19" fillId="0" borderId="7" applyNumberFormat="0" applyFill="0" applyAlignment="0" applyProtection="0"/>
    <xf numFmtId="0" fontId="7" fillId="48" borderId="8" applyNumberFormat="0" applyAlignment="0" applyProtection="0"/>
    <xf numFmtId="0" fontId="8" fillId="0" borderId="0" applyNumberFormat="0" applyFill="0" applyBorder="0" applyAlignment="0" applyProtection="0"/>
    <xf numFmtId="0" fontId="2" fillId="49" borderId="9" applyNumberFormat="0" applyFont="0" applyAlignment="0" applyProtection="0"/>
    <xf numFmtId="0" fontId="20" fillId="0" borderId="0" applyNumberFormat="0" applyFill="0" applyBorder="0" applyAlignment="0" applyProtection="0"/>
    <xf numFmtId="0" fontId="1" fillId="0" borderId="10" applyNumberFormat="0" applyFill="0" applyAlignment="0" applyProtection="0"/>
    <xf numFmtId="0" fontId="6"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6" fillId="73" borderId="0" applyNumberFormat="0" applyBorder="0" applyAlignment="0" applyProtection="0"/>
    <xf numFmtId="0" fontId="21" fillId="0" borderId="0" applyNumberFormat="0" applyFill="0" applyBorder="0" applyAlignment="0" applyProtection="0"/>
  </cellStyleXfs>
  <cellXfs count="348">
    <xf numFmtId="0" fontId="0" fillId="0" borderId="0" xfId="0"/>
    <xf numFmtId="0" fontId="0" fillId="0" borderId="0" xfId="0" applyFill="1"/>
    <xf numFmtId="164" fontId="0" fillId="0" borderId="0" xfId="1" applyNumberFormat="1" applyFont="1"/>
    <xf numFmtId="165" fontId="0" fillId="0" borderId="0" xfId="1" applyNumberFormat="1" applyFont="1"/>
    <xf numFmtId="165" fontId="0" fillId="0" borderId="0" xfId="1" applyNumberFormat="1" applyFont="1" applyAlignment="1">
      <alignment horizontal="center"/>
    </xf>
    <xf numFmtId="165" fontId="0" fillId="0" borderId="0" xfId="1" applyNumberFormat="1" applyFont="1" applyFill="1" applyAlignment="1">
      <alignment horizontal="center"/>
    </xf>
    <xf numFmtId="165" fontId="0" fillId="0" borderId="0" xfId="1" applyNumberFormat="1" applyFont="1" applyFill="1"/>
    <xf numFmtId="0" fontId="0" fillId="0" borderId="0" xfId="0" applyFont="1"/>
    <xf numFmtId="0" fontId="0" fillId="0" borderId="0" xfId="0" applyFont="1" applyFill="1"/>
    <xf numFmtId="0" fontId="0" fillId="0" borderId="0" xfId="0" applyFont="1" applyAlignment="1">
      <alignment horizontal="center"/>
    </xf>
    <xf numFmtId="0" fontId="0" fillId="0" borderId="0" xfId="0" applyFont="1" applyFill="1" applyAlignment="1">
      <alignment horizontal="center"/>
    </xf>
    <xf numFmtId="166" fontId="0" fillId="0" borderId="0" xfId="1" quotePrefix="1" applyNumberFormat="1" applyFont="1" applyFill="1" applyAlignment="1">
      <alignment horizontal="center"/>
    </xf>
    <xf numFmtId="0" fontId="0" fillId="42" borderId="0" xfId="0" applyFill="1"/>
    <xf numFmtId="2" fontId="0" fillId="0" borderId="0" xfId="0" applyNumberFormat="1"/>
    <xf numFmtId="2" fontId="22" fillId="42" borderId="0" xfId="0" applyNumberFormat="1" applyFont="1" applyFill="1"/>
    <xf numFmtId="0" fontId="3" fillId="42" borderId="0" xfId="0" applyFont="1" applyFill="1" applyBorder="1"/>
    <xf numFmtId="165" fontId="22" fillId="0" borderId="0" xfId="1" applyNumberFormat="1" applyFont="1" applyFill="1" applyAlignment="1">
      <alignment horizontal="center"/>
    </xf>
    <xf numFmtId="167" fontId="0" fillId="0" borderId="0" xfId="1" applyNumberFormat="1" applyFont="1" applyAlignment="1">
      <alignment horizontal="center"/>
    </xf>
    <xf numFmtId="169" fontId="0" fillId="0" borderId="0" xfId="1" applyNumberFormat="1" applyFont="1" applyAlignment="1">
      <alignment horizontal="center"/>
    </xf>
    <xf numFmtId="166" fontId="0" fillId="0" borderId="0" xfId="1" applyNumberFormat="1" applyFont="1" applyFill="1" applyAlignment="1">
      <alignment horizontal="center"/>
    </xf>
    <xf numFmtId="165" fontId="22" fillId="0" borderId="0" xfId="0" applyNumberFormat="1" applyFont="1" applyAlignment="1">
      <alignment horizontal="center"/>
    </xf>
    <xf numFmtId="0" fontId="0" fillId="0" borderId="0" xfId="0"/>
    <xf numFmtId="0" fontId="0" fillId="0" borderId="0" xfId="0" applyFont="1"/>
    <xf numFmtId="165" fontId="22" fillId="0" borderId="0" xfId="1" applyNumberFormat="1" applyFont="1" applyFill="1" applyAlignment="1">
      <alignment horizontal="center"/>
    </xf>
    <xf numFmtId="0" fontId="22" fillId="0" borderId="0" xfId="0" applyFont="1" applyFill="1" applyAlignment="1">
      <alignment horizontal="center"/>
    </xf>
    <xf numFmtId="0" fontId="22" fillId="0" borderId="0" xfId="0" applyFont="1" applyFill="1"/>
    <xf numFmtId="168" fontId="22" fillId="0" borderId="0" xfId="1" applyNumberFormat="1" applyFont="1" applyFill="1" applyAlignment="1">
      <alignment horizontal="center"/>
    </xf>
    <xf numFmtId="165" fontId="22" fillId="0" borderId="0" xfId="1" applyNumberFormat="1" applyFont="1" applyAlignment="1">
      <alignment horizontal="center"/>
    </xf>
    <xf numFmtId="0" fontId="22" fillId="0" borderId="0" xfId="0" applyFont="1" applyAlignment="1">
      <alignment horizontal="center"/>
    </xf>
    <xf numFmtId="0" fontId="22" fillId="0" borderId="0" xfId="0" applyFont="1"/>
    <xf numFmtId="166" fontId="22" fillId="0" borderId="0" xfId="1" applyNumberFormat="1" applyFont="1" applyFill="1" applyAlignment="1">
      <alignment horizontal="center"/>
    </xf>
    <xf numFmtId="165" fontId="22" fillId="0" borderId="0" xfId="1" applyNumberFormat="1" applyFont="1" applyAlignment="1">
      <alignment horizontal="left"/>
    </xf>
    <xf numFmtId="165" fontId="22" fillId="0" borderId="0" xfId="1" applyNumberFormat="1" applyFont="1"/>
    <xf numFmtId="164" fontId="22" fillId="0" borderId="0" xfId="1" applyNumberFormat="1" applyFont="1" applyFill="1" applyAlignment="1">
      <alignment horizontal="center"/>
    </xf>
    <xf numFmtId="167" fontId="0" fillId="0" borderId="0" xfId="1" applyNumberFormat="1" applyFont="1" applyFill="1" applyAlignment="1">
      <alignment horizontal="center"/>
    </xf>
    <xf numFmtId="167" fontId="0" fillId="0" borderId="0" xfId="1" applyNumberFormat="1" applyFont="1"/>
    <xf numFmtId="0" fontId="22" fillId="0" borderId="0" xfId="0" applyFont="1" applyFill="1"/>
    <xf numFmtId="165" fontId="22" fillId="0" borderId="0" xfId="1" applyNumberFormat="1" applyFont="1" applyFill="1" applyAlignment="1">
      <alignment horizontal="center"/>
    </xf>
    <xf numFmtId="0" fontId="22" fillId="0" borderId="0" xfId="0" applyFont="1" applyFill="1" applyAlignment="1">
      <alignment horizontal="center"/>
    </xf>
    <xf numFmtId="0" fontId="0" fillId="0" borderId="0" xfId="0" applyFont="1"/>
    <xf numFmtId="0" fontId="0" fillId="0" borderId="0" xfId="0" applyFont="1" applyFill="1"/>
    <xf numFmtId="0" fontId="1" fillId="0" borderId="0" xfId="0" applyFont="1"/>
    <xf numFmtId="4" fontId="0" fillId="0" borderId="0" xfId="0" applyNumberFormat="1" applyFont="1" applyFill="1"/>
    <xf numFmtId="4" fontId="0" fillId="0" borderId="0" xfId="0" applyNumberFormat="1"/>
    <xf numFmtId="0" fontId="0" fillId="0" borderId="0" xfId="0" applyFont="1" applyFill="1" applyBorder="1" applyAlignment="1">
      <alignment horizontal="left"/>
    </xf>
    <xf numFmtId="0" fontId="0" fillId="0" borderId="0" xfId="0"/>
    <xf numFmtId="0" fontId="0" fillId="0" borderId="0" xfId="0"/>
    <xf numFmtId="0" fontId="1" fillId="0" borderId="0" xfId="0" applyFont="1" applyAlignment="1">
      <alignment wrapText="1"/>
    </xf>
    <xf numFmtId="0" fontId="0" fillId="0" borderId="0" xfId="0"/>
    <xf numFmtId="4" fontId="22" fillId="77" borderId="1" xfId="0" applyNumberFormat="1" applyFont="1" applyFill="1" applyBorder="1" applyAlignment="1">
      <alignment horizontal="left" indent="1"/>
    </xf>
    <xf numFmtId="4" fontId="22" fillId="15" borderId="1" xfId="0" applyNumberFormat="1" applyFont="1" applyFill="1" applyBorder="1" applyAlignment="1">
      <alignment horizontal="left" indent="1"/>
    </xf>
    <xf numFmtId="4" fontId="22" fillId="22" borderId="1" xfId="0" applyNumberFormat="1" applyFont="1" applyFill="1" applyBorder="1" applyAlignment="1">
      <alignment horizontal="left" indent="1"/>
    </xf>
    <xf numFmtId="4" fontId="26" fillId="74" borderId="1" xfId="0" applyNumberFormat="1" applyFont="1" applyFill="1" applyBorder="1" applyAlignment="1">
      <alignment horizontal="left" indent="1"/>
    </xf>
    <xf numFmtId="4" fontId="0" fillId="0" borderId="0" xfId="0" applyNumberFormat="1" applyFont="1" applyFill="1" applyAlignment="1">
      <alignment horizontal="left" indent="1"/>
    </xf>
    <xf numFmtId="3" fontId="0" fillId="0" borderId="0" xfId="0" applyNumberFormat="1" applyFont="1" applyFill="1"/>
    <xf numFmtId="3" fontId="0" fillId="0" borderId="0" xfId="0" applyNumberFormat="1" applyFont="1"/>
    <xf numFmtId="2" fontId="7" fillId="80" borderId="0" xfId="0" applyNumberFormat="1" applyFont="1" applyFill="1"/>
    <xf numFmtId="2" fontId="0" fillId="0" borderId="0" xfId="1" applyNumberFormat="1" applyFont="1"/>
    <xf numFmtId="2" fontId="6" fillId="34" borderId="1" xfId="0" applyNumberFormat="1" applyFont="1" applyFill="1" applyBorder="1"/>
    <xf numFmtId="0" fontId="0" fillId="0" borderId="11" xfId="0" applyFont="1" applyFill="1" applyBorder="1"/>
    <xf numFmtId="2" fontId="0" fillId="0" borderId="11" xfId="0" applyNumberFormat="1" applyBorder="1"/>
    <xf numFmtId="0" fontId="0" fillId="4" borderId="11" xfId="0" applyFill="1" applyBorder="1"/>
    <xf numFmtId="0" fontId="25" fillId="0" borderId="0" xfId="0" applyFont="1" applyAlignment="1">
      <alignment horizontal="center"/>
    </xf>
    <xf numFmtId="0" fontId="3" fillId="0" borderId="0" xfId="0" applyFont="1" applyAlignment="1">
      <alignment horizontal="center"/>
    </xf>
    <xf numFmtId="0" fontId="1" fillId="0" borderId="11" xfId="0" applyFont="1" applyFill="1" applyBorder="1" applyAlignment="1">
      <alignment horizontal="center" vertical="center" wrapText="1"/>
    </xf>
    <xf numFmtId="164" fontId="1" fillId="0" borderId="11" xfId="1"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0" fontId="1" fillId="4" borderId="11" xfId="0" applyFont="1" applyFill="1" applyBorder="1" applyAlignment="1">
      <alignment horizontal="left"/>
    </xf>
    <xf numFmtId="0" fontId="1" fillId="4" borderId="11" xfId="0" applyFont="1" applyFill="1" applyBorder="1" applyAlignment="1">
      <alignment horizontal="left" vertical="center"/>
    </xf>
    <xf numFmtId="0" fontId="0" fillId="4" borderId="11" xfId="0" applyFont="1" applyFill="1" applyBorder="1" applyAlignment="1">
      <alignment horizontal="center" vertical="center" wrapText="1"/>
    </xf>
    <xf numFmtId="165" fontId="1" fillId="4" borderId="11" xfId="0" applyNumberFormat="1" applyFont="1" applyFill="1" applyBorder="1" applyAlignment="1">
      <alignment horizontal="center" vertical="center" wrapText="1"/>
    </xf>
    <xf numFmtId="164" fontId="1" fillId="4" borderId="11" xfId="1" applyNumberFormat="1" applyFont="1" applyFill="1" applyBorder="1" applyAlignment="1">
      <alignment horizontal="center" vertical="center" wrapText="1"/>
    </xf>
    <xf numFmtId="0" fontId="1" fillId="4" borderId="1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1" fillId="0" borderId="11" xfId="0" applyFont="1" applyBorder="1" applyAlignment="1">
      <alignment horizontal="left"/>
    </xf>
    <xf numFmtId="164" fontId="0" fillId="0" borderId="11" xfId="1" applyNumberFormat="1" applyFont="1" applyBorder="1" applyAlignment="1">
      <alignment horizontal="center"/>
    </xf>
    <xf numFmtId="166" fontId="0" fillId="0" borderId="11" xfId="1" applyNumberFormat="1" applyFont="1" applyBorder="1" applyAlignment="1">
      <alignment horizontal="center"/>
    </xf>
    <xf numFmtId="2" fontId="0" fillId="0" borderId="11" xfId="1" applyNumberFormat="1" applyFont="1" applyBorder="1" applyAlignment="1">
      <alignment horizontal="center"/>
    </xf>
    <xf numFmtId="2" fontId="25" fillId="0" borderId="11" xfId="1" applyNumberFormat="1" applyFont="1" applyBorder="1" applyAlignment="1">
      <alignment horizontal="center"/>
    </xf>
    <xf numFmtId="0" fontId="22" fillId="0" borderId="11" xfId="0" applyFont="1" applyBorder="1" applyAlignment="1">
      <alignment horizontal="left" indent="1"/>
    </xf>
    <xf numFmtId="164" fontId="22" fillId="0" borderId="11" xfId="1" applyNumberFormat="1" applyFont="1" applyBorder="1" applyAlignment="1">
      <alignment horizontal="center"/>
    </xf>
    <xf numFmtId="166" fontId="22" fillId="0" borderId="11" xfId="1" applyNumberFormat="1" applyFont="1" applyBorder="1" applyAlignment="1">
      <alignment horizontal="center"/>
    </xf>
    <xf numFmtId="164" fontId="25" fillId="0" borderId="11" xfId="1" applyNumberFormat="1" applyFont="1" applyBorder="1" applyAlignment="1">
      <alignment horizontal="center"/>
    </xf>
    <xf numFmtId="165" fontId="22" fillId="0" borderId="11" xfId="1" applyNumberFormat="1" applyFont="1" applyBorder="1" applyAlignment="1">
      <alignment horizontal="center"/>
    </xf>
    <xf numFmtId="165" fontId="25" fillId="0" borderId="11" xfId="1" applyNumberFormat="1" applyFont="1" applyBorder="1" applyAlignment="1">
      <alignment horizontal="center"/>
    </xf>
    <xf numFmtId="165" fontId="0" fillId="0" borderId="11" xfId="1" applyNumberFormat="1" applyFont="1" applyBorder="1" applyAlignment="1">
      <alignment horizontal="center"/>
    </xf>
    <xf numFmtId="0" fontId="22" fillId="0" borderId="11" xfId="0" applyFont="1" applyFill="1" applyBorder="1" applyAlignment="1">
      <alignment horizontal="left" indent="1"/>
    </xf>
    <xf numFmtId="0" fontId="22" fillId="0" borderId="11" xfId="0" applyFont="1" applyBorder="1"/>
    <xf numFmtId="0" fontId="22" fillId="0" borderId="11" xfId="0" applyFont="1" applyBorder="1" applyAlignment="1">
      <alignment horizontal="left" indent="2"/>
    </xf>
    <xf numFmtId="164" fontId="22" fillId="0" borderId="11" xfId="0" applyNumberFormat="1" applyFont="1" applyBorder="1" applyAlignment="1">
      <alignment horizontal="center"/>
    </xf>
    <xf numFmtId="165" fontId="22" fillId="0" borderId="11" xfId="0" applyNumberFormat="1" applyFont="1" applyBorder="1" applyAlignment="1">
      <alignment horizontal="center"/>
    </xf>
    <xf numFmtId="164" fontId="0" fillId="4" borderId="11" xfId="1" applyNumberFormat="1" applyFont="1" applyFill="1" applyBorder="1" applyAlignment="1">
      <alignment horizontal="center"/>
    </xf>
    <xf numFmtId="166" fontId="0" fillId="4" borderId="11" xfId="1" applyNumberFormat="1" applyFont="1" applyFill="1" applyBorder="1" applyAlignment="1">
      <alignment horizontal="center"/>
    </xf>
    <xf numFmtId="165" fontId="0" fillId="4" borderId="11" xfId="1" applyNumberFormat="1" applyFont="1" applyFill="1" applyBorder="1" applyAlignment="1">
      <alignment horizontal="center"/>
    </xf>
    <xf numFmtId="2" fontId="25" fillId="4" borderId="11" xfId="1" applyNumberFormat="1" applyFont="1" applyFill="1" applyBorder="1" applyAlignment="1">
      <alignment horizontal="center"/>
    </xf>
    <xf numFmtId="0" fontId="1" fillId="0" borderId="11" xfId="0" applyFont="1" applyFill="1" applyBorder="1" applyAlignment="1">
      <alignment horizontal="left"/>
    </xf>
    <xf numFmtId="165" fontId="0" fillId="0" borderId="11" xfId="0" applyNumberFormat="1" applyBorder="1" applyAlignment="1">
      <alignment horizontal="center"/>
    </xf>
    <xf numFmtId="164" fontId="0" fillId="0" borderId="11" xfId="0" applyNumberFormat="1" applyFont="1" applyBorder="1"/>
    <xf numFmtId="166" fontId="0" fillId="0" borderId="11" xfId="0" applyNumberFormat="1" applyFont="1" applyBorder="1"/>
    <xf numFmtId="164" fontId="0" fillId="0" borderId="11" xfId="1" applyNumberFormat="1" applyFont="1" applyBorder="1"/>
    <xf numFmtId="165" fontId="0" fillId="0" borderId="11" xfId="0" applyNumberFormat="1" applyFont="1" applyBorder="1"/>
    <xf numFmtId="0" fontId="25" fillId="0" borderId="11" xfId="0" applyFont="1" applyBorder="1" applyAlignment="1">
      <alignment horizontal="center"/>
    </xf>
    <xf numFmtId="165" fontId="22" fillId="0" borderId="11" xfId="1" applyNumberFormat="1" applyFont="1" applyFill="1" applyBorder="1" applyAlignment="1">
      <alignment horizontal="center"/>
    </xf>
    <xf numFmtId="164" fontId="0" fillId="0" borderId="11" xfId="1" applyNumberFormat="1" applyFont="1" applyFill="1" applyBorder="1" applyAlignment="1">
      <alignment horizontal="center"/>
    </xf>
    <xf numFmtId="165" fontId="0" fillId="0" borderId="11" xfId="1" applyNumberFormat="1" applyFont="1" applyFill="1" applyBorder="1" applyAlignment="1">
      <alignment horizontal="center"/>
    </xf>
    <xf numFmtId="165" fontId="3" fillId="0" borderId="11" xfId="1" applyNumberFormat="1" applyFont="1" applyFill="1" applyBorder="1" applyAlignment="1">
      <alignment horizontal="center"/>
    </xf>
    <xf numFmtId="0" fontId="5" fillId="4" borderId="11" xfId="0" applyFont="1" applyFill="1" applyBorder="1" applyAlignment="1">
      <alignment horizontal="left"/>
    </xf>
    <xf numFmtId="166" fontId="0" fillId="0" borderId="11" xfId="1" applyNumberFormat="1" applyFont="1" applyFill="1" applyBorder="1" applyAlignment="1">
      <alignment horizontal="center"/>
    </xf>
    <xf numFmtId="2" fontId="25" fillId="0" borderId="11" xfId="1" applyNumberFormat="1" applyFont="1" applyFill="1" applyBorder="1" applyAlignment="1">
      <alignment horizontal="center"/>
    </xf>
    <xf numFmtId="164" fontId="0" fillId="0" borderId="11" xfId="0" applyNumberFormat="1" applyFont="1" applyFill="1" applyBorder="1" applyAlignment="1">
      <alignment horizontal="center"/>
    </xf>
    <xf numFmtId="164" fontId="22" fillId="0" borderId="11" xfId="1" applyNumberFormat="1" applyFont="1" applyFill="1" applyBorder="1" applyAlignment="1">
      <alignment horizontal="center"/>
    </xf>
    <xf numFmtId="165" fontId="25" fillId="0" borderId="11" xfId="1" applyNumberFormat="1" applyFont="1" applyFill="1" applyBorder="1" applyAlignment="1">
      <alignment horizontal="center"/>
    </xf>
    <xf numFmtId="0" fontId="22" fillId="0" borderId="11" xfId="0" applyFont="1" applyFill="1" applyBorder="1"/>
    <xf numFmtId="164" fontId="22" fillId="0" borderId="11" xfId="1" applyNumberFormat="1" applyFont="1" applyFill="1" applyBorder="1" applyAlignment="1">
      <alignment horizontal="right"/>
    </xf>
    <xf numFmtId="166" fontId="22" fillId="0" borderId="11" xfId="0" applyNumberFormat="1" applyFont="1" applyFill="1" applyBorder="1"/>
    <xf numFmtId="0" fontId="1" fillId="0" borderId="11" xfId="0" applyFont="1" applyBorder="1" applyAlignment="1">
      <alignment horizontal="left" indent="1"/>
    </xf>
    <xf numFmtId="164" fontId="23" fillId="0" borderId="11" xfId="1" applyNumberFormat="1" applyFont="1" applyFill="1" applyBorder="1" applyAlignment="1">
      <alignment horizontal="right"/>
    </xf>
    <xf numFmtId="0" fontId="22" fillId="0" borderId="11" xfId="0" applyFont="1" applyFill="1" applyBorder="1" applyAlignment="1">
      <alignment horizontal="left" indent="2"/>
    </xf>
    <xf numFmtId="0" fontId="1" fillId="0" borderId="11" xfId="0" applyFont="1" applyFill="1" applyBorder="1" applyAlignment="1">
      <alignment horizontal="left" indent="1"/>
    </xf>
    <xf numFmtId="0" fontId="0" fillId="0" borderId="11" xfId="0" applyFont="1" applyFill="1" applyBorder="1" applyAlignment="1">
      <alignment horizontal="left" indent="1"/>
    </xf>
    <xf numFmtId="166" fontId="0" fillId="0" borderId="11" xfId="0" applyNumberFormat="1" applyFont="1" applyFill="1" applyBorder="1"/>
    <xf numFmtId="165" fontId="0" fillId="0" borderId="11" xfId="0" applyNumberFormat="1" applyFont="1" applyBorder="1" applyAlignment="1">
      <alignment horizontal="center"/>
    </xf>
    <xf numFmtId="0" fontId="24" fillId="0" borderId="11" xfId="0" applyFont="1" applyBorder="1" applyAlignment="1">
      <alignment horizontal="left"/>
    </xf>
    <xf numFmtId="166" fontId="22" fillId="0" borderId="11" xfId="1" applyNumberFormat="1" applyFont="1" applyFill="1" applyBorder="1" applyAlignment="1">
      <alignment horizontal="center"/>
    </xf>
    <xf numFmtId="164" fontId="1" fillId="4" borderId="11" xfId="1" applyNumberFormat="1" applyFont="1" applyFill="1" applyBorder="1" applyAlignment="1">
      <alignment horizontal="center"/>
    </xf>
    <xf numFmtId="166" fontId="1" fillId="4" borderId="11" xfId="1" applyNumberFormat="1" applyFont="1" applyFill="1" applyBorder="1" applyAlignment="1">
      <alignment horizontal="center"/>
    </xf>
    <xf numFmtId="165" fontId="1" fillId="4" borderId="11" xfId="1" applyNumberFormat="1" applyFont="1" applyFill="1" applyBorder="1" applyAlignment="1">
      <alignment horizontal="center"/>
    </xf>
    <xf numFmtId="164" fontId="0" fillId="0" borderId="11" xfId="0" applyNumberFormat="1" applyFont="1" applyFill="1" applyBorder="1"/>
    <xf numFmtId="165" fontId="0" fillId="0" borderId="11" xfId="0" applyNumberFormat="1" applyFont="1" applyFill="1" applyBorder="1"/>
    <xf numFmtId="164" fontId="22" fillId="0" borderId="11" xfId="0" applyNumberFormat="1" applyFont="1" applyFill="1" applyBorder="1" applyAlignment="1">
      <alignment horizontal="center"/>
    </xf>
    <xf numFmtId="166" fontId="22" fillId="0" borderId="11" xfId="0" applyNumberFormat="1" applyFont="1" applyFill="1" applyBorder="1" applyAlignment="1">
      <alignment horizontal="center"/>
    </xf>
    <xf numFmtId="165" fontId="22" fillId="0" borderId="11" xfId="0" applyNumberFormat="1" applyFont="1" applyFill="1" applyBorder="1" applyAlignment="1">
      <alignment horizontal="center"/>
    </xf>
    <xf numFmtId="166" fontId="22" fillId="0" borderId="11" xfId="0" applyNumberFormat="1" applyFont="1" applyBorder="1"/>
    <xf numFmtId="166" fontId="22" fillId="0" borderId="11" xfId="0" applyNumberFormat="1" applyFont="1" applyBorder="1" applyAlignment="1">
      <alignment horizontal="center"/>
    </xf>
    <xf numFmtId="165" fontId="0" fillId="0" borderId="11" xfId="1" quotePrefix="1" applyNumberFormat="1" applyFont="1" applyFill="1" applyBorder="1" applyAlignment="1">
      <alignment horizontal="center"/>
    </xf>
    <xf numFmtId="165" fontId="4" fillId="0" borderId="11" xfId="1" applyNumberFormat="1" applyFont="1" applyFill="1" applyBorder="1" applyAlignment="1">
      <alignment horizontal="center"/>
    </xf>
    <xf numFmtId="0" fontId="0" fillId="4" borderId="11" xfId="0" applyFont="1" applyFill="1" applyBorder="1" applyAlignment="1">
      <alignment horizontal="left"/>
    </xf>
    <xf numFmtId="164" fontId="0" fillId="4" borderId="11" xfId="0" applyNumberFormat="1" applyFont="1" applyFill="1" applyBorder="1"/>
    <xf numFmtId="0" fontId="0" fillId="4" borderId="11" xfId="0" applyFont="1" applyFill="1" applyBorder="1"/>
    <xf numFmtId="164" fontId="0" fillId="4" borderId="11" xfId="1" applyNumberFormat="1" applyFont="1" applyFill="1" applyBorder="1"/>
    <xf numFmtId="165" fontId="0" fillId="4" borderId="11" xfId="0" applyNumberFormat="1" applyFont="1" applyFill="1" applyBorder="1"/>
    <xf numFmtId="0" fontId="25" fillId="4" borderId="11" xfId="0" applyFont="1" applyFill="1" applyBorder="1" applyAlignment="1">
      <alignment horizontal="center"/>
    </xf>
    <xf numFmtId="0" fontId="1" fillId="0" borderId="11" xfId="0" applyFont="1" applyBorder="1" applyAlignment="1">
      <alignment horizontal="center" vertical="center" wrapText="1"/>
    </xf>
    <xf numFmtId="164" fontId="1" fillId="0" borderId="11" xfId="0" applyNumberFormat="1" applyFont="1" applyBorder="1" applyAlignment="1">
      <alignment horizontal="center" vertical="center" wrapText="1"/>
    </xf>
    <xf numFmtId="164" fontId="1" fillId="0" borderId="11" xfId="1" applyNumberFormat="1" applyFont="1" applyBorder="1" applyAlignment="1">
      <alignment horizontal="center" vertical="center" wrapText="1"/>
    </xf>
    <xf numFmtId="165" fontId="1" fillId="0" borderId="11" xfId="0" applyNumberFormat="1" applyFont="1" applyBorder="1" applyAlignment="1">
      <alignment horizontal="center" vertical="center" wrapText="1"/>
    </xf>
    <xf numFmtId="0" fontId="1" fillId="4" borderId="11" xfId="0" applyFont="1" applyFill="1" applyBorder="1" applyAlignment="1">
      <alignment horizontal="left" vertical="center" wrapText="1"/>
    </xf>
    <xf numFmtId="164" fontId="1" fillId="4" borderId="11" xfId="0" applyNumberFormat="1" applyFont="1" applyFill="1" applyBorder="1" applyAlignment="1">
      <alignment horizontal="center" vertical="center" wrapText="1"/>
    </xf>
    <xf numFmtId="0" fontId="29" fillId="4" borderId="11" xfId="0" applyFont="1" applyFill="1" applyBorder="1" applyAlignment="1">
      <alignment horizontal="center" vertical="center" wrapText="1"/>
    </xf>
    <xf numFmtId="0" fontId="1" fillId="0" borderId="11" xfId="0" applyFont="1" applyFill="1" applyBorder="1"/>
    <xf numFmtId="168" fontId="0" fillId="0" borderId="11" xfId="0" applyNumberFormat="1" applyFont="1" applyFill="1" applyBorder="1" applyAlignment="1">
      <alignment horizontal="center"/>
    </xf>
    <xf numFmtId="165" fontId="0" fillId="0" borderId="11" xfId="0" applyNumberFormat="1" applyFont="1" applyFill="1" applyBorder="1" applyAlignment="1">
      <alignment horizontal="center"/>
    </xf>
    <xf numFmtId="0" fontId="0" fillId="0" borderId="11" xfId="0" applyFont="1" applyFill="1" applyBorder="1" applyAlignment="1">
      <alignment horizontal="center"/>
    </xf>
    <xf numFmtId="0" fontId="25" fillId="0" borderId="11" xfId="0" applyFont="1" applyFill="1" applyBorder="1" applyAlignment="1">
      <alignment horizontal="center"/>
    </xf>
    <xf numFmtId="0" fontId="1" fillId="0" borderId="11" xfId="0" applyFont="1" applyBorder="1"/>
    <xf numFmtId="164" fontId="0" fillId="0" borderId="11" xfId="0" applyNumberFormat="1" applyFont="1" applyBorder="1" applyAlignment="1">
      <alignment horizontal="center"/>
    </xf>
    <xf numFmtId="2" fontId="0" fillId="0" borderId="11" xfId="0" applyNumberFormat="1" applyFont="1" applyBorder="1" applyAlignment="1">
      <alignment horizontal="center"/>
    </xf>
    <xf numFmtId="168" fontId="0" fillId="0" borderId="11" xfId="0" applyNumberFormat="1" applyFont="1" applyBorder="1" applyAlignment="1">
      <alignment horizontal="center"/>
    </xf>
    <xf numFmtId="0" fontId="0" fillId="0" borderId="11" xfId="0" applyFont="1" applyBorder="1" applyAlignment="1">
      <alignment horizontal="center"/>
    </xf>
    <xf numFmtId="0" fontId="1" fillId="4" borderId="11" xfId="0" applyFont="1" applyFill="1" applyBorder="1"/>
    <xf numFmtId="164" fontId="0" fillId="4" borderId="11" xfId="0" applyNumberFormat="1" applyFont="1" applyFill="1" applyBorder="1" applyAlignment="1">
      <alignment horizontal="center"/>
    </xf>
    <xf numFmtId="168" fontId="0" fillId="4" borderId="11" xfId="0" applyNumberFormat="1" applyFont="1" applyFill="1" applyBorder="1" applyAlignment="1">
      <alignment horizontal="center"/>
    </xf>
    <xf numFmtId="165" fontId="0" fillId="4" borderId="11" xfId="0" applyNumberFormat="1" applyFont="1" applyFill="1" applyBorder="1" applyAlignment="1">
      <alignment horizontal="center"/>
    </xf>
    <xf numFmtId="0" fontId="0" fillId="4" borderId="11" xfId="0" applyFont="1" applyFill="1" applyBorder="1" applyAlignment="1">
      <alignment horizontal="center"/>
    </xf>
    <xf numFmtId="168" fontId="22" fillId="0" borderId="11" xfId="0" applyNumberFormat="1" applyFont="1" applyBorder="1" applyAlignment="1">
      <alignment horizontal="center"/>
    </xf>
    <xf numFmtId="165" fontId="1" fillId="0" borderId="11" xfId="1" applyNumberFormat="1" applyFont="1" applyBorder="1" applyAlignment="1">
      <alignment horizontal="center" vertical="center" wrapText="1"/>
    </xf>
    <xf numFmtId="0" fontId="29" fillId="0" borderId="11" xfId="0" applyFont="1" applyBorder="1" applyAlignment="1">
      <alignment horizontal="center" vertical="center" wrapText="1"/>
    </xf>
    <xf numFmtId="0" fontId="1" fillId="4" borderId="11" xfId="0" applyFont="1" applyFill="1" applyBorder="1" applyAlignment="1">
      <alignment horizontal="center"/>
    </xf>
    <xf numFmtId="2" fontId="1" fillId="4" borderId="11" xfId="0" applyNumberFormat="1" applyFont="1" applyFill="1" applyBorder="1" applyAlignment="1">
      <alignment horizontal="center"/>
    </xf>
    <xf numFmtId="0" fontId="29" fillId="4" borderId="11" xfId="0" applyFont="1" applyFill="1" applyBorder="1" applyAlignment="1">
      <alignment horizontal="center"/>
    </xf>
    <xf numFmtId="2" fontId="0" fillId="0" borderId="11" xfId="0" applyNumberFormat="1" applyBorder="1" applyAlignment="1">
      <alignment horizontal="center"/>
    </xf>
    <xf numFmtId="0" fontId="0" fillId="0" borderId="11" xfId="0" applyBorder="1" applyAlignment="1">
      <alignment horizontal="center"/>
    </xf>
    <xf numFmtId="0" fontId="24" fillId="0" borderId="0" xfId="0" applyFont="1"/>
    <xf numFmtId="0" fontId="22" fillId="35" borderId="1" xfId="0" applyFont="1" applyFill="1" applyBorder="1" applyAlignment="1">
      <alignment vertical="center"/>
    </xf>
    <xf numFmtId="0" fontId="22" fillId="35" borderId="1" xfId="0" applyFont="1" applyFill="1" applyBorder="1"/>
    <xf numFmtId="0" fontId="22" fillId="4" borderId="1" xfId="0" applyFont="1" applyFill="1" applyBorder="1"/>
    <xf numFmtId="0" fontId="22" fillId="8" borderId="1" xfId="0" applyFont="1" applyFill="1" applyBorder="1"/>
    <xf numFmtId="0" fontId="22" fillId="75" borderId="1" xfId="0" applyFont="1" applyFill="1" applyBorder="1"/>
    <xf numFmtId="0" fontId="22" fillId="15" borderId="1" xfId="0" applyFont="1" applyFill="1" applyBorder="1"/>
    <xf numFmtId="0" fontId="22" fillId="2" borderId="1" xfId="0" applyFont="1" applyFill="1" applyBorder="1"/>
    <xf numFmtId="0" fontId="22" fillId="0" borderId="0" xfId="0" applyFont="1" applyFill="1" applyAlignment="1">
      <alignment horizontal="left" indent="1"/>
    </xf>
    <xf numFmtId="4" fontId="22" fillId="0" borderId="0" xfId="0" applyNumberFormat="1" applyFont="1" applyFill="1"/>
    <xf numFmtId="2" fontId="22" fillId="0" borderId="0" xfId="0" applyNumberFormat="1" applyFont="1"/>
    <xf numFmtId="3" fontId="22" fillId="0" borderId="0" xfId="0" applyNumberFormat="1" applyFont="1" applyFill="1"/>
    <xf numFmtId="0" fontId="22" fillId="16" borderId="1" xfId="0" applyFont="1" applyFill="1" applyBorder="1" applyAlignment="1">
      <alignment horizontal="left" indent="1"/>
    </xf>
    <xf numFmtId="0" fontId="26" fillId="18" borderId="1" xfId="0" applyFont="1" applyFill="1" applyBorder="1" applyAlignment="1">
      <alignment horizontal="left" indent="1"/>
    </xf>
    <xf numFmtId="0" fontId="26" fillId="19" borderId="1" xfId="0" applyFont="1" applyFill="1" applyBorder="1" applyAlignment="1">
      <alignment horizontal="left" indent="1"/>
    </xf>
    <xf numFmtId="0" fontId="26" fillId="23" borderId="1" xfId="0" applyFont="1" applyFill="1" applyBorder="1" applyAlignment="1">
      <alignment horizontal="left"/>
    </xf>
    <xf numFmtId="0" fontId="26" fillId="23" borderId="1" xfId="0" applyFont="1" applyFill="1" applyBorder="1" applyAlignment="1">
      <alignment horizontal="left" indent="1"/>
    </xf>
    <xf numFmtId="0" fontId="26" fillId="24" borderId="1" xfId="0" applyFont="1" applyFill="1" applyBorder="1" applyAlignment="1">
      <alignment horizontal="left"/>
    </xf>
    <xf numFmtId="0" fontId="26" fillId="27" borderId="1" xfId="0" applyFont="1" applyFill="1" applyBorder="1" applyAlignment="1">
      <alignment horizontal="left" indent="1"/>
    </xf>
    <xf numFmtId="2" fontId="26" fillId="28" borderId="1" xfId="0" applyNumberFormat="1" applyFont="1" applyFill="1" applyBorder="1" applyAlignment="1">
      <alignment horizontal="left"/>
    </xf>
    <xf numFmtId="0" fontId="26" fillId="34" borderId="1" xfId="0" applyFont="1" applyFill="1" applyBorder="1" applyAlignment="1">
      <alignment horizontal="left"/>
    </xf>
    <xf numFmtId="0" fontId="26" fillId="34" borderId="1" xfId="0" applyFont="1" applyFill="1" applyBorder="1" applyAlignment="1">
      <alignment horizontal="left" indent="1"/>
    </xf>
    <xf numFmtId="0" fontId="26" fillId="24" borderId="1" xfId="0" applyFont="1" applyFill="1" applyBorder="1" applyAlignment="1">
      <alignment horizontal="left" indent="1"/>
    </xf>
    <xf numFmtId="0" fontId="25" fillId="38" borderId="1" xfId="0" applyFont="1" applyFill="1" applyBorder="1" applyAlignment="1">
      <alignment horizontal="left"/>
    </xf>
    <xf numFmtId="0" fontId="22" fillId="38" borderId="1" xfId="0" applyFont="1" applyFill="1" applyBorder="1" applyAlignment="1">
      <alignment horizontal="left"/>
    </xf>
    <xf numFmtId="0" fontId="22" fillId="38" borderId="1" xfId="0" applyFont="1" applyFill="1" applyBorder="1" applyAlignment="1">
      <alignment horizontal="left" indent="1"/>
    </xf>
    <xf numFmtId="0" fontId="26" fillId="41" borderId="1" xfId="0" applyFont="1" applyFill="1" applyBorder="1" applyAlignment="1">
      <alignment horizontal="left"/>
    </xf>
    <xf numFmtId="0" fontId="26" fillId="41" borderId="1" xfId="0" applyFont="1" applyFill="1" applyBorder="1" applyAlignment="1">
      <alignment horizontal="left" indent="1"/>
    </xf>
    <xf numFmtId="0" fontId="26" fillId="24" borderId="0" xfId="0" applyFont="1" applyFill="1" applyAlignment="1">
      <alignment horizontal="left"/>
    </xf>
    <xf numFmtId="0" fontId="26" fillId="24" borderId="0" xfId="0" applyFont="1" applyFill="1" applyBorder="1"/>
    <xf numFmtId="0" fontId="26" fillId="76" borderId="1" xfId="0" applyFont="1" applyFill="1" applyBorder="1"/>
    <xf numFmtId="0" fontId="25" fillId="0" borderId="0" xfId="0" applyFont="1" applyFill="1"/>
    <xf numFmtId="0" fontId="25" fillId="0" borderId="0" xfId="0" applyFont="1" applyFill="1" applyAlignment="1">
      <alignment horizontal="left" indent="1"/>
    </xf>
    <xf numFmtId="4" fontId="22" fillId="0" borderId="0" xfId="0" applyNumberFormat="1" applyFont="1"/>
    <xf numFmtId="0" fontId="22" fillId="7" borderId="0" xfId="0" applyFont="1" applyFill="1" applyBorder="1" applyAlignment="1">
      <alignment horizontal="center"/>
    </xf>
    <xf numFmtId="0" fontId="22" fillId="2" borderId="0" xfId="0" applyFont="1" applyFill="1" applyBorder="1" applyAlignment="1">
      <alignment horizontal="center"/>
    </xf>
    <xf numFmtId="0" fontId="22" fillId="25" borderId="0" xfId="0" applyFont="1" applyFill="1" applyBorder="1" applyAlignment="1">
      <alignment horizontal="center"/>
    </xf>
    <xf numFmtId="0" fontId="22" fillId="15" borderId="0" xfId="0" applyFont="1" applyFill="1" applyBorder="1" applyAlignment="1">
      <alignment horizontal="center"/>
    </xf>
    <xf numFmtId="0" fontId="22" fillId="26" borderId="0" xfId="0" applyFont="1" applyFill="1" applyBorder="1" applyAlignment="1">
      <alignment horizontal="center"/>
    </xf>
    <xf numFmtId="0" fontId="22" fillId="6" borderId="0" xfId="0" applyFont="1" applyFill="1" applyBorder="1" applyAlignment="1">
      <alignment horizontal="center"/>
    </xf>
    <xf numFmtId="0" fontId="22" fillId="33" borderId="0" xfId="0" applyFont="1" applyFill="1" applyBorder="1" applyAlignment="1">
      <alignment horizontal="center"/>
    </xf>
    <xf numFmtId="2" fontId="22" fillId="12" borderId="0" xfId="0" applyNumberFormat="1" applyFont="1" applyFill="1" applyBorder="1" applyAlignment="1">
      <alignment horizontal="center"/>
    </xf>
    <xf numFmtId="2" fontId="22" fillId="25" borderId="0" xfId="0" applyNumberFormat="1" applyFont="1" applyFill="1" applyAlignment="1">
      <alignment horizontal="center"/>
    </xf>
    <xf numFmtId="2" fontId="22" fillId="37" borderId="0" xfId="0" applyNumberFormat="1" applyFont="1" applyFill="1" applyAlignment="1">
      <alignment horizontal="center"/>
    </xf>
    <xf numFmtId="2" fontId="22" fillId="12" borderId="0" xfId="0" applyNumberFormat="1" applyFont="1" applyFill="1" applyAlignment="1">
      <alignment horizontal="center"/>
    </xf>
    <xf numFmtId="0" fontId="3" fillId="42" borderId="0" xfId="0" applyFont="1" applyFill="1" applyBorder="1" applyAlignment="1">
      <alignment horizontal="left"/>
    </xf>
    <xf numFmtId="2" fontId="22" fillId="12" borderId="0" xfId="0" applyNumberFormat="1" applyFont="1" applyFill="1" applyAlignment="1">
      <alignment horizontal="left"/>
    </xf>
    <xf numFmtId="1" fontId="0" fillId="0" borderId="0" xfId="0" applyNumberFormat="1" applyFont="1" applyFill="1"/>
    <xf numFmtId="1" fontId="0" fillId="0" borderId="0" xfId="0" applyNumberFormat="1" applyFont="1"/>
    <xf numFmtId="0" fontId="7" fillId="0" borderId="0" xfId="0" applyFont="1" applyFill="1"/>
    <xf numFmtId="2" fontId="22" fillId="37" borderId="0" xfId="0" applyNumberFormat="1" applyFont="1" applyFill="1" applyAlignment="1">
      <alignment horizontal="left"/>
    </xf>
    <xf numFmtId="0" fontId="22" fillId="11" borderId="0" xfId="0" applyFont="1" applyFill="1" applyBorder="1" applyAlignment="1"/>
    <xf numFmtId="2" fontId="22" fillId="39" borderId="0" xfId="0" applyNumberFormat="1" applyFont="1" applyFill="1" applyBorder="1" applyAlignment="1"/>
    <xf numFmtId="0" fontId="24" fillId="4" borderId="0" xfId="0" applyFont="1" applyFill="1" applyBorder="1" applyAlignment="1">
      <alignment vertical="center"/>
    </xf>
    <xf numFmtId="0" fontId="24" fillId="11" borderId="0" xfId="0" applyFont="1" applyFill="1" applyBorder="1" applyAlignment="1"/>
    <xf numFmtId="0" fontId="24" fillId="21" borderId="0" xfId="0" applyFont="1" applyFill="1" applyBorder="1" applyAlignment="1"/>
    <xf numFmtId="0" fontId="24" fillId="77" borderId="0" xfId="0" applyFont="1" applyFill="1" applyBorder="1" applyAlignment="1"/>
    <xf numFmtId="0" fontId="24" fillId="15" borderId="0" xfId="0" applyFont="1" applyFill="1" applyBorder="1" applyAlignment="1"/>
    <xf numFmtId="0" fontId="24" fillId="75" borderId="0" xfId="0" applyFont="1" applyFill="1" applyBorder="1" applyAlignment="1"/>
    <xf numFmtId="2" fontId="24" fillId="78" borderId="0" xfId="0" applyNumberFormat="1" applyFont="1" applyFill="1" applyBorder="1" applyAlignment="1"/>
    <xf numFmtId="0" fontId="24" fillId="4" borderId="0" xfId="0" applyFont="1" applyFill="1" applyBorder="1" applyAlignment="1"/>
    <xf numFmtId="2" fontId="24" fillId="12" borderId="0" xfId="0" applyNumberFormat="1" applyFont="1" applyFill="1" applyBorder="1" applyAlignment="1"/>
    <xf numFmtId="2" fontId="24" fillId="39" borderId="0" xfId="0" applyNumberFormat="1" applyFont="1" applyFill="1" applyBorder="1" applyAlignment="1"/>
    <xf numFmtId="2" fontId="24" fillId="77" borderId="0" xfId="0" applyNumberFormat="1" applyFont="1" applyFill="1" applyBorder="1" applyAlignment="1"/>
    <xf numFmtId="2" fontId="24" fillId="13" borderId="0" xfId="0" applyNumberFormat="1" applyFont="1" applyFill="1" applyBorder="1" applyAlignment="1"/>
    <xf numFmtId="0" fontId="24" fillId="77" borderId="0" xfId="0" applyFont="1" applyFill="1" applyAlignment="1"/>
    <xf numFmtId="0" fontId="25" fillId="16" borderId="1" xfId="0" applyFont="1" applyFill="1" applyBorder="1" applyAlignment="1">
      <alignment horizontal="left" indent="1"/>
    </xf>
    <xf numFmtId="0" fontId="26" fillId="41" borderId="0" xfId="0" applyFont="1" applyFill="1" applyBorder="1" applyAlignment="1">
      <alignment horizontal="left" indent="1"/>
    </xf>
    <xf numFmtId="0" fontId="22" fillId="22" borderId="1" xfId="0" applyFont="1" applyFill="1" applyBorder="1" applyAlignment="1">
      <alignment vertical="center"/>
    </xf>
    <xf numFmtId="4" fontId="25" fillId="0" borderId="0" xfId="0" applyNumberFormat="1" applyFont="1" applyFill="1"/>
    <xf numFmtId="0" fontId="30" fillId="0" borderId="0" xfId="0" applyFont="1"/>
    <xf numFmtId="0" fontId="24" fillId="4" borderId="0" xfId="0" applyFont="1" applyFill="1" applyBorder="1" applyAlignment="1">
      <alignment horizontal="center" vertical="center"/>
    </xf>
    <xf numFmtId="0" fontId="22" fillId="4" borderId="0" xfId="0" applyFont="1" applyFill="1" applyBorder="1" applyAlignment="1">
      <alignment vertical="center"/>
    </xf>
    <xf numFmtId="0" fontId="24" fillId="11" borderId="0" xfId="0" applyFont="1" applyFill="1" applyBorder="1" applyAlignment="1">
      <alignment horizontal="center"/>
    </xf>
    <xf numFmtId="0" fontId="24" fillId="21" borderId="0" xfId="0" applyFont="1" applyFill="1" applyBorder="1" applyAlignment="1">
      <alignment horizontal="center"/>
    </xf>
    <xf numFmtId="0" fontId="22" fillId="21" borderId="0" xfId="0" applyFont="1" applyFill="1" applyBorder="1" applyAlignment="1"/>
    <xf numFmtId="0" fontId="24" fillId="77" borderId="0" xfId="0" applyFont="1" applyFill="1" applyBorder="1" applyAlignment="1">
      <alignment horizontal="center"/>
    </xf>
    <xf numFmtId="0" fontId="22" fillId="77" borderId="0" xfId="0" applyFont="1" applyFill="1" applyBorder="1" applyAlignment="1"/>
    <xf numFmtId="0" fontId="24" fillId="75" borderId="0" xfId="0" applyFont="1" applyFill="1" applyBorder="1" applyAlignment="1">
      <alignment horizontal="center"/>
    </xf>
    <xf numFmtId="0" fontId="22" fillId="75" borderId="0" xfId="0" applyFont="1" applyFill="1" applyBorder="1" applyAlignment="1"/>
    <xf numFmtId="2" fontId="24" fillId="78" borderId="0" xfId="0" applyNumberFormat="1" applyFont="1" applyFill="1" applyBorder="1" applyAlignment="1">
      <alignment horizontal="center"/>
    </xf>
    <xf numFmtId="2" fontId="22" fillId="78" borderId="0" xfId="0" applyNumberFormat="1" applyFont="1" applyFill="1" applyBorder="1" applyAlignment="1"/>
    <xf numFmtId="2" fontId="24" fillId="12" borderId="0" xfId="0" applyNumberFormat="1" applyFont="1" applyFill="1" applyBorder="1" applyAlignment="1">
      <alignment horizontal="center"/>
    </xf>
    <xf numFmtId="2" fontId="22" fillId="12" borderId="0" xfId="0" applyNumberFormat="1" applyFont="1" applyFill="1" applyBorder="1" applyAlignment="1"/>
    <xf numFmtId="2" fontId="24" fillId="39" borderId="0" xfId="0" applyNumberFormat="1" applyFont="1" applyFill="1" applyBorder="1" applyAlignment="1">
      <alignment horizontal="center"/>
    </xf>
    <xf numFmtId="2" fontId="24" fillId="77" borderId="0" xfId="0" applyNumberFormat="1" applyFont="1" applyFill="1" applyBorder="1" applyAlignment="1">
      <alignment horizontal="center"/>
    </xf>
    <xf numFmtId="2" fontId="22" fillId="77" borderId="0" xfId="0" applyNumberFormat="1" applyFont="1" applyFill="1" applyBorder="1" applyAlignment="1"/>
    <xf numFmtId="2" fontId="24" fillId="13" borderId="0" xfId="0" applyNumberFormat="1" applyFont="1" applyFill="1" applyBorder="1" applyAlignment="1">
      <alignment horizontal="center"/>
    </xf>
    <xf numFmtId="2" fontId="22" fillId="13" borderId="0" xfId="0" applyNumberFormat="1" applyFont="1" applyFill="1" applyBorder="1" applyAlignment="1"/>
    <xf numFmtId="2" fontId="24" fillId="12" borderId="0" xfId="0" applyNumberFormat="1" applyFont="1" applyFill="1" applyAlignment="1"/>
    <xf numFmtId="2" fontId="24" fillId="33" borderId="0" xfId="0" applyNumberFormat="1" applyFont="1" applyFill="1" applyBorder="1" applyAlignment="1"/>
    <xf numFmtId="0" fontId="31" fillId="80" borderId="0" xfId="0" applyFont="1" applyFill="1"/>
    <xf numFmtId="0" fontId="26" fillId="23" borderId="1" xfId="0" applyFont="1" applyFill="1" applyBorder="1"/>
    <xf numFmtId="0" fontId="26" fillId="24" borderId="1" xfId="0" applyFont="1" applyFill="1" applyBorder="1"/>
    <xf numFmtId="0" fontId="26" fillId="74" borderId="0" xfId="0" applyFont="1" applyFill="1" applyBorder="1"/>
    <xf numFmtId="10" fontId="22" fillId="0" borderId="0" xfId="1" applyNumberFormat="1" applyFont="1"/>
    <xf numFmtId="0" fontId="24" fillId="77" borderId="0" xfId="0" applyFont="1" applyFill="1" applyAlignment="1">
      <alignment horizontal="center"/>
    </xf>
    <xf numFmtId="0" fontId="24" fillId="29" borderId="0" xfId="0" applyFont="1" applyFill="1" applyAlignment="1"/>
    <xf numFmtId="0" fontId="24" fillId="29" borderId="0" xfId="0" applyFont="1" applyFill="1" applyAlignment="1">
      <alignment horizontal="center"/>
    </xf>
    <xf numFmtId="2" fontId="31" fillId="80" borderId="0" xfId="0" applyNumberFormat="1" applyFont="1" applyFill="1"/>
    <xf numFmtId="0" fontId="26" fillId="79" borderId="1" xfId="0" applyFont="1" applyFill="1" applyBorder="1" applyAlignment="1">
      <alignment vertical="center"/>
    </xf>
    <xf numFmtId="0" fontId="26" fillId="79" borderId="0" xfId="0" applyFont="1" applyFill="1" applyBorder="1" applyAlignment="1">
      <alignment vertical="center"/>
    </xf>
    <xf numFmtId="2" fontId="26" fillId="34" borderId="0" xfId="0" applyNumberFormat="1" applyFont="1" applyFill="1" applyBorder="1" applyAlignment="1">
      <alignment vertical="center"/>
    </xf>
    <xf numFmtId="170" fontId="22" fillId="0" borderId="0" xfId="0" applyNumberFormat="1" applyFont="1"/>
    <xf numFmtId="2" fontId="22" fillId="0" borderId="0" xfId="1" applyNumberFormat="1" applyFont="1"/>
    <xf numFmtId="2" fontId="26" fillId="34" borderId="1" xfId="0" applyNumberFormat="1" applyFont="1" applyFill="1" applyBorder="1"/>
    <xf numFmtId="0" fontId="34" fillId="0" borderId="0" xfId="0" applyFont="1"/>
    <xf numFmtId="0" fontId="3" fillId="42" borderId="0" xfId="0" applyFont="1" applyFill="1" applyBorder="1" applyAlignment="1"/>
    <xf numFmtId="0" fontId="3" fillId="42" borderId="0" xfId="0" applyFont="1" applyFill="1" applyBorder="1" applyAlignment="1">
      <alignment horizontal="left" vertical="center"/>
    </xf>
    <xf numFmtId="2" fontId="3" fillId="42" borderId="0" xfId="0" applyNumberFormat="1" applyFont="1" applyFill="1" applyBorder="1" applyAlignment="1"/>
    <xf numFmtId="0" fontId="3" fillId="42" borderId="0" xfId="0" applyFont="1" applyFill="1" applyBorder="1" applyAlignment="1">
      <alignment vertical="center"/>
    </xf>
    <xf numFmtId="2" fontId="3" fillId="42" borderId="0" xfId="0" applyNumberFormat="1" applyFont="1" applyFill="1" applyBorder="1" applyAlignment="1">
      <alignment vertical="center"/>
    </xf>
    <xf numFmtId="4" fontId="3" fillId="42" borderId="0" xfId="0" applyNumberFormat="1" applyFont="1" applyFill="1" applyBorder="1" applyAlignment="1"/>
    <xf numFmtId="0" fontId="32" fillId="42" borderId="0" xfId="0" applyFont="1" applyFill="1"/>
    <xf numFmtId="0" fontId="35" fillId="42" borderId="0" xfId="0" applyFont="1" applyFill="1"/>
    <xf numFmtId="0" fontId="32" fillId="42" borderId="11" xfId="0" applyFont="1" applyFill="1" applyBorder="1"/>
    <xf numFmtId="0" fontId="36" fillId="42" borderId="11" xfId="0" applyFont="1" applyFill="1" applyBorder="1" applyAlignment="1">
      <alignment horizontal="center"/>
    </xf>
    <xf numFmtId="0" fontId="33" fillId="42" borderId="0" xfId="0" applyFont="1" applyFill="1" applyAlignment="1">
      <alignment horizontal="left" vertical="center" wrapText="1"/>
    </xf>
    <xf numFmtId="0" fontId="37" fillId="42" borderId="0" xfId="0" applyFont="1" applyFill="1"/>
    <xf numFmtId="0" fontId="7" fillId="74" borderId="0" xfId="0" applyFont="1" applyFill="1" applyBorder="1" applyAlignment="1">
      <alignment vertical="center"/>
    </xf>
    <xf numFmtId="0" fontId="7" fillId="74" borderId="0" xfId="0" applyFont="1" applyFill="1" applyBorder="1" applyAlignment="1">
      <alignment vertical="center" wrapText="1"/>
    </xf>
    <xf numFmtId="0" fontId="7" fillId="74" borderId="0" xfId="0" applyFont="1" applyFill="1" applyBorder="1" applyAlignment="1">
      <alignment horizontal="left" vertical="center" wrapText="1"/>
    </xf>
    <xf numFmtId="0" fontId="7" fillId="74" borderId="0" xfId="0" applyFont="1" applyFill="1" applyAlignment="1">
      <alignment vertical="center" wrapText="1"/>
    </xf>
    <xf numFmtId="0" fontId="0" fillId="42" borderId="0" xfId="0" applyFill="1" applyAlignment="1">
      <alignment vertical="center"/>
    </xf>
    <xf numFmtId="0" fontId="0" fillId="0" borderId="0" xfId="0" applyAlignment="1">
      <alignment vertical="center"/>
    </xf>
    <xf numFmtId="0" fontId="32" fillId="42" borderId="12" xfId="0" applyFont="1" applyFill="1" applyBorder="1" applyAlignment="1">
      <alignment horizontal="left"/>
    </xf>
    <xf numFmtId="0" fontId="32" fillId="42" borderId="13" xfId="0" applyFont="1" applyFill="1" applyBorder="1" applyAlignment="1">
      <alignment horizontal="left"/>
    </xf>
    <xf numFmtId="0" fontId="32" fillId="42" borderId="14" xfId="0" applyFont="1" applyFill="1" applyBorder="1" applyAlignment="1">
      <alignment horizontal="left"/>
    </xf>
    <xf numFmtId="0" fontId="32" fillId="0" borderId="12" xfId="0" applyFont="1" applyFill="1" applyBorder="1" applyAlignment="1">
      <alignment horizontal="left"/>
    </xf>
    <xf numFmtId="0" fontId="32" fillId="0" borderId="13" xfId="0" applyFont="1" applyFill="1" applyBorder="1" applyAlignment="1">
      <alignment horizontal="left"/>
    </xf>
    <xf numFmtId="0" fontId="32" fillId="0" borderId="14" xfId="0" applyFont="1" applyFill="1" applyBorder="1" applyAlignment="1">
      <alignment horizontal="left"/>
    </xf>
    <xf numFmtId="0" fontId="33" fillId="42" borderId="0" xfId="0" applyFont="1" applyFill="1" applyAlignment="1">
      <alignment horizontal="left" vertical="center" wrapText="1"/>
    </xf>
    <xf numFmtId="0" fontId="36" fillId="42" borderId="12" xfId="0" applyFont="1" applyFill="1" applyBorder="1" applyAlignment="1">
      <alignment horizontal="center"/>
    </xf>
    <xf numFmtId="0" fontId="36" fillId="42" borderId="13" xfId="0" applyFont="1" applyFill="1" applyBorder="1" applyAlignment="1">
      <alignment horizontal="center"/>
    </xf>
    <xf numFmtId="0" fontId="36" fillId="42" borderId="14" xfId="0" applyFont="1" applyFill="1" applyBorder="1" applyAlignment="1">
      <alignment horizontal="center"/>
    </xf>
    <xf numFmtId="0" fontId="24" fillId="13" borderId="0" xfId="0" applyFont="1" applyFill="1" applyBorder="1" applyAlignment="1">
      <alignment horizontal="left"/>
    </xf>
    <xf numFmtId="0" fontId="24" fillId="2" borderId="0" xfId="0" applyFont="1" applyFill="1" applyBorder="1" applyAlignment="1">
      <alignment horizontal="left" vertical="center"/>
    </xf>
    <xf numFmtId="0" fontId="24" fillId="4" borderId="0" xfId="0" applyFont="1" applyFill="1" applyBorder="1" applyAlignment="1">
      <alignment horizontal="left"/>
    </xf>
    <xf numFmtId="0" fontId="24" fillId="15" borderId="0" xfId="0" applyFont="1" applyFill="1" applyBorder="1" applyAlignment="1">
      <alignment horizontal="left"/>
    </xf>
    <xf numFmtId="0" fontId="24" fillId="8" borderId="0" xfId="0" applyFont="1" applyFill="1" applyBorder="1" applyAlignment="1">
      <alignment horizontal="left" vertical="center"/>
    </xf>
    <xf numFmtId="0" fontId="24" fillId="75" borderId="0" xfId="0" applyFont="1" applyFill="1" applyBorder="1" applyAlignment="1">
      <alignment horizontal="left" vertical="center"/>
    </xf>
    <xf numFmtId="2" fontId="22" fillId="36" borderId="0" xfId="0" applyNumberFormat="1" applyFont="1" applyFill="1" applyBorder="1" applyAlignment="1">
      <alignment horizontal="left"/>
    </xf>
    <xf numFmtId="2" fontId="22" fillId="33" borderId="0" xfId="0" applyNumberFormat="1" applyFont="1" applyFill="1" applyBorder="1" applyAlignment="1">
      <alignment horizontal="center"/>
    </xf>
    <xf numFmtId="2" fontId="22" fillId="32" borderId="0" xfId="0" applyNumberFormat="1" applyFont="1" applyFill="1" applyBorder="1" applyAlignment="1">
      <alignment horizontal="center"/>
    </xf>
    <xf numFmtId="2" fontId="22" fillId="25" borderId="0" xfId="0" applyNumberFormat="1" applyFont="1" applyFill="1" applyBorder="1" applyAlignment="1">
      <alignment horizontal="center"/>
    </xf>
    <xf numFmtId="0" fontId="22" fillId="30" borderId="0" xfId="0" applyFont="1" applyFill="1" applyBorder="1" applyAlignment="1">
      <alignment horizontal="center"/>
    </xf>
    <xf numFmtId="0" fontId="22" fillId="29" borderId="0" xfId="0" applyFont="1" applyFill="1" applyBorder="1" applyAlignment="1">
      <alignment horizontal="center"/>
    </xf>
    <xf numFmtId="2" fontId="22" fillId="31" borderId="0" xfId="0" applyNumberFormat="1" applyFont="1" applyFill="1" applyBorder="1" applyAlignment="1">
      <alignment horizontal="center"/>
    </xf>
    <xf numFmtId="0" fontId="22" fillId="9" borderId="0" xfId="0" applyFont="1" applyFill="1" applyBorder="1" applyAlignment="1">
      <alignment horizontal="center"/>
    </xf>
    <xf numFmtId="0" fontId="22" fillId="4" borderId="0" xfId="0" applyFont="1" applyFill="1" applyBorder="1" applyAlignment="1">
      <alignment horizontal="center"/>
    </xf>
    <xf numFmtId="2" fontId="22" fillId="13" borderId="0" xfId="0" applyNumberFormat="1" applyFont="1" applyFill="1" applyBorder="1" applyAlignment="1">
      <alignment horizontal="center"/>
    </xf>
    <xf numFmtId="0" fontId="22" fillId="3" borderId="0" xfId="0" applyFont="1" applyFill="1" applyBorder="1" applyAlignment="1">
      <alignment horizontal="center"/>
    </xf>
    <xf numFmtId="0" fontId="22" fillId="10" borderId="0" xfId="0" applyFont="1" applyFill="1" applyBorder="1" applyAlignment="1">
      <alignment horizontal="center"/>
    </xf>
    <xf numFmtId="0" fontId="22" fillId="21" borderId="0" xfId="0" applyFont="1" applyFill="1" applyBorder="1" applyAlignment="1">
      <alignment horizontal="center"/>
    </xf>
    <xf numFmtId="0" fontId="22" fillId="22" borderId="0" xfId="0" applyFont="1" applyFill="1" applyBorder="1" applyAlignment="1">
      <alignment horizontal="center"/>
    </xf>
    <xf numFmtId="0" fontId="22" fillId="14" borderId="0" xfId="0" applyFont="1" applyFill="1" applyBorder="1" applyAlignment="1">
      <alignment horizontal="center"/>
    </xf>
    <xf numFmtId="0" fontId="22" fillId="11" borderId="0" xfId="0" applyFont="1" applyFill="1" applyBorder="1" applyAlignment="1">
      <alignment horizontal="left"/>
    </xf>
    <xf numFmtId="0" fontId="22" fillId="9" borderId="0" xfId="0" applyFont="1" applyFill="1" applyBorder="1" applyAlignment="1">
      <alignment horizontal="center" vertical="center"/>
    </xf>
    <xf numFmtId="0" fontId="22" fillId="5" borderId="0" xfId="0" applyFont="1" applyFill="1" applyBorder="1" applyAlignment="1">
      <alignment horizontal="center"/>
    </xf>
    <xf numFmtId="0" fontId="22" fillId="17" borderId="0" xfId="0" applyFont="1" applyFill="1" applyBorder="1" applyAlignment="1">
      <alignment horizontal="center"/>
    </xf>
    <xf numFmtId="0" fontId="22" fillId="20" borderId="0" xfId="0" applyFont="1" applyFill="1" applyBorder="1" applyAlignment="1">
      <alignment horizontal="center"/>
    </xf>
    <xf numFmtId="2" fontId="22" fillId="8" borderId="0" xfId="0" applyNumberFormat="1" applyFont="1" applyFill="1" applyBorder="1" applyAlignment="1">
      <alignment horizontal="center"/>
    </xf>
    <xf numFmtId="2" fontId="22" fillId="22" borderId="0" xfId="0" applyNumberFormat="1" applyFont="1" applyFill="1" applyBorder="1" applyAlignment="1">
      <alignment horizontal="center"/>
    </xf>
    <xf numFmtId="2" fontId="22" fillId="14" borderId="0" xfId="0" applyNumberFormat="1" applyFont="1" applyFill="1" applyBorder="1" applyAlignment="1">
      <alignment horizontal="center"/>
    </xf>
    <xf numFmtId="2" fontId="22" fillId="35" borderId="0" xfId="0" applyNumberFormat="1" applyFont="1" applyFill="1" applyBorder="1" applyAlignment="1">
      <alignment horizontal="center"/>
    </xf>
    <xf numFmtId="2" fontId="22" fillId="37" borderId="0" xfId="0" applyNumberFormat="1" applyFont="1" applyFill="1" applyBorder="1" applyAlignment="1">
      <alignment horizontal="center"/>
    </xf>
    <xf numFmtId="2" fontId="22" fillId="40" borderId="0" xfId="0" applyNumberFormat="1" applyFont="1" applyFill="1" applyBorder="1" applyAlignment="1">
      <alignment horizontal="center"/>
    </xf>
    <xf numFmtId="2" fontId="22" fillId="39" borderId="0" xfId="0" applyNumberFormat="1" applyFont="1" applyFill="1" applyBorder="1" applyAlignment="1">
      <alignment horizontal="left"/>
    </xf>
    <xf numFmtId="2" fontId="22" fillId="2" borderId="0" xfId="0" applyNumberFormat="1" applyFont="1" applyFill="1" applyBorder="1" applyAlignment="1">
      <alignment horizontal="left"/>
    </xf>
    <xf numFmtId="2" fontId="24" fillId="26" borderId="0" xfId="0" applyNumberFormat="1" applyFont="1" applyFill="1" applyAlignment="1">
      <alignment horizontal="left"/>
    </xf>
    <xf numFmtId="0" fontId="24" fillId="77" borderId="0" xfId="0" applyFont="1" applyFill="1" applyAlignment="1">
      <alignment horizontal="left"/>
    </xf>
    <xf numFmtId="2" fontId="31" fillId="80" borderId="0" xfId="0" applyNumberFormat="1" applyFont="1" applyFill="1" applyAlignment="1">
      <alignment horizontal="left"/>
    </xf>
    <xf numFmtId="4" fontId="1" fillId="15" borderId="0" xfId="0" applyNumberFormat="1" applyFont="1" applyFill="1" applyBorder="1" applyAlignment="1">
      <alignment horizontal="left"/>
    </xf>
    <xf numFmtId="4" fontId="1" fillId="77" borderId="0" xfId="0" applyNumberFormat="1" applyFont="1" applyFill="1" applyBorder="1" applyAlignment="1">
      <alignment horizontal="left"/>
    </xf>
    <xf numFmtId="0" fontId="7" fillId="80" borderId="0" xfId="0" applyFont="1" applyFill="1" applyAlignment="1">
      <alignment horizontal="center"/>
    </xf>
    <xf numFmtId="4" fontId="1" fillId="22" borderId="0" xfId="0" applyNumberFormat="1" applyFont="1" applyFill="1" applyBorder="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Medium9"/>
  <colors>
    <mruColors>
      <color rgb="FFFFFF6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Q26"/>
  <sheetViews>
    <sheetView tabSelected="1" workbookViewId="0"/>
  </sheetViews>
  <sheetFormatPr baseColWidth="10" defaultColWidth="9.1640625" defaultRowHeight="14" x14ac:dyDescent="0.15"/>
  <cols>
    <col min="1" max="1" width="9.1640625" style="285"/>
    <col min="2" max="2" width="30.1640625" style="285" customWidth="1"/>
    <col min="3" max="16384" width="9.1640625" style="285"/>
  </cols>
  <sheetData>
    <row r="2" spans="2:17" ht="35" x14ac:dyDescent="0.35">
      <c r="B2" s="278" t="s">
        <v>998</v>
      </c>
    </row>
    <row r="3" spans="2:17" ht="16" x14ac:dyDescent="0.2">
      <c r="B3" s="290" t="s">
        <v>1036</v>
      </c>
    </row>
    <row r="4" spans="2:17" x14ac:dyDescent="0.15">
      <c r="B4" s="286"/>
    </row>
    <row r="5" spans="2:17" ht="58.5" customHeight="1" x14ac:dyDescent="0.15">
      <c r="B5" s="303" t="s">
        <v>1031</v>
      </c>
      <c r="C5" s="303"/>
      <c r="D5" s="303"/>
      <c r="E5" s="303"/>
      <c r="F5" s="303"/>
      <c r="G5" s="303"/>
      <c r="H5" s="303"/>
      <c r="I5" s="303"/>
      <c r="J5" s="303"/>
      <c r="K5" s="303"/>
      <c r="L5" s="303"/>
      <c r="M5" s="303"/>
      <c r="N5" s="303"/>
      <c r="O5" s="303"/>
      <c r="P5" s="303"/>
    </row>
    <row r="7" spans="2:17" ht="82.5" customHeight="1" x14ac:dyDescent="0.15">
      <c r="B7" s="303" t="s">
        <v>1035</v>
      </c>
      <c r="C7" s="303"/>
      <c r="D7" s="303"/>
      <c r="E7" s="303"/>
      <c r="F7" s="303"/>
      <c r="G7" s="303"/>
      <c r="H7" s="303"/>
      <c r="I7" s="303"/>
      <c r="J7" s="303"/>
      <c r="K7" s="303"/>
      <c r="L7" s="303"/>
      <c r="M7" s="303"/>
      <c r="N7" s="303"/>
      <c r="O7" s="303"/>
      <c r="P7" s="303"/>
    </row>
    <row r="8" spans="2:17" ht="16" customHeight="1" x14ac:dyDescent="0.15">
      <c r="B8" s="289"/>
      <c r="C8" s="289"/>
      <c r="D8" s="289"/>
      <c r="E8" s="289"/>
      <c r="F8" s="289"/>
      <c r="G8" s="289"/>
      <c r="H8" s="289"/>
      <c r="I8" s="289"/>
      <c r="J8" s="289"/>
      <c r="K8" s="289"/>
      <c r="L8" s="289"/>
      <c r="M8" s="289"/>
      <c r="N8" s="289"/>
      <c r="O8" s="289"/>
      <c r="P8" s="289"/>
    </row>
    <row r="9" spans="2:17" ht="47.5" customHeight="1" x14ac:dyDescent="0.15">
      <c r="B9" s="303" t="s">
        <v>1034</v>
      </c>
      <c r="C9" s="303"/>
      <c r="D9" s="303"/>
      <c r="E9" s="303"/>
      <c r="F9" s="303"/>
      <c r="G9" s="303"/>
      <c r="H9" s="303"/>
      <c r="I9" s="303"/>
      <c r="J9" s="303"/>
      <c r="K9" s="303"/>
      <c r="L9" s="303"/>
      <c r="M9" s="303"/>
      <c r="N9" s="303"/>
      <c r="O9" s="303"/>
      <c r="P9" s="303"/>
    </row>
    <row r="10" spans="2:17" ht="16.5" customHeight="1" x14ac:dyDescent="0.15"/>
    <row r="11" spans="2:17" ht="18" x14ac:dyDescent="0.15">
      <c r="B11" s="303" t="s">
        <v>1032</v>
      </c>
      <c r="C11" s="303"/>
      <c r="D11" s="303"/>
      <c r="E11" s="303"/>
      <c r="F11" s="303"/>
      <c r="G11" s="303"/>
      <c r="H11" s="303"/>
      <c r="I11" s="303"/>
      <c r="J11" s="303"/>
      <c r="K11" s="303"/>
      <c r="L11" s="303"/>
      <c r="M11" s="303"/>
      <c r="N11" s="303"/>
      <c r="O11" s="303"/>
      <c r="P11" s="303"/>
    </row>
    <row r="13" spans="2:17" ht="18" x14ac:dyDescent="0.15">
      <c r="B13" s="303" t="s">
        <v>1033</v>
      </c>
      <c r="C13" s="303"/>
      <c r="D13" s="303"/>
      <c r="E13" s="303"/>
      <c r="F13" s="303"/>
      <c r="G13" s="303"/>
      <c r="H13" s="303"/>
      <c r="I13" s="303"/>
      <c r="J13" s="303"/>
      <c r="K13" s="303"/>
      <c r="L13" s="303"/>
      <c r="M13" s="303"/>
      <c r="N13" s="303"/>
      <c r="O13" s="303"/>
      <c r="P13" s="303"/>
    </row>
    <row r="14" spans="2:17" x14ac:dyDescent="0.15">
      <c r="B14" s="288" t="s">
        <v>406</v>
      </c>
      <c r="C14" s="304" t="s">
        <v>407</v>
      </c>
      <c r="D14" s="305"/>
      <c r="E14" s="305"/>
      <c r="F14" s="305"/>
      <c r="G14" s="305"/>
      <c r="H14" s="305"/>
      <c r="I14" s="305"/>
      <c r="J14" s="305"/>
      <c r="K14" s="305"/>
      <c r="L14" s="305"/>
      <c r="M14" s="305"/>
      <c r="N14" s="305"/>
      <c r="O14" s="305"/>
      <c r="P14" s="305"/>
      <c r="Q14" s="306"/>
    </row>
    <row r="15" spans="2:17" x14ac:dyDescent="0.15">
      <c r="B15" s="287" t="s">
        <v>1030</v>
      </c>
      <c r="C15" s="297" t="s">
        <v>999</v>
      </c>
      <c r="D15" s="298"/>
      <c r="E15" s="298"/>
      <c r="F15" s="298"/>
      <c r="G15" s="298"/>
      <c r="H15" s="298"/>
      <c r="I15" s="298"/>
      <c r="J15" s="298"/>
      <c r="K15" s="298"/>
      <c r="L15" s="298"/>
      <c r="M15" s="298"/>
      <c r="N15" s="298"/>
      <c r="O15" s="298"/>
      <c r="P15" s="298"/>
      <c r="Q15" s="299"/>
    </row>
    <row r="16" spans="2:17" x14ac:dyDescent="0.15">
      <c r="B16" s="287" t="s">
        <v>994</v>
      </c>
      <c r="C16" s="297" t="s">
        <v>1023</v>
      </c>
      <c r="D16" s="298"/>
      <c r="E16" s="298"/>
      <c r="F16" s="298"/>
      <c r="G16" s="298"/>
      <c r="H16" s="298"/>
      <c r="I16" s="298"/>
      <c r="J16" s="298"/>
      <c r="K16" s="298"/>
      <c r="L16" s="298"/>
      <c r="M16" s="298"/>
      <c r="N16" s="298"/>
      <c r="O16" s="298"/>
      <c r="P16" s="298"/>
      <c r="Q16" s="299"/>
    </row>
    <row r="17" spans="2:17" x14ac:dyDescent="0.15">
      <c r="B17" s="287" t="s">
        <v>408</v>
      </c>
      <c r="C17" s="297" t="s">
        <v>409</v>
      </c>
      <c r="D17" s="298"/>
      <c r="E17" s="298"/>
      <c r="F17" s="298"/>
      <c r="G17" s="298"/>
      <c r="H17" s="298"/>
      <c r="I17" s="298"/>
      <c r="J17" s="298"/>
      <c r="K17" s="298"/>
      <c r="L17" s="298"/>
      <c r="M17" s="298"/>
      <c r="N17" s="298"/>
      <c r="O17" s="298"/>
      <c r="P17" s="298"/>
      <c r="Q17" s="299"/>
    </row>
    <row r="18" spans="2:17" x14ac:dyDescent="0.15">
      <c r="B18" s="287" t="s">
        <v>653</v>
      </c>
      <c r="C18" s="297" t="s">
        <v>1024</v>
      </c>
      <c r="D18" s="298"/>
      <c r="E18" s="298"/>
      <c r="F18" s="298"/>
      <c r="G18" s="298"/>
      <c r="H18" s="298"/>
      <c r="I18" s="298"/>
      <c r="J18" s="298"/>
      <c r="K18" s="298"/>
      <c r="L18" s="298"/>
      <c r="M18" s="298"/>
      <c r="N18" s="298"/>
      <c r="O18" s="298"/>
      <c r="P18" s="298"/>
      <c r="Q18" s="299"/>
    </row>
    <row r="19" spans="2:17" x14ac:dyDescent="0.15">
      <c r="B19" s="287" t="s">
        <v>995</v>
      </c>
      <c r="C19" s="297" t="s">
        <v>1025</v>
      </c>
      <c r="D19" s="298"/>
      <c r="E19" s="298"/>
      <c r="F19" s="298"/>
      <c r="G19" s="298"/>
      <c r="H19" s="298"/>
      <c r="I19" s="298"/>
      <c r="J19" s="298"/>
      <c r="K19" s="298"/>
      <c r="L19" s="298"/>
      <c r="M19" s="298"/>
      <c r="N19" s="298"/>
      <c r="O19" s="298"/>
      <c r="P19" s="298"/>
      <c r="Q19" s="299"/>
    </row>
    <row r="20" spans="2:17" x14ac:dyDescent="0.15">
      <c r="B20" s="287" t="s">
        <v>996</v>
      </c>
      <c r="C20" s="297" t="s">
        <v>1026</v>
      </c>
      <c r="D20" s="298"/>
      <c r="E20" s="298"/>
      <c r="F20" s="298"/>
      <c r="G20" s="298"/>
      <c r="H20" s="298"/>
      <c r="I20" s="298"/>
      <c r="J20" s="298"/>
      <c r="K20" s="298"/>
      <c r="L20" s="298"/>
      <c r="M20" s="298"/>
      <c r="N20" s="298"/>
      <c r="O20" s="298"/>
      <c r="P20" s="298"/>
      <c r="Q20" s="299"/>
    </row>
    <row r="21" spans="2:17" x14ac:dyDescent="0.15">
      <c r="B21" s="287" t="s">
        <v>710</v>
      </c>
      <c r="C21" s="297" t="s">
        <v>1027</v>
      </c>
      <c r="D21" s="298"/>
      <c r="E21" s="298"/>
      <c r="F21" s="298"/>
      <c r="G21" s="298"/>
      <c r="H21" s="298"/>
      <c r="I21" s="298"/>
      <c r="J21" s="298"/>
      <c r="K21" s="298"/>
      <c r="L21" s="298"/>
      <c r="M21" s="298"/>
      <c r="N21" s="298"/>
      <c r="O21" s="298"/>
      <c r="P21" s="298"/>
      <c r="Q21" s="299"/>
    </row>
    <row r="22" spans="2:17" x14ac:dyDescent="0.15">
      <c r="B22" s="287" t="s">
        <v>749</v>
      </c>
      <c r="C22" s="300" t="s">
        <v>1037</v>
      </c>
      <c r="D22" s="301"/>
      <c r="E22" s="301"/>
      <c r="F22" s="301"/>
      <c r="G22" s="301"/>
      <c r="H22" s="301"/>
      <c r="I22" s="301"/>
      <c r="J22" s="301"/>
      <c r="K22" s="301"/>
      <c r="L22" s="301"/>
      <c r="M22" s="301"/>
      <c r="N22" s="301"/>
      <c r="O22" s="301"/>
      <c r="P22" s="301"/>
      <c r="Q22" s="302"/>
    </row>
    <row r="23" spans="2:17" x14ac:dyDescent="0.15">
      <c r="B23" s="287" t="s">
        <v>753</v>
      </c>
      <c r="C23" s="300" t="s">
        <v>1038</v>
      </c>
      <c r="D23" s="301"/>
      <c r="E23" s="301"/>
      <c r="F23" s="301"/>
      <c r="G23" s="301"/>
      <c r="H23" s="301"/>
      <c r="I23" s="301"/>
      <c r="J23" s="301"/>
      <c r="K23" s="301"/>
      <c r="L23" s="301"/>
      <c r="M23" s="301"/>
      <c r="N23" s="301"/>
      <c r="O23" s="301"/>
      <c r="P23" s="301"/>
      <c r="Q23" s="302"/>
    </row>
    <row r="24" spans="2:17" x14ac:dyDescent="0.15">
      <c r="B24" s="287" t="s">
        <v>740</v>
      </c>
      <c r="C24" s="297" t="s">
        <v>1028</v>
      </c>
      <c r="D24" s="298"/>
      <c r="E24" s="298"/>
      <c r="F24" s="298"/>
      <c r="G24" s="298"/>
      <c r="H24" s="298"/>
      <c r="I24" s="298"/>
      <c r="J24" s="298"/>
      <c r="K24" s="298"/>
      <c r="L24" s="298"/>
      <c r="M24" s="298"/>
      <c r="N24" s="298"/>
      <c r="O24" s="298"/>
      <c r="P24" s="298"/>
      <c r="Q24" s="299"/>
    </row>
    <row r="25" spans="2:17" x14ac:dyDescent="0.15">
      <c r="B25" s="287" t="s">
        <v>997</v>
      </c>
      <c r="C25" s="297" t="s">
        <v>1029</v>
      </c>
      <c r="D25" s="298"/>
      <c r="E25" s="298"/>
      <c r="F25" s="298"/>
      <c r="G25" s="298"/>
      <c r="H25" s="298"/>
      <c r="I25" s="298"/>
      <c r="J25" s="298"/>
      <c r="K25" s="298"/>
      <c r="L25" s="298"/>
      <c r="M25" s="298"/>
      <c r="N25" s="298"/>
      <c r="O25" s="298"/>
      <c r="P25" s="298"/>
      <c r="Q25" s="299"/>
    </row>
    <row r="26" spans="2:17" x14ac:dyDescent="0.15">
      <c r="B26" s="287" t="s">
        <v>1051</v>
      </c>
      <c r="C26" s="297" t="s">
        <v>1052</v>
      </c>
      <c r="D26" s="298"/>
      <c r="E26" s="298"/>
      <c r="F26" s="298"/>
      <c r="G26" s="298"/>
      <c r="H26" s="298"/>
      <c r="I26" s="298"/>
      <c r="J26" s="298"/>
      <c r="K26" s="298"/>
      <c r="L26" s="298"/>
      <c r="M26" s="298"/>
      <c r="N26" s="298"/>
      <c r="O26" s="298"/>
      <c r="P26" s="298"/>
      <c r="Q26" s="299"/>
    </row>
  </sheetData>
  <mergeCells count="18">
    <mergeCell ref="C20:Q20"/>
    <mergeCell ref="C21:Q21"/>
    <mergeCell ref="C15:Q15"/>
    <mergeCell ref="B5:P5"/>
    <mergeCell ref="B7:P7"/>
    <mergeCell ref="B11:P11"/>
    <mergeCell ref="B13:P13"/>
    <mergeCell ref="C14:Q14"/>
    <mergeCell ref="B9:P9"/>
    <mergeCell ref="C16:Q16"/>
    <mergeCell ref="C17:Q17"/>
    <mergeCell ref="C18:Q18"/>
    <mergeCell ref="C19:Q19"/>
    <mergeCell ref="C26:Q26"/>
    <mergeCell ref="C22:Q22"/>
    <mergeCell ref="C23:Q23"/>
    <mergeCell ref="C24:Q24"/>
    <mergeCell ref="C25:Q25"/>
  </mergeCells>
  <pageMargins left="0.511811024" right="0.511811024" top="0.78740157499999996" bottom="0.78740157499999996" header="0.31496062000000002" footer="0.31496062000000002"/>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S110"/>
  <sheetViews>
    <sheetView zoomScale="85" zoomScaleNormal="85" workbookViewId="0">
      <selection sqref="A1:D1"/>
    </sheetView>
  </sheetViews>
  <sheetFormatPr baseColWidth="10" defaultColWidth="8.6640625" defaultRowHeight="14" x14ac:dyDescent="0.2"/>
  <cols>
    <col min="1" max="1" width="6.1640625" style="29" customWidth="1"/>
    <col min="2" max="2" width="17.33203125" style="29" bestFit="1" customWidth="1"/>
    <col min="3" max="3" width="5.1640625" style="29" bestFit="1" customWidth="1"/>
    <col min="4" max="4" width="13.83203125" style="29" bestFit="1" customWidth="1"/>
    <col min="5" max="5" width="33" style="29" bestFit="1" customWidth="1"/>
    <col min="6" max="7" width="13.83203125" style="29" bestFit="1" customWidth="1"/>
    <col min="8" max="9" width="10.6640625" style="29" bestFit="1" customWidth="1"/>
    <col min="10" max="10" width="11" style="29" bestFit="1" customWidth="1"/>
    <col min="11" max="11" width="10.6640625" style="29" bestFit="1" customWidth="1"/>
    <col min="12" max="13" width="11.6640625" style="29" bestFit="1" customWidth="1"/>
    <col min="14" max="15" width="8.83203125" style="29" bestFit="1" customWidth="1"/>
    <col min="16" max="16" width="9.33203125" style="29" bestFit="1" customWidth="1"/>
    <col min="17" max="17" width="30.1640625" style="182" bestFit="1" customWidth="1"/>
    <col min="18" max="18" width="10" style="182" bestFit="1" customWidth="1"/>
    <col min="19" max="19" width="10.5" style="182" bestFit="1" customWidth="1"/>
    <col min="20" max="16384" width="8.6640625" style="29"/>
  </cols>
  <sheetData>
    <row r="1" spans="1:19" s="172" customFormat="1" x14ac:dyDescent="0.2">
      <c r="A1" s="307" t="s">
        <v>1044</v>
      </c>
      <c r="B1" s="307"/>
      <c r="C1" s="307"/>
      <c r="D1" s="307"/>
      <c r="E1" s="237" t="s">
        <v>732</v>
      </c>
      <c r="F1" s="237"/>
      <c r="G1" s="237"/>
      <c r="H1" s="268"/>
      <c r="I1" s="268"/>
      <c r="J1" s="268"/>
      <c r="K1" s="269" t="s">
        <v>733</v>
      </c>
      <c r="L1" s="269"/>
      <c r="M1" s="269"/>
      <c r="N1" s="270"/>
      <c r="O1" s="270"/>
      <c r="P1" s="270"/>
      <c r="Q1" s="271" t="s">
        <v>729</v>
      </c>
      <c r="R1" s="271"/>
      <c r="S1" s="271"/>
    </row>
    <row r="2" spans="1:19" x14ac:dyDescent="0.2">
      <c r="A2" s="173" t="s">
        <v>1043</v>
      </c>
      <c r="B2" s="173" t="s">
        <v>1042</v>
      </c>
      <c r="C2" s="173" t="s">
        <v>1039</v>
      </c>
      <c r="D2" s="174" t="s">
        <v>205</v>
      </c>
      <c r="E2" s="264" t="s">
        <v>638</v>
      </c>
      <c r="F2" s="264" t="s">
        <v>639</v>
      </c>
      <c r="G2" s="264" t="s">
        <v>640</v>
      </c>
      <c r="H2" s="264" t="s">
        <v>750</v>
      </c>
      <c r="I2" s="264" t="s">
        <v>751</v>
      </c>
      <c r="J2" s="264" t="s">
        <v>752</v>
      </c>
      <c r="K2" s="272" t="s">
        <v>395</v>
      </c>
      <c r="L2" s="272" t="s">
        <v>396</v>
      </c>
      <c r="M2" s="273" t="s">
        <v>399</v>
      </c>
      <c r="N2" s="273" t="s">
        <v>453</v>
      </c>
      <c r="O2" s="273" t="s">
        <v>454</v>
      </c>
      <c r="P2" s="273" t="s">
        <v>455</v>
      </c>
      <c r="Q2" s="274" t="s">
        <v>452</v>
      </c>
      <c r="R2" s="274" t="s">
        <v>460</v>
      </c>
      <c r="S2" s="274" t="s">
        <v>461</v>
      </c>
    </row>
    <row r="3" spans="1:19" x14ac:dyDescent="0.2">
      <c r="A3" s="203">
        <v>11</v>
      </c>
      <c r="B3" s="203" t="s">
        <v>32</v>
      </c>
      <c r="C3" s="203">
        <v>1975</v>
      </c>
      <c r="D3" s="204" t="s">
        <v>200</v>
      </c>
      <c r="E3" s="205">
        <f>SUM(DB_UtilityFE!CA3,'Results_Feed&amp;Food'!H3)</f>
        <v>15437.76758812453</v>
      </c>
      <c r="F3" s="205">
        <f>SUM(DB_UtilityFE!CD3,'Results_Feed&amp;Food'!I3)</f>
        <v>2735155.3591675968</v>
      </c>
      <c r="G3" s="205">
        <f>SUM(DB_UtilityFE!CG3,'Results_Feed&amp;Food'!J3)</f>
        <v>2379784.2797721438</v>
      </c>
      <c r="H3" s="205">
        <f>IF(OR(E3=0,DB_Census_State!$G3=0),0,E3/DB_Census_State!$G3)</f>
        <v>7.9797002983126128E-2</v>
      </c>
      <c r="I3" s="205">
        <f>IF(OR(F3=0,DB_Census_State!$G3=0),0,F3/DB_Census_State!$G3)</f>
        <v>14.137873180750825</v>
      </c>
      <c r="J3" s="205">
        <f>IF(OR(G3=0,DB_Census_State!$G3=0),0,G3/DB_Census_State!$G3)</f>
        <v>12.300978894011484</v>
      </c>
      <c r="K3" s="205">
        <f>SUM(DB_FEConversion!DS3:DU3)</f>
        <v>387.96899599012318</v>
      </c>
      <c r="L3" s="205">
        <f>SUM(DB_FEConversion!DX3:DZ3)</f>
        <v>21996.088607397123</v>
      </c>
      <c r="M3" s="205">
        <f>SUM(DB_FEConversion!EC3:EE3)</f>
        <v>14833.440554001312</v>
      </c>
      <c r="N3" s="275">
        <f>IF(OR(K3=0,DB_Census_State!$J3=0),0,K3/DB_Census_State!$J3)</f>
        <v>1.7276083002632728E-3</v>
      </c>
      <c r="O3" s="275">
        <f>IF(OR(L3=0,DB_Census_State!$J3=0),0,L3/DB_Census_State!$J3)</f>
        <v>9.7947582523921814E-2</v>
      </c>
      <c r="P3" s="275">
        <f>IF(OR(M3=0,DB_Census_State!$J3=0),0,M3/DB_Census_State!$J3)</f>
        <v>6.6052636389550307E-2</v>
      </c>
      <c r="Q3" s="276">
        <f>IF(OR(K3=0,E3=0),0,K3/E3)</f>
        <v>2.5131159267390932E-2</v>
      </c>
      <c r="R3" s="276">
        <f>IF(OR(L3=0,F3=0),0,L3/F3)</f>
        <v>8.0419887424936984E-3</v>
      </c>
      <c r="S3" s="276">
        <f>IF(OR(M3=0,G3=0),0,M3/G3)</f>
        <v>6.2331030085725093E-3</v>
      </c>
    </row>
    <row r="4" spans="1:19" x14ac:dyDescent="0.2">
      <c r="A4" s="203">
        <v>12</v>
      </c>
      <c r="B4" s="203" t="s">
        <v>33</v>
      </c>
      <c r="C4" s="203">
        <v>1975</v>
      </c>
      <c r="D4" s="204" t="s">
        <v>200</v>
      </c>
      <c r="E4" s="205">
        <f>SUM(DB_UtilityFE!CA4,'Results_Feed&amp;Food'!H4)</f>
        <v>5019.0015262140623</v>
      </c>
      <c r="F4" s="205">
        <f>SUM(DB_UtilityFE!CD4,'Results_Feed&amp;Food'!I4)</f>
        <v>1405029.5804054937</v>
      </c>
      <c r="G4" s="205">
        <f>SUM(DB_UtilityFE!CG4,'Results_Feed&amp;Food'!J4)</f>
        <v>1116456.4144229256</v>
      </c>
      <c r="H4" s="205">
        <f>IF(OR(E4=0,DB_Census_State!$G4=0),0,E4/DB_Census_State!$G4)</f>
        <v>0.12185887600976188</v>
      </c>
      <c r="I4" s="205">
        <f>IF(OR(F4=0,DB_Census_State!$G4=0),0,F4/DB_Census_State!$G4)</f>
        <v>34.11342366293961</v>
      </c>
      <c r="J4" s="205">
        <f>IF(OR(G4=0,DB_Census_State!$G4=0),0,G4/DB_Census_State!$G4)</f>
        <v>27.107009843468219</v>
      </c>
      <c r="K4" s="205">
        <f>SUM(DB_FEConversion!DS4:DU4)</f>
        <v>818.04225198630206</v>
      </c>
      <c r="L4" s="205">
        <f>SUM(DB_FEConversion!DX4:DZ4)</f>
        <v>46354.153587115965</v>
      </c>
      <c r="M4" s="205">
        <f>SUM(DB_FEConversion!EC4:EE4)</f>
        <v>31259.508641363034</v>
      </c>
      <c r="N4" s="275">
        <f>IF(OR(K4=0,DB_Census_State!$J4=0),0,K4/DB_Census_State!$J4)</f>
        <v>6.5915865079796141E-3</v>
      </c>
      <c r="O4" s="275">
        <f>IF(OR(L4=0,DB_Census_State!$J4=0),0,L4/DB_Census_State!$J4)</f>
        <v>0.37351055233607267</v>
      </c>
      <c r="P4" s="275">
        <f>IF(OR(M4=0,DB_Census_State!$J4=0),0,M4/DB_Census_State!$J4)</f>
        <v>0.25188155612520979</v>
      </c>
      <c r="Q4" s="276">
        <f t="shared" ref="Q4:Q67" si="0">IF(OR(K4=0,E4=0),0,K4/E4)</f>
        <v>0.16298904228534244</v>
      </c>
      <c r="R4" s="276">
        <f t="shared" ref="R4:R67" si="1">IF(OR(L4=0,F4=0),0,L4/F4)</f>
        <v>3.2991585539244007E-2</v>
      </c>
      <c r="S4" s="276">
        <f t="shared" ref="S4:S67" si="2">IF(OR(M4=0,G4=0),0,M4/G4)</f>
        <v>2.7998861610303401E-2</v>
      </c>
    </row>
    <row r="5" spans="1:19" x14ac:dyDescent="0.2">
      <c r="A5" s="203">
        <v>13</v>
      </c>
      <c r="B5" s="203" t="s">
        <v>34</v>
      </c>
      <c r="C5" s="203">
        <v>1975</v>
      </c>
      <c r="D5" s="204" t="s">
        <v>200</v>
      </c>
      <c r="E5" s="205">
        <f>SUM(DB_UtilityFE!CA5,'Results_Feed&amp;Food'!H5)</f>
        <v>10479.222042150155</v>
      </c>
      <c r="F5" s="205">
        <f>SUM(DB_UtilityFE!CD5,'Results_Feed&amp;Food'!I5)</f>
        <v>5774171.918037436</v>
      </c>
      <c r="G5" s="205">
        <f>SUM(DB_UtilityFE!CG5,'Results_Feed&amp;Food'!J5)</f>
        <v>4358231.127156835</v>
      </c>
      <c r="H5" s="205">
        <f>IF(OR(E5=0,DB_Census_State!$G5=0),0,E5/DB_Census_State!$G5)</f>
        <v>5.1234370851688735E-2</v>
      </c>
      <c r="I5" s="205">
        <f>IF(OR(F5=0,DB_Census_State!$G5=0),0,F5/DB_Census_State!$G5)</f>
        <v>28.230727836494662</v>
      </c>
      <c r="J5" s="205">
        <f>IF(OR(G5=0,DB_Census_State!$G5=0),0,G5/DB_Census_State!$G5)</f>
        <v>21.307996808159167</v>
      </c>
      <c r="K5" s="205">
        <f>SUM(DB_FEConversion!DS5:DU5)</f>
        <v>1376.1332150682267</v>
      </c>
      <c r="L5" s="205">
        <f>SUM(DB_FEConversion!DX5:DZ5)</f>
        <v>77861.833537268496</v>
      </c>
      <c r="M5" s="205">
        <f>SUM(DB_FEConversion!EC5:EE5)</f>
        <v>52505.874878863644</v>
      </c>
      <c r="N5" s="275">
        <f>IF(OR(K5=0,DB_Census_State!$J5=0),0,K5/DB_Census_State!$J5)</f>
        <v>7.1530172054381927E-3</v>
      </c>
      <c r="O5" s="275">
        <f>IF(OR(L5=0,DB_Census_State!$J5=0),0,L5/DB_Census_State!$J5)</f>
        <v>0.40471883742115289</v>
      </c>
      <c r="P5" s="275">
        <f>IF(OR(M5=0,DB_Census_State!$J5=0),0,M5/DB_Census_State!$J5)</f>
        <v>0.27292083519434285</v>
      </c>
      <c r="Q5" s="276">
        <f t="shared" si="0"/>
        <v>0.13132016952528167</v>
      </c>
      <c r="R5" s="276">
        <f t="shared" si="1"/>
        <v>1.3484502131646384E-2</v>
      </c>
      <c r="S5" s="276">
        <f t="shared" si="2"/>
        <v>1.204751958924141E-2</v>
      </c>
    </row>
    <row r="6" spans="1:19" x14ac:dyDescent="0.2">
      <c r="A6" s="203">
        <v>14</v>
      </c>
      <c r="B6" s="203" t="s">
        <v>35</v>
      </c>
      <c r="C6" s="203">
        <v>1975</v>
      </c>
      <c r="D6" s="204" t="s">
        <v>200</v>
      </c>
      <c r="E6" s="205">
        <f>SUM(DB_UtilityFE!CA6,'Results_Feed&amp;Food'!H6)</f>
        <v>941.64663557078131</v>
      </c>
      <c r="F6" s="205">
        <f>SUM(DB_UtilityFE!CD6,'Results_Feed&amp;Food'!I6)</f>
        <v>211530.40715502188</v>
      </c>
      <c r="G6" s="205">
        <f>SUM(DB_UtilityFE!CG6,'Results_Feed&amp;Food'!J6)</f>
        <v>174529.79226917319</v>
      </c>
      <c r="H6" s="205">
        <f>IF(OR(E6=0,DB_Census_State!$G6=0),0,E6/DB_Census_State!$G6)</f>
        <v>3.4749672875148768E-2</v>
      </c>
      <c r="I6" s="205">
        <f>IF(OR(F6=0,DB_Census_State!$G6=0),0,F6/DB_Census_State!$G6)</f>
        <v>7.8061261773939732</v>
      </c>
      <c r="J6" s="205">
        <f>IF(OR(G6=0,DB_Census_State!$G6=0),0,G6/DB_Census_State!$G6)</f>
        <v>6.4406890644760937</v>
      </c>
      <c r="K6" s="205">
        <f>SUM(DB_FEConversion!DS6:DU6)</f>
        <v>1701.9792274711265</v>
      </c>
      <c r="L6" s="205">
        <f>SUM(DB_FEConversion!DX6:DZ6)</f>
        <v>96638.260086898983</v>
      </c>
      <c r="M6" s="205">
        <f>SUM(DB_FEConversion!EC6:EE6)</f>
        <v>65171.174353227347</v>
      </c>
      <c r="N6" s="275">
        <f>IF(OR(K6=0,DB_Census_State!$J6=0),0,K6/DB_Census_State!$J6)</f>
        <v>1.2577737778835492E-3</v>
      </c>
      <c r="O6" s="275">
        <f>IF(OR(L6=0,DB_Census_State!$J6=0),0,L6/DB_Census_State!$J6)</f>
        <v>7.1416306095694687E-2</v>
      </c>
      <c r="P6" s="275">
        <f>IF(OR(M6=0,DB_Census_State!$J6=0),0,M6/DB_Census_State!$J6)</f>
        <v>4.8161923983738419E-2</v>
      </c>
      <c r="Q6" s="276">
        <f t="shared" si="0"/>
        <v>1.8074500170007699</v>
      </c>
      <c r="R6" s="276">
        <f t="shared" si="1"/>
        <v>0.45685280611253587</v>
      </c>
      <c r="S6" s="276">
        <f t="shared" si="2"/>
        <v>0.37341002648255822</v>
      </c>
    </row>
    <row r="7" spans="1:19" x14ac:dyDescent="0.2">
      <c r="A7" s="203">
        <v>15</v>
      </c>
      <c r="B7" s="203" t="s">
        <v>36</v>
      </c>
      <c r="C7" s="203">
        <v>1975</v>
      </c>
      <c r="D7" s="204" t="s">
        <v>200</v>
      </c>
      <c r="E7" s="205">
        <f>SUM(DB_UtilityFE!CA7,'Results_Feed&amp;Food'!H7)</f>
        <v>41154.364860293441</v>
      </c>
      <c r="F7" s="205">
        <f>SUM(DB_UtilityFE!CD7,'Results_Feed&amp;Food'!I7)</f>
        <v>14739048.771788657</v>
      </c>
      <c r="G7" s="205">
        <f>SUM(DB_UtilityFE!CG7,'Results_Feed&amp;Food'!J7)</f>
        <v>11610765.973194089</v>
      </c>
      <c r="H7" s="205">
        <f>IF(OR(E7=0,DB_Census_State!$G7=0),0,E7/DB_Census_State!$G7)</f>
        <v>5.845566272357941E-2</v>
      </c>
      <c r="I7" s="205">
        <f>IF(OR(F7=0,DB_Census_State!$G7=0),0,F7/DB_Census_State!$G7)</f>
        <v>20.935345905467628</v>
      </c>
      <c r="J7" s="205">
        <f>IF(OR(G7=0,DB_Census_State!$G7=0),0,G7/DB_Census_State!$G7)</f>
        <v>16.491932799727977</v>
      </c>
      <c r="K7" s="205">
        <f>SUM(DB_FEConversion!DS7:DU7)</f>
        <v>10257.462153827175</v>
      </c>
      <c r="L7" s="205">
        <f>SUM(DB_FEConversion!DX7:DZ7)</f>
        <v>581311.88506302505</v>
      </c>
      <c r="M7" s="205">
        <f>SUM(DB_FEConversion!EC7:EE7)</f>
        <v>392015.00082164007</v>
      </c>
      <c r="N7" s="275">
        <f>IF(OR(K7=0,DB_Census_State!$J7=0),0,K7/DB_Census_State!$J7)</f>
        <v>3.377286950710089E-3</v>
      </c>
      <c r="O7" s="275">
        <f>IF(OR(L7=0,DB_Census_State!$J7=0),0,L7/DB_Census_State!$J7)</f>
        <v>0.19139793199076285</v>
      </c>
      <c r="P7" s="275">
        <f>IF(OR(M7=0,DB_Census_State!$J7=0),0,M7/DB_Census_State!$J7)</f>
        <v>0.12907160922485589</v>
      </c>
      <c r="Q7" s="276">
        <f t="shared" si="0"/>
        <v>0.24924360243799512</v>
      </c>
      <c r="R7" s="276">
        <f t="shared" si="1"/>
        <v>3.9440257920557782E-2</v>
      </c>
      <c r="S7" s="276">
        <f t="shared" si="2"/>
        <v>3.3763061087157362E-2</v>
      </c>
    </row>
    <row r="8" spans="1:19" x14ac:dyDescent="0.2">
      <c r="A8" s="203">
        <v>16</v>
      </c>
      <c r="B8" s="203" t="s">
        <v>37</v>
      </c>
      <c r="C8" s="203">
        <v>1975</v>
      </c>
      <c r="D8" s="204" t="s">
        <v>200</v>
      </c>
      <c r="E8" s="205">
        <f>SUM(DB_UtilityFE!CA8,'Results_Feed&amp;Food'!H8)</f>
        <v>832.33044182093749</v>
      </c>
      <c r="F8" s="205">
        <f>SUM(DB_UtilityFE!CD8,'Results_Feed&amp;Food'!I8)</f>
        <v>430614.73503015633</v>
      </c>
      <c r="G8" s="205">
        <f>SUM(DB_UtilityFE!CG8,'Results_Feed&amp;Food'!J8)</f>
        <v>329617.38546701666</v>
      </c>
      <c r="H8" s="205">
        <f>IF(OR(E8=0,DB_Census_State!$G8=0),0,E8/DB_Census_State!$G8)</f>
        <v>3.3212179953750351E-2</v>
      </c>
      <c r="I8" s="205">
        <f>IF(OR(F8=0,DB_Census_State!$G8=0),0,F8/DB_Census_State!$G8)</f>
        <v>17.182663701773926</v>
      </c>
      <c r="J8" s="205">
        <f>IF(OR(G8=0,DB_Census_State!$G8=0),0,G8/DB_Census_State!$G8)</f>
        <v>13.152603067196706</v>
      </c>
      <c r="K8" s="205">
        <f>SUM(DB_FEConversion!DS8:DU8)</f>
        <v>502.58850541296675</v>
      </c>
      <c r="L8" s="205">
        <f>SUM(DB_FEConversion!DX8:DZ8)</f>
        <v>28456.448303420362</v>
      </c>
      <c r="M8" s="205">
        <f>SUM(DB_FEConversion!EC8:EE8)</f>
        <v>19189.696534847542</v>
      </c>
      <c r="N8" s="275">
        <f>IF(OR(K8=0,DB_Census_State!$J8=0),0,K8/DB_Census_State!$J8)</f>
        <v>1.4358728009672701E-3</v>
      </c>
      <c r="O8" s="275">
        <f>IF(OR(L8=0,DB_Census_State!$J8=0),0,L8/DB_Census_State!$J8)</f>
        <v>8.1298795517495595E-2</v>
      </c>
      <c r="P8" s="275">
        <f>IF(OR(M8=0,DB_Census_State!$J8=0),0,M8/DB_Census_State!$J8)</f>
        <v>5.4824101658598273E-2</v>
      </c>
      <c r="Q8" s="276">
        <f t="shared" si="0"/>
        <v>0.60383290116534094</v>
      </c>
      <c r="R8" s="276">
        <f t="shared" si="1"/>
        <v>6.6083312967512672E-2</v>
      </c>
      <c r="S8" s="276">
        <f t="shared" si="2"/>
        <v>5.821809583150088E-2</v>
      </c>
    </row>
    <row r="9" spans="1:19" x14ac:dyDescent="0.2">
      <c r="A9" s="203">
        <v>17</v>
      </c>
      <c r="B9" s="203" t="s">
        <v>38</v>
      </c>
      <c r="C9" s="203">
        <v>1975</v>
      </c>
      <c r="D9" s="204" t="s">
        <v>200</v>
      </c>
      <c r="E9" s="205">
        <f>SUM(DB_UtilityFE!CA9,'Results_Feed&amp;Food'!H9)</f>
        <v>0</v>
      </c>
      <c r="F9" s="205">
        <f>SUM(DB_UtilityFE!CD9,'Results_Feed&amp;Food'!I9)</f>
        <v>0</v>
      </c>
      <c r="G9" s="205">
        <f>SUM(DB_UtilityFE!CG9,'Results_Feed&amp;Food'!J9)</f>
        <v>0</v>
      </c>
      <c r="H9" s="205">
        <f>IF(OR(E9=0,DB_Census_State!$G9=0),0,E9/DB_Census_State!$G9)</f>
        <v>0</v>
      </c>
      <c r="I9" s="205">
        <f>IF(OR(F9=0,DB_Census_State!$G9=0),0,F9/DB_Census_State!$G9)</f>
        <v>0</v>
      </c>
      <c r="J9" s="205">
        <f>IF(OR(G9=0,DB_Census_State!$G9=0),0,G9/DB_Census_State!$G9)</f>
        <v>0</v>
      </c>
      <c r="K9" s="205">
        <f>SUM(DB_FEConversion!DS9:DU9)</f>
        <v>0</v>
      </c>
      <c r="L9" s="205">
        <f>SUM(DB_FEConversion!DX9:DZ9)</f>
        <v>0</v>
      </c>
      <c r="M9" s="205">
        <f>SUM(DB_FEConversion!EC9:EE9)</f>
        <v>0</v>
      </c>
      <c r="N9" s="275">
        <f>IF(OR(K9=0,DB_Census_State!$J9=0),0,K9/DB_Census_State!$J9)</f>
        <v>0</v>
      </c>
      <c r="O9" s="275">
        <f>IF(OR(L9=0,DB_Census_State!$J9=0),0,L9/DB_Census_State!$J9)</f>
        <v>0</v>
      </c>
      <c r="P9" s="275">
        <f>IF(OR(M9=0,DB_Census_State!$J9=0),0,M9/DB_Census_State!$J9)</f>
        <v>0</v>
      </c>
      <c r="Q9" s="276">
        <f t="shared" si="0"/>
        <v>0</v>
      </c>
      <c r="R9" s="276">
        <f t="shared" si="1"/>
        <v>0</v>
      </c>
      <c r="S9" s="276">
        <f t="shared" si="2"/>
        <v>0</v>
      </c>
    </row>
    <row r="10" spans="1:19" x14ac:dyDescent="0.2">
      <c r="A10" s="203">
        <v>21</v>
      </c>
      <c r="B10" s="203" t="s">
        <v>39</v>
      </c>
      <c r="C10" s="203">
        <v>1975</v>
      </c>
      <c r="D10" s="204" t="s">
        <v>201</v>
      </c>
      <c r="E10" s="205">
        <f>SUM(DB_UtilityFE!CA10,'Results_Feed&amp;Food'!H10)</f>
        <v>97546.550154103446</v>
      </c>
      <c r="F10" s="205">
        <f>SUM(DB_UtilityFE!CD10,'Results_Feed&amp;Food'!I10)</f>
        <v>20765674.314248357</v>
      </c>
      <c r="G10" s="205">
        <f>SUM(DB_UtilityFE!CG10,'Results_Feed&amp;Food'!J10)</f>
        <v>17677943.60629198</v>
      </c>
      <c r="H10" s="205">
        <f>IF(OR(E10=0,DB_Census_State!$G10=0),0,E10/DB_Census_State!$G10)</f>
        <v>9.23775635837734E-2</v>
      </c>
      <c r="I10" s="205">
        <f>IF(OR(F10=0,DB_Census_State!$G10=0),0,F10/DB_Census_State!$G10)</f>
        <v>19.66530232277735</v>
      </c>
      <c r="J10" s="205">
        <f>IF(OR(G10=0,DB_Census_State!$G10=0),0,G10/DB_Census_State!$G10)</f>
        <v>16.741190302893571</v>
      </c>
      <c r="K10" s="205">
        <f>SUM(DB_FEConversion!DS10:DU10)</f>
        <v>13374.858425439284</v>
      </c>
      <c r="L10" s="205">
        <f>SUM(DB_FEConversion!DX10:DZ10)</f>
        <v>765532.79670805112</v>
      </c>
      <c r="M10" s="205">
        <f>SUM(DB_FEConversion!EC10:EE10)</f>
        <v>516327.0407186037</v>
      </c>
      <c r="N10" s="275">
        <f>IF(OR(K10=0,DB_Census_State!$J10=0),0,K10/DB_Census_State!$J10)</f>
        <v>3.5115352661481227E-3</v>
      </c>
      <c r="O10" s="275">
        <f>IF(OR(L10=0,DB_Census_State!$J10=0),0,L10/DB_Census_State!$J10)</f>
        <v>0.20098870040525543</v>
      </c>
      <c r="P10" s="275">
        <f>IF(OR(M10=0,DB_Census_State!$J10=0),0,M10/DB_Census_State!$J10)</f>
        <v>0.13556035919608062</v>
      </c>
      <c r="Q10" s="276">
        <f t="shared" si="0"/>
        <v>0.13711257245191927</v>
      </c>
      <c r="R10" s="276">
        <f t="shared" si="1"/>
        <v>3.6865299201133149E-2</v>
      </c>
      <c r="S10" s="276">
        <f t="shared" si="2"/>
        <v>2.9207415309031263E-2</v>
      </c>
    </row>
    <row r="11" spans="1:19" x14ac:dyDescent="0.2">
      <c r="A11" s="203">
        <v>22</v>
      </c>
      <c r="B11" s="203" t="s">
        <v>40</v>
      </c>
      <c r="C11" s="203">
        <v>1975</v>
      </c>
      <c r="D11" s="204" t="s">
        <v>201</v>
      </c>
      <c r="E11" s="205">
        <f>SUM(DB_UtilityFE!CA11,'Results_Feed&amp;Food'!H11)</f>
        <v>34111.189529332813</v>
      </c>
      <c r="F11" s="205">
        <f>SUM(DB_UtilityFE!CD11,'Results_Feed&amp;Food'!I11)</f>
        <v>6328114.7973885182</v>
      </c>
      <c r="G11" s="205">
        <f>SUM(DB_UtilityFE!CG11,'Results_Feed&amp;Food'!J11)</f>
        <v>5245029.5926372744</v>
      </c>
      <c r="H11" s="205">
        <f>IF(OR(E11=0,DB_Census_State!$G11=0),0,E11/DB_Census_State!$G11)</f>
        <v>4.968579966343132E-2</v>
      </c>
      <c r="I11" s="205">
        <f>IF(OR(F11=0,DB_Census_State!$G11=0),0,F11/DB_Census_State!$G11)</f>
        <v>9.2174283104336805</v>
      </c>
      <c r="J11" s="205">
        <f>IF(OR(G11=0,DB_Census_State!$G11=0),0,G11/DB_Census_State!$G11)</f>
        <v>7.6398241505019016</v>
      </c>
      <c r="K11" s="205">
        <f>SUM(DB_FEConversion!DS11:DU11)</f>
        <v>11250.840069154639</v>
      </c>
      <c r="L11" s="205">
        <f>SUM(DB_FEConversion!DX11:DZ11)</f>
        <v>650967.59267477877</v>
      </c>
      <c r="M11" s="205">
        <f>SUM(DB_FEConversion!EC11:EE11)</f>
        <v>439141.18284944387</v>
      </c>
      <c r="N11" s="275">
        <f>IF(OR(K11=0,DB_Census_State!$J11=0),0,K11/DB_Census_State!$J11)</f>
        <v>3.040903194103153E-3</v>
      </c>
      <c r="O11" s="275">
        <f>IF(OR(L11=0,DB_Census_State!$J11=0),0,L11/DB_Census_State!$J11)</f>
        <v>0.17594503340683537</v>
      </c>
      <c r="P11" s="275">
        <f>IF(OR(M11=0,DB_Census_State!$J11=0),0,M11/DB_Census_State!$J11)</f>
        <v>0.11869209920157084</v>
      </c>
      <c r="Q11" s="276">
        <f t="shared" si="0"/>
        <v>0.3298284294506893</v>
      </c>
      <c r="R11" s="276">
        <f t="shared" si="1"/>
        <v>0.10286911876873972</v>
      </c>
      <c r="S11" s="276">
        <f t="shared" si="2"/>
        <v>8.3725205948483039E-2</v>
      </c>
    </row>
    <row r="12" spans="1:19" x14ac:dyDescent="0.2">
      <c r="A12" s="203">
        <v>23</v>
      </c>
      <c r="B12" s="203" t="s">
        <v>41</v>
      </c>
      <c r="C12" s="203">
        <v>1975</v>
      </c>
      <c r="D12" s="204" t="s">
        <v>201</v>
      </c>
      <c r="E12" s="205">
        <f>SUM(DB_UtilityFE!CA12,'Results_Feed&amp;Food'!H12)</f>
        <v>61827.959860324372</v>
      </c>
      <c r="F12" s="205">
        <f>SUM(DB_UtilityFE!CD12,'Results_Feed&amp;Food'!I12)</f>
        <v>12703816.828315563</v>
      </c>
      <c r="G12" s="205">
        <f>SUM(DB_UtilityFE!CG12,'Results_Feed&amp;Food'!J12)</f>
        <v>10439644.673019487</v>
      </c>
      <c r="H12" s="205">
        <f>IF(OR(E12=0,DB_Census_State!$G12=0),0,E12/DB_Census_State!$G12)</f>
        <v>2.8889882535050228E-2</v>
      </c>
      <c r="I12" s="205">
        <f>IF(OR(F12=0,DB_Census_State!$G12=0),0,F12/DB_Census_State!$G12)</f>
        <v>5.9360162739632329</v>
      </c>
      <c r="J12" s="205">
        <f>IF(OR(G12=0,DB_Census_State!$G12=0),0,G12/DB_Census_State!$G12)</f>
        <v>4.8780536992089187</v>
      </c>
      <c r="K12" s="205">
        <f>SUM(DB_FEConversion!DS12:DU12)</f>
        <v>15138.042305534622</v>
      </c>
      <c r="L12" s="205">
        <f>SUM(DB_FEConversion!DX12:DZ12)</f>
        <v>869399.17191063112</v>
      </c>
      <c r="M12" s="205">
        <f>SUM(DB_FEConversion!EC12:EE12)</f>
        <v>586421.08641954185</v>
      </c>
      <c r="N12" s="275">
        <f>IF(OR(K12=0,DB_Census_State!$J12=0),0,K12/DB_Census_State!$J12)</f>
        <v>4.2021542866224918E-3</v>
      </c>
      <c r="O12" s="275">
        <f>IF(OR(L12=0,DB_Census_State!$J12=0),0,L12/DB_Census_State!$J12)</f>
        <v>0.24133566172520218</v>
      </c>
      <c r="P12" s="275">
        <f>IF(OR(M12=0,DB_Census_State!$J12=0),0,M12/DB_Census_State!$J12)</f>
        <v>0.16278405307156185</v>
      </c>
      <c r="Q12" s="276">
        <f t="shared" si="0"/>
        <v>0.24484136852862351</v>
      </c>
      <c r="R12" s="276">
        <f t="shared" si="1"/>
        <v>6.8436060095956791E-2</v>
      </c>
      <c r="S12" s="276">
        <f t="shared" si="2"/>
        <v>5.617251398748322E-2</v>
      </c>
    </row>
    <row r="13" spans="1:19" x14ac:dyDescent="0.2">
      <c r="A13" s="203">
        <v>24</v>
      </c>
      <c r="B13" s="203" t="s">
        <v>42</v>
      </c>
      <c r="C13" s="203">
        <v>1975</v>
      </c>
      <c r="D13" s="204" t="s">
        <v>201</v>
      </c>
      <c r="E13" s="205">
        <f>SUM(DB_UtilityFE!CA13,'Results_Feed&amp;Food'!H13)</f>
        <v>13026.747859017345</v>
      </c>
      <c r="F13" s="205">
        <f>SUM(DB_UtilityFE!CD13,'Results_Feed&amp;Food'!I13)</f>
        <v>2911066.0978521663</v>
      </c>
      <c r="G13" s="205">
        <f>SUM(DB_UtilityFE!CG13,'Results_Feed&amp;Food'!J13)</f>
        <v>2376559.3311097017</v>
      </c>
      <c r="H13" s="205">
        <f>IF(OR(E13=0,DB_Census_State!$G13=0),0,E13/DB_Census_State!$G13)</f>
        <v>1.5765804061909052E-2</v>
      </c>
      <c r="I13" s="205">
        <f>IF(OR(F13=0,DB_Census_State!$G13=0),0,F13/DB_Census_State!$G13)</f>
        <v>3.5231585202007176</v>
      </c>
      <c r="J13" s="205">
        <f>IF(OR(G13=0,DB_Census_State!$G13=0),0,G13/DB_Census_State!$G13)</f>
        <v>2.8762642189194541</v>
      </c>
      <c r="K13" s="205">
        <f>SUM(DB_FEConversion!DS13:DU13)</f>
        <v>5402.5894851103512</v>
      </c>
      <c r="L13" s="205">
        <f>SUM(DB_FEConversion!DX13:DZ13)</f>
        <v>308677.99192077562</v>
      </c>
      <c r="M13" s="205">
        <f>SUM(DB_FEConversion!EC13:EE13)</f>
        <v>208189.74261532797</v>
      </c>
      <c r="N13" s="275">
        <f>IF(OR(K13=0,DB_Census_State!$J13=0),0,K13/DB_Census_State!$J13)</f>
        <v>3.2391741937035159E-3</v>
      </c>
      <c r="O13" s="275">
        <f>IF(OR(L13=0,DB_Census_State!$J13=0),0,L13/DB_Census_State!$J13)</f>
        <v>0.18507084211185001</v>
      </c>
      <c r="P13" s="275">
        <f>IF(OR(M13=0,DB_Census_State!$J13=0),0,M13/DB_Census_State!$J13)</f>
        <v>0.12482215121691284</v>
      </c>
      <c r="Q13" s="276">
        <f t="shared" si="0"/>
        <v>0.41473048711621324</v>
      </c>
      <c r="R13" s="276">
        <f t="shared" si="1"/>
        <v>0.10603606429566249</v>
      </c>
      <c r="S13" s="276">
        <f t="shared" si="2"/>
        <v>8.7601323430085226E-2</v>
      </c>
    </row>
    <row r="14" spans="1:19" x14ac:dyDescent="0.2">
      <c r="A14" s="203">
        <v>25</v>
      </c>
      <c r="B14" s="203" t="s">
        <v>43</v>
      </c>
      <c r="C14" s="203">
        <v>1975</v>
      </c>
      <c r="D14" s="204" t="s">
        <v>201</v>
      </c>
      <c r="E14" s="205">
        <f>SUM(DB_UtilityFE!CA14,'Results_Feed&amp;Food'!H14)</f>
        <v>30433.465957606255</v>
      </c>
      <c r="F14" s="205">
        <f>SUM(DB_UtilityFE!CD14,'Results_Feed&amp;Food'!I14)</f>
        <v>7164255.6854773248</v>
      </c>
      <c r="G14" s="205">
        <f>SUM(DB_UtilityFE!CG14,'Results_Feed&amp;Food'!J14)</f>
        <v>5902667.011287149</v>
      </c>
      <c r="H14" s="205">
        <f>IF(OR(E14=0,DB_Census_State!$G14=0),0,E14/DB_Census_State!$G14)</f>
        <v>2.6671199837349849E-2</v>
      </c>
      <c r="I14" s="205">
        <f>IF(OR(F14=0,DB_Census_State!$G14=0),0,F14/DB_Census_State!$G14)</f>
        <v>6.2785913158694626</v>
      </c>
      <c r="J14" s="205">
        <f>IF(OR(G14=0,DB_Census_State!$G14=0),0,G14/DB_Census_State!$G14)</f>
        <v>5.1729635937843366</v>
      </c>
      <c r="K14" s="205">
        <f>SUM(DB_FEConversion!DS14:DU14)</f>
        <v>8570.642674005443</v>
      </c>
      <c r="L14" s="205">
        <f>SUM(DB_FEConversion!DX14:DZ14)</f>
        <v>489638.97198038176</v>
      </c>
      <c r="M14" s="205">
        <f>SUM(DB_FEConversion!EC14:EE14)</f>
        <v>330239.81919551402</v>
      </c>
      <c r="N14" s="275">
        <f>IF(OR(K14=0,DB_Census_State!$J14=0),0,K14/DB_Census_State!$J14)</f>
        <v>4.3522369805791255E-3</v>
      </c>
      <c r="O14" s="275">
        <f>IF(OR(L14=0,DB_Census_State!$J14=0),0,L14/DB_Census_State!$J14)</f>
        <v>0.24864236231071818</v>
      </c>
      <c r="P14" s="275">
        <f>IF(OR(M14=0,DB_Census_State!$J14=0),0,M14/DB_Census_State!$J14)</f>
        <v>0.16769827050679906</v>
      </c>
      <c r="Q14" s="276">
        <f t="shared" si="0"/>
        <v>0.28161901394814276</v>
      </c>
      <c r="R14" s="276">
        <f t="shared" si="1"/>
        <v>6.8344709272859946E-2</v>
      </c>
      <c r="S14" s="276">
        <f t="shared" si="2"/>
        <v>5.5947560410239232E-2</v>
      </c>
    </row>
    <row r="15" spans="1:19" x14ac:dyDescent="0.2">
      <c r="A15" s="203">
        <v>26</v>
      </c>
      <c r="B15" s="203" t="s">
        <v>44</v>
      </c>
      <c r="C15" s="203">
        <v>1975</v>
      </c>
      <c r="D15" s="204" t="s">
        <v>201</v>
      </c>
      <c r="E15" s="205">
        <f>SUM(DB_UtilityFE!CA15,'Results_Feed&amp;Food'!H15)</f>
        <v>50090.383931447497</v>
      </c>
      <c r="F15" s="205">
        <f>SUM(DB_UtilityFE!CD15,'Results_Feed&amp;Food'!I15)</f>
        <v>21708114.789698206</v>
      </c>
      <c r="G15" s="205">
        <f>SUM(DB_UtilityFE!CG15,'Results_Feed&amp;Food'!J15)</f>
        <v>18633449.892194506</v>
      </c>
      <c r="H15" s="205">
        <f>IF(OR(E15=0,DB_Census_State!$G15=0),0,E15/DB_Census_State!$G15)</f>
        <v>3.2081519310856267E-2</v>
      </c>
      <c r="I15" s="205">
        <f>IF(OR(F15=0,DB_Census_State!$G15=0),0,F15/DB_Census_State!$G15)</f>
        <v>13.903453101519524</v>
      </c>
      <c r="J15" s="205">
        <f>IF(OR(G15=0,DB_Census_State!$G15=0),0,G15/DB_Census_State!$G15)</f>
        <v>11.934214426514098</v>
      </c>
      <c r="K15" s="205">
        <f>SUM(DB_FEConversion!DS15:DU15)</f>
        <v>11567.665783887925</v>
      </c>
      <c r="L15" s="205">
        <f>SUM(DB_FEConversion!DX15:DZ15)</f>
        <v>663317.88190735341</v>
      </c>
      <c r="M15" s="205">
        <f>SUM(DB_FEConversion!EC15:EE15)</f>
        <v>447407.55503561662</v>
      </c>
      <c r="N15" s="275">
        <f>IF(OR(K15=0,DB_Census_State!$J15=0),0,K15/DB_Census_State!$J15)</f>
        <v>4.2560776447139207E-3</v>
      </c>
      <c r="O15" s="275">
        <f>IF(OR(L15=0,DB_Census_State!$J15=0),0,L15/DB_Census_State!$J15)</f>
        <v>0.24405376687638122</v>
      </c>
      <c r="P15" s="275">
        <f>IF(OR(M15=0,DB_Census_State!$J15=0),0,M15/DB_Census_State!$J15)</f>
        <v>0.16461413466107191</v>
      </c>
      <c r="Q15" s="276">
        <f t="shared" si="0"/>
        <v>0.23093585786284163</v>
      </c>
      <c r="R15" s="276">
        <f t="shared" si="1"/>
        <v>3.0556217724725561E-2</v>
      </c>
      <c r="S15" s="276">
        <f t="shared" si="2"/>
        <v>2.4010988712457066E-2</v>
      </c>
    </row>
    <row r="16" spans="1:19" x14ac:dyDescent="0.2">
      <c r="A16" s="203">
        <v>27</v>
      </c>
      <c r="B16" s="203" t="s">
        <v>45</v>
      </c>
      <c r="C16" s="203">
        <v>1975</v>
      </c>
      <c r="D16" s="204" t="s">
        <v>201</v>
      </c>
      <c r="E16" s="205">
        <f>SUM(DB_UtilityFE!CA16,'Results_Feed&amp;Food'!H16)</f>
        <v>20612.535813081249</v>
      </c>
      <c r="F16" s="205">
        <f>SUM(DB_UtilityFE!CD16,'Results_Feed&amp;Food'!I16)</f>
        <v>12428649.399685524</v>
      </c>
      <c r="G16" s="205">
        <f>SUM(DB_UtilityFE!CG16,'Results_Feed&amp;Food'!J16)</f>
        <v>11044912.35373698</v>
      </c>
      <c r="H16" s="205">
        <f>IF(OR(E16=0,DB_Census_State!$G16=0),0,E16/DB_Census_State!$G16)</f>
        <v>2.86607653236019E-2</v>
      </c>
      <c r="I16" s="205">
        <f>IF(OR(F16=0,DB_Census_State!$G16=0),0,F16/DB_Census_State!$G16)</f>
        <v>17.281454691646886</v>
      </c>
      <c r="J16" s="205">
        <f>IF(OR(G16=0,DB_Census_State!$G16=0),0,G16/DB_Census_State!$G16)</f>
        <v>15.357433159160973</v>
      </c>
      <c r="K16" s="205">
        <f>SUM(DB_FEConversion!DS16:DU16)</f>
        <v>4504.1294850000677</v>
      </c>
      <c r="L16" s="205">
        <f>SUM(DB_FEConversion!DX16:DZ16)</f>
        <v>256156.11536839185</v>
      </c>
      <c r="M16" s="205">
        <f>SUM(DB_FEConversion!EC16:EE16)</f>
        <v>172752.65373574197</v>
      </c>
      <c r="N16" s="275">
        <f>IF(OR(K16=0,DB_Census_State!$J16=0),0,K16/DB_Census_State!$J16)</f>
        <v>5.850514158902447E-3</v>
      </c>
      <c r="O16" s="275">
        <f>IF(OR(L16=0,DB_Census_State!$J16=0),0,L16/DB_Census_State!$J16)</f>
        <v>0.33272688648119597</v>
      </c>
      <c r="P16" s="275">
        <f>IF(OR(M16=0,DB_Census_State!$J16=0),0,M16/DB_Census_State!$J16)</f>
        <v>0.2243922715887274</v>
      </c>
      <c r="Q16" s="276">
        <f t="shared" si="0"/>
        <v>0.2185140889914976</v>
      </c>
      <c r="R16" s="276">
        <f t="shared" si="1"/>
        <v>2.0610132857627573E-2</v>
      </c>
      <c r="S16" s="276">
        <f t="shared" si="2"/>
        <v>1.5640925722447418E-2</v>
      </c>
    </row>
    <row r="17" spans="1:19" x14ac:dyDescent="0.2">
      <c r="A17" s="203">
        <v>28</v>
      </c>
      <c r="B17" s="203" t="s">
        <v>46</v>
      </c>
      <c r="C17" s="203">
        <v>1975</v>
      </c>
      <c r="D17" s="204" t="s">
        <v>201</v>
      </c>
      <c r="E17" s="205">
        <f>SUM(DB_UtilityFE!CA17,'Results_Feed&amp;Food'!H17)</f>
        <v>9512.1830553837499</v>
      </c>
      <c r="F17" s="205">
        <f>SUM(DB_UtilityFE!CD17,'Results_Feed&amp;Food'!I17)</f>
        <v>3157419.4778634254</v>
      </c>
      <c r="G17" s="205">
        <f>SUM(DB_UtilityFE!CG17,'Results_Feed&amp;Food'!J17)</f>
        <v>2560939.3215702986</v>
      </c>
      <c r="H17" s="205">
        <f>IF(OR(E17=0,DB_Census_State!$G17=0),0,E17/DB_Census_State!$G17)</f>
        <v>3.9776296323455314E-2</v>
      </c>
      <c r="I17" s="205">
        <f>IF(OR(F17=0,DB_Census_State!$G17=0),0,F17/DB_Census_State!$G17)</f>
        <v>13.203115629472972</v>
      </c>
      <c r="J17" s="205">
        <f>IF(OR(G17=0,DB_Census_State!$G17=0),0,G17/DB_Census_State!$G17)</f>
        <v>10.708864697837681</v>
      </c>
      <c r="K17" s="205">
        <f>SUM(DB_FEConversion!DS17:DU17)</f>
        <v>5498.2803148722633</v>
      </c>
      <c r="L17" s="205">
        <f>SUM(DB_FEConversion!DX17:DZ17)</f>
        <v>312207.22635182156</v>
      </c>
      <c r="M17" s="205">
        <f>SUM(DB_FEConversion!EC17:EE17)</f>
        <v>210547.85959804727</v>
      </c>
      <c r="N17" s="275">
        <f>IF(OR(K17=0,DB_Census_State!$J17=0),0,K17/DB_Census_State!$J17)</f>
        <v>4.7051637908031175E-3</v>
      </c>
      <c r="O17" s="275">
        <f>IF(OR(L17=0,DB_Census_State!$J17=0),0,L17/DB_Census_State!$J17)</f>
        <v>0.26717192513524862</v>
      </c>
      <c r="P17" s="275">
        <f>IF(OR(M17=0,DB_Census_State!$J17=0),0,M17/DB_Census_State!$J17)</f>
        <v>0.18017672953708724</v>
      </c>
      <c r="Q17" s="276">
        <f t="shared" si="0"/>
        <v>0.57802507404021419</v>
      </c>
      <c r="R17" s="276">
        <f t="shared" si="1"/>
        <v>9.8880503062927561E-2</v>
      </c>
      <c r="S17" s="276">
        <f t="shared" si="2"/>
        <v>8.2215091089680725E-2</v>
      </c>
    </row>
    <row r="18" spans="1:19" x14ac:dyDescent="0.2">
      <c r="A18" s="203">
        <v>29</v>
      </c>
      <c r="B18" s="203" t="s">
        <v>47</v>
      </c>
      <c r="C18" s="203">
        <v>1975</v>
      </c>
      <c r="D18" s="204" t="s">
        <v>201</v>
      </c>
      <c r="E18" s="205">
        <f>SUM(DB_UtilityFE!CA18,'Results_Feed&amp;Food'!H18)</f>
        <v>145788.73171400893</v>
      </c>
      <c r="F18" s="205">
        <f>SUM(DB_UtilityFE!CD18,'Results_Feed&amp;Food'!I18)</f>
        <v>28949504.800815862</v>
      </c>
      <c r="G18" s="205">
        <f>SUM(DB_UtilityFE!CG18,'Results_Feed&amp;Food'!J18)</f>
        <v>21276404.574124943</v>
      </c>
      <c r="H18" s="205">
        <f>IF(OR(E18=0,DB_Census_State!$G18=0),0,E18/DB_Census_State!$G18)</f>
        <v>5.4734108598165E-2</v>
      </c>
      <c r="I18" s="205">
        <f>IF(OR(F18=0,DB_Census_State!$G18=0),0,F18/DB_Census_State!$G18)</f>
        <v>10.868640676148337</v>
      </c>
      <c r="J18" s="205">
        <f>IF(OR(G18=0,DB_Census_State!$G18=0),0,G18/DB_Census_State!$G18)</f>
        <v>7.9878947079608027</v>
      </c>
      <c r="K18" s="205">
        <f>SUM(DB_FEConversion!DS18:DU18)</f>
        <v>59178.41324216425</v>
      </c>
      <c r="L18" s="205">
        <f>SUM(DB_FEConversion!DX18:DZ18)</f>
        <v>3376238.8544634758</v>
      </c>
      <c r="M18" s="205">
        <f>SUM(DB_FEConversion!EC18:EE18)</f>
        <v>2277070.624551577</v>
      </c>
      <c r="N18" s="275">
        <f>IF(OR(K18=0,DB_Census_State!$J18=0),0,K18/DB_Census_State!$J18)</f>
        <v>5.2747717465528336E-3</v>
      </c>
      <c r="O18" s="275">
        <f>IF(OR(L18=0,DB_Census_State!$J18=0),0,L18/DB_Census_State!$J18)</f>
        <v>0.30093556659354842</v>
      </c>
      <c r="P18" s="275">
        <f>IF(OR(M18=0,DB_Census_State!$J18=0),0,M18/DB_Census_State!$J18)</f>
        <v>0.20296299169326648</v>
      </c>
      <c r="Q18" s="276">
        <f t="shared" si="0"/>
        <v>0.40591897978955915</v>
      </c>
      <c r="R18" s="276">
        <f t="shared" si="1"/>
        <v>0.11662509869144033</v>
      </c>
      <c r="S18" s="276">
        <f t="shared" si="2"/>
        <v>0.10702328095982958</v>
      </c>
    </row>
    <row r="19" spans="1:19" x14ac:dyDescent="0.2">
      <c r="A19" s="203">
        <v>31</v>
      </c>
      <c r="B19" s="203" t="s">
        <v>48</v>
      </c>
      <c r="C19" s="203">
        <v>1975</v>
      </c>
      <c r="D19" s="204" t="s">
        <v>202</v>
      </c>
      <c r="E19" s="205">
        <f>SUM(DB_UtilityFE!CA19,'Results_Feed&amp;Food'!H19)</f>
        <v>319629.49726037064</v>
      </c>
      <c r="F19" s="205">
        <f>SUM(DB_UtilityFE!CD19,'Results_Feed&amp;Food'!I19)</f>
        <v>55407804.901511192</v>
      </c>
      <c r="G19" s="205">
        <f>SUM(DB_UtilityFE!CG19,'Results_Feed&amp;Food'!J19)</f>
        <v>47090146.804302514</v>
      </c>
      <c r="H19" s="205">
        <f>IF(OR(E19=0,DB_Census_State!$G19=0),0,E19/DB_Census_State!$G19)</f>
        <v>8.0292356089452566E-2</v>
      </c>
      <c r="I19" s="205">
        <f>IF(OR(F19=0,DB_Census_State!$G19=0),0,F19/DB_Census_State!$G19)</f>
        <v>13.918687853965599</v>
      </c>
      <c r="J19" s="205">
        <f>IF(OR(G19=0,DB_Census_State!$G19=0),0,G19/DB_Census_State!$G19)</f>
        <v>11.829255021590399</v>
      </c>
      <c r="K19" s="205">
        <f>SUM(DB_FEConversion!DS19:DU19)</f>
        <v>135045.06528373616</v>
      </c>
      <c r="L19" s="205">
        <f>SUM(DB_FEConversion!DX19:DZ19)</f>
        <v>7645291.5677099191</v>
      </c>
      <c r="M19" s="205">
        <f>SUM(DB_FEConversion!EC19:EE19)</f>
        <v>5155613.0921756374</v>
      </c>
      <c r="N19" s="275">
        <f>IF(OR(K19=0,DB_Census_State!$J19=0),0,K19/DB_Census_State!$J19)</f>
        <v>4.2292403193750928E-3</v>
      </c>
      <c r="O19" s="275">
        <f>IF(OR(L19=0,DB_Census_State!$J19=0),0,L19/DB_Census_State!$J19)</f>
        <v>0.2394295214238476</v>
      </c>
      <c r="P19" s="275">
        <f>IF(OR(M19=0,DB_Census_State!$J19=0),0,M19/DB_Census_State!$J19)</f>
        <v>0.16145963360242277</v>
      </c>
      <c r="Q19" s="276">
        <f t="shared" si="0"/>
        <v>0.42250501421565689</v>
      </c>
      <c r="R19" s="276">
        <f t="shared" si="1"/>
        <v>0.1379822135401253</v>
      </c>
      <c r="S19" s="276">
        <f t="shared" si="2"/>
        <v>0.109483903577565</v>
      </c>
    </row>
    <row r="20" spans="1:19" x14ac:dyDescent="0.2">
      <c r="A20" s="203">
        <v>32</v>
      </c>
      <c r="B20" s="203" t="s">
        <v>49</v>
      </c>
      <c r="C20" s="203">
        <v>1975</v>
      </c>
      <c r="D20" s="204" t="s">
        <v>202</v>
      </c>
      <c r="E20" s="205">
        <f>SUM(DB_UtilityFE!CA20,'Results_Feed&amp;Food'!H20)</f>
        <v>41221.422959993906</v>
      </c>
      <c r="F20" s="205">
        <f>SUM(DB_UtilityFE!CD20,'Results_Feed&amp;Food'!I20)</f>
        <v>7603004.2138692094</v>
      </c>
      <c r="G20" s="205">
        <f>SUM(DB_UtilityFE!CG20,'Results_Feed&amp;Food'!J20)</f>
        <v>6272064.0777978348</v>
      </c>
      <c r="H20" s="205">
        <f>IF(OR(E20=0,DB_Census_State!$G20=0),0,E20/DB_Census_State!$G20)</f>
        <v>6.3029891467548685E-2</v>
      </c>
      <c r="I20" s="205">
        <f>IF(OR(F20=0,DB_Census_State!$G20=0),0,F20/DB_Census_State!$G20)</f>
        <v>11.625424257978173</v>
      </c>
      <c r="J20" s="205">
        <f>IF(OR(G20=0,DB_Census_State!$G20=0),0,G20/DB_Census_State!$G20)</f>
        <v>9.5903413738235201</v>
      </c>
      <c r="K20" s="205">
        <f>SUM(DB_FEConversion!DS20:DU20)</f>
        <v>14192.242790907967</v>
      </c>
      <c r="L20" s="205">
        <f>SUM(DB_FEConversion!DX20:DZ20)</f>
        <v>803479.21571465954</v>
      </c>
      <c r="M20" s="205">
        <f>SUM(DB_FEConversion!EC20:EE20)</f>
        <v>541827.57266678149</v>
      </c>
      <c r="N20" s="275">
        <f>IF(OR(K20=0,DB_Census_State!$J20=0),0,K20/DB_Census_State!$J20)</f>
        <v>6.6612640841448795E-3</v>
      </c>
      <c r="O20" s="275">
        <f>IF(OR(L20=0,DB_Census_State!$J20=0),0,L20/DB_Census_State!$J20)</f>
        <v>0.37712060883187193</v>
      </c>
      <c r="P20" s="275">
        <f>IF(OR(M20=0,DB_Census_State!$J20=0),0,M20/DB_Census_State!$J20)</f>
        <v>0.2543119225607417</v>
      </c>
      <c r="Q20" s="276">
        <f t="shared" si="0"/>
        <v>0.34429288878944769</v>
      </c>
      <c r="R20" s="276">
        <f t="shared" si="1"/>
        <v>0.10567917537767149</v>
      </c>
      <c r="S20" s="276">
        <f t="shared" si="2"/>
        <v>8.6387442147596957E-2</v>
      </c>
    </row>
    <row r="21" spans="1:19" x14ac:dyDescent="0.2">
      <c r="A21" s="203">
        <v>33</v>
      </c>
      <c r="B21" s="203" t="s">
        <v>50</v>
      </c>
      <c r="C21" s="203">
        <v>1975</v>
      </c>
      <c r="D21" s="204" t="s">
        <v>202</v>
      </c>
      <c r="E21" s="205">
        <f>SUM(DB_UtilityFE!CA21,'Results_Feed&amp;Food'!H21)</f>
        <v>17405.12715908797</v>
      </c>
      <c r="F21" s="205">
        <f>SUM(DB_UtilityFE!CD21,'Results_Feed&amp;Food'!I21)</f>
        <v>9207912.4149840027</v>
      </c>
      <c r="G21" s="205">
        <f>SUM(DB_UtilityFE!CG21,'Results_Feed&amp;Food'!J21)</f>
        <v>8096223.3393679978</v>
      </c>
      <c r="H21" s="205">
        <f>IF(OR(E21=0,DB_Census_State!$G21=0),0,E21/DB_Census_State!$G21)</f>
        <v>2.8184386820536107E-2</v>
      </c>
      <c r="I21" s="205">
        <f>IF(OR(F21=0,DB_Census_State!$G21=0),0,F21/DB_Census_State!$G21)</f>
        <v>14.910512456556207</v>
      </c>
      <c r="J21" s="205">
        <f>IF(OR(G21=0,DB_Census_State!$G21=0),0,G21/DB_Census_State!$G21)</f>
        <v>13.110337448069368</v>
      </c>
      <c r="K21" s="205">
        <f>SUM(DB_FEConversion!DS21:DU21)</f>
        <v>11182.03909431644</v>
      </c>
      <c r="L21" s="205">
        <f>SUM(DB_FEConversion!DX21:DZ21)</f>
        <v>632979.96659875498</v>
      </c>
      <c r="M21" s="205">
        <f>SUM(DB_FEConversion!EC21:EE21)</f>
        <v>426850.31692781067</v>
      </c>
      <c r="N21" s="275">
        <f>IF(OR(K21=0,DB_Census_State!$J21=0),0,K21/DB_Census_State!$J21)</f>
        <v>6.0149599385899803E-3</v>
      </c>
      <c r="O21" s="275">
        <f>IF(OR(L21=0,DB_Census_State!$J21=0),0,L21/DB_Census_State!$J21)</f>
        <v>0.34048791181178384</v>
      </c>
      <c r="P21" s="275">
        <f>IF(OR(M21=0,DB_Census_State!$J21=0),0,M21/DB_Census_State!$J21)</f>
        <v>0.22960817203726372</v>
      </c>
      <c r="Q21" s="276">
        <f t="shared" si="0"/>
        <v>0.6424566159218098</v>
      </c>
      <c r="R21" s="276">
        <f t="shared" si="1"/>
        <v>6.8743048160265829E-2</v>
      </c>
      <c r="S21" s="276">
        <f t="shared" si="2"/>
        <v>5.2722151926348805E-2</v>
      </c>
    </row>
    <row r="22" spans="1:19" x14ac:dyDescent="0.2">
      <c r="A22" s="203">
        <v>35</v>
      </c>
      <c r="B22" s="203" t="s">
        <v>51</v>
      </c>
      <c r="C22" s="203">
        <v>1975</v>
      </c>
      <c r="D22" s="204" t="s">
        <v>202</v>
      </c>
      <c r="E22" s="205">
        <f>SUM(DB_UtilityFE!CA22,'Results_Feed&amp;Food'!H22)</f>
        <v>627336.80539120338</v>
      </c>
      <c r="F22" s="205">
        <f>SUM(DB_UtilityFE!CD22,'Results_Feed&amp;Food'!I22)</f>
        <v>108895649.35041863</v>
      </c>
      <c r="G22" s="205">
        <f>SUM(DB_UtilityFE!CG22,'Results_Feed&amp;Food'!J22)</f>
        <v>94992111.004111603</v>
      </c>
      <c r="H22" s="205">
        <f>IF(OR(E22=0,DB_Census_State!$G22=0),0,E22/DB_Census_State!$G22)</f>
        <v>0.12111904212316839</v>
      </c>
      <c r="I22" s="205">
        <f>IF(OR(F22=0,DB_Census_State!$G22=0),0,F22/DB_Census_State!$G22)</f>
        <v>21.024331152511191</v>
      </c>
      <c r="J22" s="205">
        <f>IF(OR(G22=0,DB_Census_State!$G22=0),0,G22/DB_Census_State!$G22)</f>
        <v>18.339994394081522</v>
      </c>
      <c r="K22" s="205">
        <f>SUM(DB_FEConversion!DS22:DU22)</f>
        <v>77404.478192255337</v>
      </c>
      <c r="L22" s="205">
        <f>SUM(DB_FEConversion!DX22:DZ22)</f>
        <v>4382607.7144718217</v>
      </c>
      <c r="M22" s="205">
        <f>SUM(DB_FEConversion!EC22:EE22)</f>
        <v>2955423.2820351338</v>
      </c>
      <c r="N22" s="275">
        <f>IF(OR(K22=0,DB_Census_State!$J22=0),0,K22/DB_Census_State!$J22)</f>
        <v>6.8162339731788202E-3</v>
      </c>
      <c r="O22" s="275">
        <f>IF(OR(L22=0,DB_Census_State!$J22=0),0,L22/DB_Census_State!$J22)</f>
        <v>0.38593218754476827</v>
      </c>
      <c r="P22" s="275">
        <f>IF(OR(M22=0,DB_Census_State!$J22=0),0,M22/DB_Census_State!$J22)</f>
        <v>0.26025440711706926</v>
      </c>
      <c r="Q22" s="276">
        <f t="shared" si="0"/>
        <v>0.12338583919683523</v>
      </c>
      <c r="R22" s="276">
        <f t="shared" si="1"/>
        <v>4.0245939489913826E-2</v>
      </c>
      <c r="S22" s="276">
        <f t="shared" si="2"/>
        <v>3.1112302388007908E-2</v>
      </c>
    </row>
    <row r="23" spans="1:19" x14ac:dyDescent="0.2">
      <c r="A23" s="203">
        <v>41</v>
      </c>
      <c r="B23" s="203" t="s">
        <v>52</v>
      </c>
      <c r="C23" s="203">
        <v>1975</v>
      </c>
      <c r="D23" s="204" t="s">
        <v>203</v>
      </c>
      <c r="E23" s="205">
        <f>SUM(DB_UtilityFE!CA23,'Results_Feed&amp;Food'!H23)</f>
        <v>1832988.7414116608</v>
      </c>
      <c r="F23" s="205">
        <f>SUM(DB_UtilityFE!CD23,'Results_Feed&amp;Food'!I23)</f>
        <v>170620396.5469147</v>
      </c>
      <c r="G23" s="205">
        <f>SUM(DB_UtilityFE!CG23,'Results_Feed&amp;Food'!J23)</f>
        <v>149563793.73891914</v>
      </c>
      <c r="H23" s="205">
        <f>IF(OR(E23=0,DB_Census_State!$G23=0),0,E23/DB_Census_State!$G23)</f>
        <v>0.32571787495087295</v>
      </c>
      <c r="I23" s="205">
        <f>IF(OR(F23=0,DB_Census_State!$G23=0),0,F23/DB_Census_State!$G23)</f>
        <v>30.318851246045504</v>
      </c>
      <c r="J23" s="205">
        <f>IF(OR(G23=0,DB_Census_State!$G23=0),0,G23/DB_Census_State!$G23)</f>
        <v>26.577141455169826</v>
      </c>
      <c r="K23" s="205">
        <f>SUM(DB_FEConversion!DS23:DU23)</f>
        <v>45163.426361302489</v>
      </c>
      <c r="L23" s="205">
        <f>SUM(DB_FEConversion!DX23:DZ23)</f>
        <v>2561306.4250641139</v>
      </c>
      <c r="M23" s="205">
        <f>SUM(DB_FEConversion!EC23:EE23)</f>
        <v>1727268.5366080122</v>
      </c>
      <c r="N23" s="275">
        <f>IF(OR(K23=0,DB_Census_State!$J23=0),0,K23/DB_Census_State!$J23)</f>
        <v>9.0637922071153173E-3</v>
      </c>
      <c r="O23" s="275">
        <f>IF(OR(L23=0,DB_Census_State!$J23=0),0,L23/DB_Census_State!$J23)</f>
        <v>0.51402542025513842</v>
      </c>
      <c r="P23" s="275">
        <f>IF(OR(M23=0,DB_Census_State!$J23=0),0,M23/DB_Census_State!$J23)</f>
        <v>0.34664338742725276</v>
      </c>
      <c r="Q23" s="276">
        <f t="shared" si="0"/>
        <v>2.4639227367277913E-2</v>
      </c>
      <c r="R23" s="276">
        <f t="shared" si="1"/>
        <v>1.5011724722840175E-2</v>
      </c>
      <c r="S23" s="276">
        <f t="shared" si="2"/>
        <v>1.1548707701431796E-2</v>
      </c>
    </row>
    <row r="24" spans="1:19" x14ac:dyDescent="0.2">
      <c r="A24" s="203">
        <v>42</v>
      </c>
      <c r="B24" s="203" t="s">
        <v>53</v>
      </c>
      <c r="C24" s="203">
        <v>1975</v>
      </c>
      <c r="D24" s="204" t="s">
        <v>203</v>
      </c>
      <c r="E24" s="205">
        <f>SUM(DB_UtilityFE!CA24,'Results_Feed&amp;Food'!H24)</f>
        <v>300469.28209961706</v>
      </c>
      <c r="F24" s="205">
        <f>SUM(DB_UtilityFE!CD24,'Results_Feed&amp;Food'!I24)</f>
        <v>44947115.149742603</v>
      </c>
      <c r="G24" s="205">
        <f>SUM(DB_UtilityFE!CG24,'Results_Feed&amp;Food'!J24)</f>
        <v>37987909.270811506</v>
      </c>
      <c r="H24" s="205">
        <f>IF(OR(E24=0,DB_Census_State!$G24=0),0,E24/DB_Census_State!$G24)</f>
        <v>0.20946902511279164</v>
      </c>
      <c r="I24" s="205">
        <f>IF(OR(F24=0,DB_Census_State!$G24=0),0,F24/DB_Census_State!$G24)</f>
        <v>31.334412377394138</v>
      </c>
      <c r="J24" s="205">
        <f>IF(OR(G24=0,DB_Census_State!$G24=0),0,G24/DB_Census_State!$G24)</f>
        <v>26.48287460676902</v>
      </c>
      <c r="K24" s="205">
        <f>SUM(DB_FEConversion!DS24:DU24)</f>
        <v>15311.587070294412</v>
      </c>
      <c r="L24" s="205">
        <f>SUM(DB_FEConversion!DX24:DZ24)</f>
        <v>868195.51356431236</v>
      </c>
      <c r="M24" s="205">
        <f>SUM(DB_FEConversion!EC24:EE24)</f>
        <v>585483.9719711236</v>
      </c>
      <c r="N24" s="275">
        <f>IF(OR(K24=0,DB_Census_State!$J24=0),0,K24/DB_Census_State!$J24)</f>
        <v>6.36913575930008E-3</v>
      </c>
      <c r="O24" s="275">
        <f>IF(OR(L24=0,DB_Census_State!$J24=0),0,L24/DB_Census_State!$J24)</f>
        <v>0.36114186374802981</v>
      </c>
      <c r="P24" s="275">
        <f>IF(OR(M24=0,DB_Census_State!$J24=0),0,M24/DB_Census_State!$J24)</f>
        <v>0.24354280749987775</v>
      </c>
      <c r="Q24" s="276">
        <f t="shared" si="0"/>
        <v>5.0958909886894978E-2</v>
      </c>
      <c r="R24" s="276">
        <f t="shared" si="1"/>
        <v>1.9315934085466755E-2</v>
      </c>
      <c r="S24" s="276">
        <f t="shared" si="2"/>
        <v>1.5412376811718555E-2</v>
      </c>
    </row>
    <row r="25" spans="1:19" x14ac:dyDescent="0.2">
      <c r="A25" s="203">
        <v>43</v>
      </c>
      <c r="B25" s="203" t="s">
        <v>54</v>
      </c>
      <c r="C25" s="203">
        <v>1975</v>
      </c>
      <c r="D25" s="204" t="s">
        <v>203</v>
      </c>
      <c r="E25" s="205">
        <f>SUM(DB_UtilityFE!CA25,'Results_Feed&amp;Food'!H25)</f>
        <v>2186758.1897728201</v>
      </c>
      <c r="F25" s="205">
        <f>SUM(DB_UtilityFE!CD25,'Results_Feed&amp;Food'!I25)</f>
        <v>180408599.23560432</v>
      </c>
      <c r="G25" s="205">
        <f>SUM(DB_UtilityFE!CG25,'Results_Feed&amp;Food'!J25)</f>
        <v>161198458.20664611</v>
      </c>
      <c r="H25" s="205">
        <f>IF(OR(E25=0,DB_Census_State!$G25=0),0,E25/DB_Census_State!$G25)</f>
        <v>0.36879363820038824</v>
      </c>
      <c r="I25" s="205">
        <f>IF(OR(F25=0,DB_Census_State!$G25=0),0,F25/DB_Census_State!$G25)</f>
        <v>30.425651992937727</v>
      </c>
      <c r="J25" s="205">
        <f>IF(OR(G25=0,DB_Census_State!$G25=0),0,G25/DB_Census_State!$G25)</f>
        <v>27.185889209130316</v>
      </c>
      <c r="K25" s="205">
        <f>SUM(DB_FEConversion!DS25:DU25)</f>
        <v>93625.760068067044</v>
      </c>
      <c r="L25" s="205">
        <f>SUM(DB_FEConversion!DX25:DZ25)</f>
        <v>5346543.7110724365</v>
      </c>
      <c r="M25" s="205">
        <f>SUM(DB_FEConversion!EC25:EE25)</f>
        <v>3606010.7471536989</v>
      </c>
      <c r="N25" s="275">
        <f>IF(OR(K25=0,DB_Census_State!$J25=0),0,K25/DB_Census_State!$J25)</f>
        <v>6.7978306414796259E-3</v>
      </c>
      <c r="O25" s="275">
        <f>IF(OR(L25=0,DB_Census_State!$J25=0),0,L25/DB_Census_State!$J25)</f>
        <v>0.38819336300944557</v>
      </c>
      <c r="P25" s="275">
        <f>IF(OR(M25=0,DB_Census_State!$J25=0),0,M25/DB_Census_State!$J25)</f>
        <v>0.26181950707460183</v>
      </c>
      <c r="Q25" s="276">
        <f t="shared" si="0"/>
        <v>4.2814866548090406E-2</v>
      </c>
      <c r="R25" s="276">
        <f t="shared" si="1"/>
        <v>2.9635747595878878E-2</v>
      </c>
      <c r="S25" s="276">
        <f t="shared" si="2"/>
        <v>2.2370007674211274E-2</v>
      </c>
    </row>
    <row r="26" spans="1:19" x14ac:dyDescent="0.2">
      <c r="A26" s="203">
        <v>50</v>
      </c>
      <c r="B26" s="203" t="s">
        <v>55</v>
      </c>
      <c r="C26" s="203">
        <v>1975</v>
      </c>
      <c r="D26" s="204" t="s">
        <v>204</v>
      </c>
      <c r="E26" s="205">
        <f>SUM(DB_UtilityFE!CA26,'Results_Feed&amp;Food'!H26)</f>
        <v>127026.34401688955</v>
      </c>
      <c r="F26" s="205">
        <f>SUM(DB_UtilityFE!CD26,'Results_Feed&amp;Food'!I26)</f>
        <v>14625035.719140347</v>
      </c>
      <c r="G26" s="205">
        <f>SUM(DB_UtilityFE!CG26,'Results_Feed&amp;Food'!J26)</f>
        <v>13095727.901696056</v>
      </c>
      <c r="H26" s="205">
        <f>IF(OR(E26=0,DB_Census_State!$G26=0),0,E26/DB_Census_State!$G26)</f>
        <v>9.9657659861974945E-2</v>
      </c>
      <c r="I26" s="205">
        <f>IF(OR(F26=0,DB_Census_State!$G26=0),0,F26/DB_Census_State!$G26)</f>
        <v>11.473972949843638</v>
      </c>
      <c r="J26" s="205">
        <f>IF(OR(G26=0,DB_Census_State!$G26=0),0,G26/DB_Census_State!$G26)</f>
        <v>10.274164835435037</v>
      </c>
      <c r="K26" s="205">
        <f>SUM(DB_FEConversion!DS26:DU26)</f>
        <v>59599.48007837031</v>
      </c>
      <c r="L26" s="205">
        <f>SUM(DB_FEConversion!DX26:DZ26)</f>
        <v>3370707.9991774876</v>
      </c>
      <c r="M26" s="205">
        <f>SUM(DB_FEConversion!EC26:EE26)</f>
        <v>2273007.0845688512</v>
      </c>
      <c r="N26" s="275">
        <f>IF(OR(K26=0,DB_Census_State!$J26=0),0,K26/DB_Census_State!$J26)</f>
        <v>2.8662557374726488E-3</v>
      </c>
      <c r="O26" s="275">
        <f>IF(OR(L26=0,DB_Census_State!$J26=0),0,L26/DB_Census_State!$J26)</f>
        <v>0.16210395005599526</v>
      </c>
      <c r="P26" s="275">
        <f>IF(OR(M26=0,DB_Census_State!$J26=0),0,M26/DB_Census_State!$J26)</f>
        <v>0.10931336295039026</v>
      </c>
      <c r="Q26" s="276">
        <f t="shared" si="0"/>
        <v>0.469189919143433</v>
      </c>
      <c r="R26" s="276">
        <f t="shared" si="1"/>
        <v>0.23047519773002073</v>
      </c>
      <c r="S26" s="276">
        <f t="shared" si="2"/>
        <v>0.1735685944020316</v>
      </c>
    </row>
    <row r="27" spans="1:19" x14ac:dyDescent="0.2">
      <c r="A27" s="203">
        <v>51</v>
      </c>
      <c r="B27" s="203" t="s">
        <v>56</v>
      </c>
      <c r="C27" s="203">
        <v>1975</v>
      </c>
      <c r="D27" s="204" t="s">
        <v>204</v>
      </c>
      <c r="E27" s="205">
        <f>SUM(DB_UtilityFE!CA27,'Results_Feed&amp;Food'!H27)</f>
        <v>41762.530791945625</v>
      </c>
      <c r="F27" s="205">
        <f>SUM(DB_UtilityFE!CD27,'Results_Feed&amp;Food'!I27)</f>
        <v>7066479.6387219373</v>
      </c>
      <c r="G27" s="205">
        <f>SUM(DB_UtilityFE!CG27,'Results_Feed&amp;Food'!J27)</f>
        <v>6205081.6612835322</v>
      </c>
      <c r="H27" s="205">
        <f>IF(OR(E27=0,DB_Census_State!$G27=0),0,E27/DB_Census_State!$G27)</f>
        <v>8.3313944049669381E-2</v>
      </c>
      <c r="I27" s="205">
        <f>IF(OR(F27=0,DB_Census_State!$G27=0),0,F27/DB_Census_State!$G27)</f>
        <v>14.097236879192002</v>
      </c>
      <c r="J27" s="205">
        <f>IF(OR(G27=0,DB_Census_State!$G27=0),0,G27/DB_Census_State!$G27)</f>
        <v>12.378795454884388</v>
      </c>
      <c r="K27" s="205">
        <f>SUM(DB_FEConversion!DS27:DU27)</f>
        <v>20853.248132770881</v>
      </c>
      <c r="L27" s="205">
        <f>SUM(DB_FEConversion!DX27:DZ27)</f>
        <v>1179708.7579037456</v>
      </c>
      <c r="M27" s="205">
        <f>SUM(DB_FEConversion!EC27:EE27)</f>
        <v>795529.3612750324</v>
      </c>
      <c r="N27" s="275">
        <f>IF(OR(K27=0,DB_Census_State!$J27=0),0,K27/DB_Census_State!$J27)</f>
        <v>1.854698935663879E-3</v>
      </c>
      <c r="O27" s="275">
        <f>IF(OR(L27=0,DB_Census_State!$J27=0),0,L27/DB_Census_State!$J27)</f>
        <v>0.10492392186323167</v>
      </c>
      <c r="P27" s="275">
        <f>IF(OR(M27=0,DB_Census_State!$J27=0),0,M27/DB_Census_State!$J27)</f>
        <v>7.0754802813067313E-2</v>
      </c>
      <c r="Q27" s="276">
        <f t="shared" si="0"/>
        <v>0.49932912918181349</v>
      </c>
      <c r="R27" s="276">
        <f t="shared" si="1"/>
        <v>0.16694433695659966</v>
      </c>
      <c r="S27" s="276">
        <f t="shared" si="2"/>
        <v>0.12820610665589141</v>
      </c>
    </row>
    <row r="28" spans="1:19" x14ac:dyDescent="0.2">
      <c r="A28" s="203">
        <v>52</v>
      </c>
      <c r="B28" s="203" t="s">
        <v>57</v>
      </c>
      <c r="C28" s="203">
        <v>1975</v>
      </c>
      <c r="D28" s="204" t="s">
        <v>204</v>
      </c>
      <c r="E28" s="205">
        <f>SUM(DB_UtilityFE!CA28,'Results_Feed&amp;Food'!H28)</f>
        <v>232764.40311435249</v>
      </c>
      <c r="F28" s="205">
        <f>SUM(DB_UtilityFE!CD28,'Results_Feed&amp;Food'!I28)</f>
        <v>37040471.544769555</v>
      </c>
      <c r="G28" s="205">
        <f>SUM(DB_UtilityFE!CG28,'Results_Feed&amp;Food'!J28)</f>
        <v>32298271.549031239</v>
      </c>
      <c r="H28" s="205">
        <f>IF(OR(E28=0,DB_Census_State!$G28=0),0,E28/DB_Census_State!$G28)</f>
        <v>9.0884755934125219E-2</v>
      </c>
      <c r="I28" s="205">
        <f>IF(OR(F28=0,DB_Census_State!$G28=0),0,F28/DB_Census_State!$G28)</f>
        <v>14.462753629804121</v>
      </c>
      <c r="J28" s="205">
        <f>IF(OR(G28=0,DB_Census_State!$G28=0),0,G28/DB_Census_State!$G28)</f>
        <v>12.611123039229032</v>
      </c>
      <c r="K28" s="205">
        <f>SUM(DB_FEConversion!DS28:DU28)</f>
        <v>85668.040991798611</v>
      </c>
      <c r="L28" s="205">
        <f>SUM(DB_FEConversion!DX28:DZ28)</f>
        <v>4848252.9894262739</v>
      </c>
      <c r="M28" s="205">
        <f>SUM(DB_FEConversion!EC28:EE28)</f>
        <v>3269408.8551121186</v>
      </c>
      <c r="N28" s="275">
        <f>IF(OR(K28=0,DB_Census_State!$J28=0),0,K28/DB_Census_State!$J28)</f>
        <v>2.9374421268938394E-3</v>
      </c>
      <c r="O28" s="275">
        <f>IF(OR(L28=0,DB_Census_State!$J28=0),0,L28/DB_Census_State!$J28)</f>
        <v>0.16624008682938282</v>
      </c>
      <c r="P28" s="275">
        <f>IF(OR(M28=0,DB_Census_State!$J28=0),0,M28/DB_Census_State!$J28)</f>
        <v>0.1121036408660903</v>
      </c>
      <c r="Q28" s="276">
        <f t="shared" si="0"/>
        <v>0.36804614385006118</v>
      </c>
      <c r="R28" s="276">
        <f t="shared" si="1"/>
        <v>0.13089069299688466</v>
      </c>
      <c r="S28" s="276">
        <f t="shared" si="2"/>
        <v>0.10122550521469567</v>
      </c>
    </row>
    <row r="29" spans="1:19" x14ac:dyDescent="0.2">
      <c r="A29" s="203">
        <v>53</v>
      </c>
      <c r="B29" s="203" t="s">
        <v>58</v>
      </c>
      <c r="C29" s="203">
        <v>1975</v>
      </c>
      <c r="D29" s="204" t="s">
        <v>204</v>
      </c>
      <c r="E29" s="205">
        <f>SUM(DB_UtilityFE!CA29,'Results_Feed&amp;Food'!H29)</f>
        <v>506.58337335328127</v>
      </c>
      <c r="F29" s="205">
        <f>SUM(DB_UtilityFE!CD29,'Results_Feed&amp;Food'!I29)</f>
        <v>102808.11627712191</v>
      </c>
      <c r="G29" s="205">
        <f>SUM(DB_UtilityFE!CG29,'Results_Feed&amp;Food'!J29)</f>
        <v>85559.268311752181</v>
      </c>
      <c r="H29" s="205">
        <f>IF(OR(E29=0,DB_Census_State!$G29=0),0,E29/DB_Census_State!$G29)</f>
        <v>3.9772581718872678E-2</v>
      </c>
      <c r="I29" s="205">
        <f>IF(OR(F29=0,DB_Census_State!$G29=0),0,F29/DB_Census_State!$G29)</f>
        <v>8.0716115472341929</v>
      </c>
      <c r="J29" s="205">
        <f>IF(OR(G29=0,DB_Census_State!$G29=0),0,G29/DB_Census_State!$G29)</f>
        <v>6.7173799412539985</v>
      </c>
      <c r="K29" s="205">
        <f>SUM(DB_FEConversion!DS29:DU29)</f>
        <v>277.85234791242698</v>
      </c>
      <c r="L29" s="205">
        <f>SUM(DB_FEConversion!DX29:DZ29)</f>
        <v>15754.431112733637</v>
      </c>
      <c r="M29" s="205">
        <f>SUM(DB_FEConversion!EC29:EE29)</f>
        <v>10624.286190354411</v>
      </c>
      <c r="N29" s="275">
        <f>IF(OR(K29=0,DB_Census_State!$J29=0),0,K29/DB_Census_State!$J29)</f>
        <v>2.5469543863200507E-3</v>
      </c>
      <c r="O29" s="275">
        <f>IF(OR(L29=0,DB_Census_State!$J29=0),0,L29/DB_Census_State!$J29)</f>
        <v>0.14441417439164775</v>
      </c>
      <c r="P29" s="275">
        <f>IF(OR(M29=0,DB_Census_State!$J29=0),0,M29/DB_Census_State!$J29)</f>
        <v>9.738831619508681E-2</v>
      </c>
      <c r="Q29" s="276">
        <f t="shared" si="0"/>
        <v>0.54848295962263693</v>
      </c>
      <c r="R29" s="276">
        <f t="shared" si="1"/>
        <v>0.15324112223073094</v>
      </c>
      <c r="S29" s="276">
        <f t="shared" si="2"/>
        <v>0.12417457979704448</v>
      </c>
    </row>
    <row r="30" spans="1:19" x14ac:dyDescent="0.2">
      <c r="A30" s="203">
        <v>11</v>
      </c>
      <c r="B30" s="203" t="s">
        <v>32</v>
      </c>
      <c r="C30" s="203">
        <v>1985</v>
      </c>
      <c r="D30" s="204" t="s">
        <v>200</v>
      </c>
      <c r="E30" s="205">
        <f>SUM(DB_UtilityFE!CA30,'Results_Feed&amp;Food'!H30)</f>
        <v>47660.635310182966</v>
      </c>
      <c r="F30" s="205">
        <f>SUM(DB_UtilityFE!CD30,'Results_Feed&amp;Food'!I30)</f>
        <v>7393594.7331140526</v>
      </c>
      <c r="G30" s="205">
        <f>SUM(DB_UtilityFE!CG30,'Results_Feed&amp;Food'!J30)</f>
        <v>6259943.664688142</v>
      </c>
      <c r="H30" s="205">
        <f>IF(OR(E30=0,DB_Census_State!$G30=0),0,E30/DB_Census_State!$G30)</f>
        <v>8.9833689842638523E-2</v>
      </c>
      <c r="I30" s="205">
        <f>IF(OR(F30=0,DB_Census_State!$G30=0),0,F30/DB_Census_State!$G30)</f>
        <v>13.935901016720704</v>
      </c>
      <c r="J30" s="205">
        <f>IF(OR(G30=0,DB_Census_State!$G30=0),0,G30/DB_Census_State!$G30)</f>
        <v>11.799125923229864</v>
      </c>
      <c r="K30" s="205">
        <f>SUM(DB_FEConversion!DS30:DU30)</f>
        <v>5211.122156059022</v>
      </c>
      <c r="L30" s="205">
        <f>SUM(DB_FEConversion!DX30:DZ30)</f>
        <v>295019.06904361257</v>
      </c>
      <c r="M30" s="205">
        <f>SUM(DB_FEConversion!EC30:EE30)</f>
        <v>198946.65115360433</v>
      </c>
      <c r="N30" s="275">
        <f>IF(OR(K30=0,DB_Census_State!$J30=0),0,K30/DB_Census_State!$J30)</f>
        <v>4.7336141000975784E-3</v>
      </c>
      <c r="O30" s="275">
        <f>IF(OR(L30=0,DB_Census_State!$J30=0),0,L30/DB_Census_State!$J30)</f>
        <v>0.26798573957794752</v>
      </c>
      <c r="P30" s="275">
        <f>IF(OR(M30=0,DB_Census_State!$J30=0),0,M30/DB_Census_State!$J30)</f>
        <v>0.18071667576875536</v>
      </c>
      <c r="Q30" s="276">
        <f t="shared" si="0"/>
        <v>0.10933807579660265</v>
      </c>
      <c r="R30" s="276">
        <f t="shared" si="1"/>
        <v>3.9901979983065113E-2</v>
      </c>
      <c r="S30" s="276">
        <f t="shared" si="2"/>
        <v>3.1780901204566267E-2</v>
      </c>
    </row>
    <row r="31" spans="1:19" x14ac:dyDescent="0.2">
      <c r="A31" s="203">
        <v>12</v>
      </c>
      <c r="B31" s="203" t="s">
        <v>33</v>
      </c>
      <c r="C31" s="203">
        <v>1985</v>
      </c>
      <c r="D31" s="204" t="s">
        <v>200</v>
      </c>
      <c r="E31" s="205">
        <f>SUM(DB_UtilityFE!CA31,'Results_Feed&amp;Food'!H31)</f>
        <v>5651.8962273215629</v>
      </c>
      <c r="F31" s="205">
        <f>SUM(DB_UtilityFE!CD31,'Results_Feed&amp;Food'!I31)</f>
        <v>1215515.2463077437</v>
      </c>
      <c r="G31" s="205">
        <f>SUM(DB_UtilityFE!CG31,'Results_Feed&amp;Food'!J31)</f>
        <v>994959.92006634641</v>
      </c>
      <c r="H31" s="205">
        <f>IF(OR(E31=0,DB_Census_State!$G31=0),0,E31/DB_Census_State!$G31)</f>
        <v>8.2246485358075105E-2</v>
      </c>
      <c r="I31" s="205">
        <f>IF(OR(F31=0,DB_Census_State!$G31=0),0,F31/DB_Census_State!$G31)</f>
        <v>17.688197533545942</v>
      </c>
      <c r="J31" s="205">
        <f>IF(OR(G31=0,DB_Census_State!$G31=0),0,G31/DB_Census_State!$G31)</f>
        <v>14.478672857089689</v>
      </c>
      <c r="K31" s="205">
        <f>SUM(DB_FEConversion!DS31:DU31)</f>
        <v>2266.4300629129852</v>
      </c>
      <c r="L31" s="205">
        <f>SUM(DB_FEConversion!DX31:DZ31)</f>
        <v>128347.6096115003</v>
      </c>
      <c r="M31" s="205">
        <f>SUM(DB_FEConversion!EC31:EE31)</f>
        <v>86551.959631714446</v>
      </c>
      <c r="N31" s="275">
        <f>IF(OR(K31=0,DB_Census_State!$J31=0),0,K31/DB_Census_State!$J31)</f>
        <v>6.9516850279210405E-3</v>
      </c>
      <c r="O31" s="275">
        <f>IF(OR(L31=0,DB_Census_State!$J31=0),0,L31/DB_Census_State!$J31)</f>
        <v>0.39367292673437182</v>
      </c>
      <c r="P31" s="275">
        <f>IF(OR(M31=0,DB_Census_State!$J31=0),0,M31/DB_Census_State!$J31)</f>
        <v>0.26547563578277328</v>
      </c>
      <c r="Q31" s="276">
        <f t="shared" si="0"/>
        <v>0.40100348126650726</v>
      </c>
      <c r="R31" s="276">
        <f t="shared" si="1"/>
        <v>0.10559111455110889</v>
      </c>
      <c r="S31" s="276">
        <f t="shared" si="2"/>
        <v>8.6990398192062793E-2</v>
      </c>
    </row>
    <row r="32" spans="1:19" x14ac:dyDescent="0.2">
      <c r="A32" s="203">
        <v>13</v>
      </c>
      <c r="B32" s="203" t="s">
        <v>34</v>
      </c>
      <c r="C32" s="203">
        <v>1985</v>
      </c>
      <c r="D32" s="204" t="s">
        <v>200</v>
      </c>
      <c r="E32" s="205">
        <f>SUM(DB_UtilityFE!CA32,'Results_Feed&amp;Food'!H32)</f>
        <v>11963.260775551564</v>
      </c>
      <c r="F32" s="205">
        <f>SUM(DB_UtilityFE!CD32,'Results_Feed&amp;Food'!I32)</f>
        <v>5664845.4876672942</v>
      </c>
      <c r="G32" s="205">
        <f>SUM(DB_UtilityFE!CG32,'Results_Feed&amp;Food'!J32)</f>
        <v>4323289.1622921303</v>
      </c>
      <c r="H32" s="205">
        <f>IF(OR(E32=0,DB_Census_State!$G32=0),0,E32/DB_Census_State!$G32)</f>
        <v>4.171639459212613E-2</v>
      </c>
      <c r="I32" s="205">
        <f>IF(OR(F32=0,DB_Census_State!$G32=0),0,F32/DB_Census_State!$G32)</f>
        <v>19.753554996468651</v>
      </c>
      <c r="J32" s="205">
        <f>IF(OR(G32=0,DB_Census_State!$G32=0),0,G32/DB_Census_State!$G32)</f>
        <v>15.075491541454412</v>
      </c>
      <c r="K32" s="205">
        <f>SUM(DB_FEConversion!DS32:DU32)</f>
        <v>2934.1572410423373</v>
      </c>
      <c r="L32" s="205">
        <f>SUM(DB_FEConversion!DX32:DZ32)</f>
        <v>166094.32139995773</v>
      </c>
      <c r="M32" s="205">
        <f>SUM(DB_FEConversion!EC32:EE32)</f>
        <v>112006.11970576939</v>
      </c>
      <c r="N32" s="275">
        <f>IF(OR(K32=0,DB_Census_State!$J32=0),0,K32/DB_Census_State!$J32)</f>
        <v>6.1624610740722936E-3</v>
      </c>
      <c r="O32" s="275">
        <f>IF(OR(L32=0,DB_Census_State!$J32=0),0,L32/DB_Census_State!$J32)</f>
        <v>0.34883944729836081</v>
      </c>
      <c r="P32" s="275">
        <f>IF(OR(M32=0,DB_Census_State!$J32=0),0,M32/DB_Census_State!$J32)</f>
        <v>0.23524075093517663</v>
      </c>
      <c r="Q32" s="276">
        <f t="shared" si="0"/>
        <v>0.24526400419513203</v>
      </c>
      <c r="R32" s="276">
        <f t="shared" si="1"/>
        <v>2.9320185654057987E-2</v>
      </c>
      <c r="S32" s="276">
        <f t="shared" si="2"/>
        <v>2.5907616978917448E-2</v>
      </c>
    </row>
    <row r="33" spans="1:19" x14ac:dyDescent="0.2">
      <c r="A33" s="203">
        <v>14</v>
      </c>
      <c r="B33" s="203" t="s">
        <v>35</v>
      </c>
      <c r="C33" s="203">
        <v>1985</v>
      </c>
      <c r="D33" s="204" t="s">
        <v>200</v>
      </c>
      <c r="E33" s="205">
        <f>SUM(DB_UtilityFE!CA33,'Results_Feed&amp;Food'!H33)</f>
        <v>2966.8192329960939</v>
      </c>
      <c r="F33" s="205">
        <f>SUM(DB_UtilityFE!CD33,'Results_Feed&amp;Food'!I33)</f>
        <v>589786.37663059065</v>
      </c>
      <c r="G33" s="205">
        <f>SUM(DB_UtilityFE!CG33,'Results_Feed&amp;Food'!J33)</f>
        <v>507112.66883074609</v>
      </c>
      <c r="H33" s="205">
        <f>IF(OR(E33=0,DB_Census_State!$G33=0),0,E33/DB_Census_State!$G33)</f>
        <v>0.10660507484714675</v>
      </c>
      <c r="I33" s="205">
        <f>IF(OR(F33=0,DB_Census_State!$G33=0),0,F33/DB_Census_State!$G33)</f>
        <v>21.192467719388812</v>
      </c>
      <c r="J33" s="205">
        <f>IF(OR(G33=0,DB_Census_State!$G33=0),0,G33/DB_Census_State!$G33)</f>
        <v>18.221799095607118</v>
      </c>
      <c r="K33" s="205">
        <f>SUM(DB_FEConversion!DS33:DU33)</f>
        <v>2108.4989794394105</v>
      </c>
      <c r="L33" s="205">
        <f>SUM(DB_FEConversion!DX33:DZ33)</f>
        <v>119656.29044791502</v>
      </c>
      <c r="M33" s="205">
        <f>SUM(DB_FEConversion!EC33:EE33)</f>
        <v>80693.500944358151</v>
      </c>
      <c r="N33" s="275">
        <f>IF(OR(K33=0,DB_Census_State!$J33=0),0,K33/DB_Census_State!$J33)</f>
        <v>1.6905684750234407E-3</v>
      </c>
      <c r="O33" s="275">
        <f>IF(OR(L33=0,DB_Census_State!$J33=0),0,L33/DB_Census_State!$J33)</f>
        <v>9.593893781408229E-2</v>
      </c>
      <c r="P33" s="275">
        <f>IF(OR(M33=0,DB_Census_State!$J33=0),0,M33/DB_Census_State!$J33)</f>
        <v>6.4699053765762668E-2</v>
      </c>
      <c r="Q33" s="276">
        <f t="shared" si="0"/>
        <v>0.71069344434244697</v>
      </c>
      <c r="R33" s="276">
        <f t="shared" si="1"/>
        <v>0.20288072968301377</v>
      </c>
      <c r="S33" s="276">
        <f t="shared" si="2"/>
        <v>0.15912341754429807</v>
      </c>
    </row>
    <row r="34" spans="1:19" x14ac:dyDescent="0.2">
      <c r="A34" s="203">
        <v>15</v>
      </c>
      <c r="B34" s="203" t="s">
        <v>36</v>
      </c>
      <c r="C34" s="203">
        <v>1985</v>
      </c>
      <c r="D34" s="204" t="s">
        <v>200</v>
      </c>
      <c r="E34" s="205">
        <f>SUM(DB_UtilityFE!CA34,'Results_Feed&amp;Food'!H34)</f>
        <v>72047.338991312019</v>
      </c>
      <c r="F34" s="205">
        <f>SUM(DB_UtilityFE!CD34,'Results_Feed&amp;Food'!I34)</f>
        <v>20227208.494849347</v>
      </c>
      <c r="G34" s="205">
        <f>SUM(DB_UtilityFE!CG34,'Results_Feed&amp;Food'!J34)</f>
        <v>16028384.683597827</v>
      </c>
      <c r="H34" s="205">
        <f>IF(OR(E34=0,DB_Census_State!$G34=0),0,E34/DB_Census_State!$G34)</f>
        <v>6.6795230052299689E-2</v>
      </c>
      <c r="I34" s="205">
        <f>IF(OR(F34=0,DB_Census_State!$G34=0),0,F34/DB_Census_State!$G34)</f>
        <v>18.752684882535576</v>
      </c>
      <c r="J34" s="205">
        <f>IF(OR(G34=0,DB_Census_State!$G34=0),0,G34/DB_Census_State!$G34)</f>
        <v>14.859947047270916</v>
      </c>
      <c r="K34" s="205">
        <f>SUM(DB_FEConversion!DS34:DU34)</f>
        <v>25036.701446299223</v>
      </c>
      <c r="L34" s="205">
        <f>SUM(DB_FEConversion!DX34:DZ34)</f>
        <v>1418505.2959757664</v>
      </c>
      <c r="M34" s="205">
        <f>SUM(DB_FEConversion!EC34:EE34)</f>
        <v>956583.37650389865</v>
      </c>
      <c r="N34" s="275">
        <f>IF(OR(K34=0,DB_Census_State!$J34=0),0,K34/DB_Census_State!$J34)</f>
        <v>3.7955139189401275E-3</v>
      </c>
      <c r="O34" s="275">
        <f>IF(OR(L34=0,DB_Census_State!$J34=0),0,L34/DB_Census_State!$J34)</f>
        <v>0.21504256886691961</v>
      </c>
      <c r="P34" s="275">
        <f>IF(OR(M34=0,DB_Census_State!$J34=0),0,M34/DB_Census_State!$J34)</f>
        <v>0.14501612873943359</v>
      </c>
      <c r="Q34" s="276">
        <f t="shared" si="0"/>
        <v>0.34750348585835106</v>
      </c>
      <c r="R34" s="276">
        <f t="shared" si="1"/>
        <v>7.0128574406941743E-2</v>
      </c>
      <c r="S34" s="276">
        <f t="shared" si="2"/>
        <v>5.9680585123639433E-2</v>
      </c>
    </row>
    <row r="35" spans="1:19" x14ac:dyDescent="0.2">
      <c r="A35" s="203">
        <v>16</v>
      </c>
      <c r="B35" s="203" t="s">
        <v>37</v>
      </c>
      <c r="C35" s="203">
        <v>1985</v>
      </c>
      <c r="D35" s="204" t="s">
        <v>200</v>
      </c>
      <c r="E35" s="205">
        <f>SUM(DB_UtilityFE!CA35,'Results_Feed&amp;Food'!H35)</f>
        <v>524.03209457203127</v>
      </c>
      <c r="F35" s="205">
        <f>SUM(DB_UtilityFE!CD35,'Results_Feed&amp;Food'!I35)</f>
        <v>267920.18466399692</v>
      </c>
      <c r="G35" s="205">
        <f>SUM(DB_UtilityFE!CG35,'Results_Feed&amp;Food'!J35)</f>
        <v>204433.99122701673</v>
      </c>
      <c r="H35" s="205">
        <f>IF(OR(E35=0,DB_Census_State!$G35=0),0,E35/DB_Census_State!$G35)</f>
        <v>1.5750889527262737E-2</v>
      </c>
      <c r="I35" s="205">
        <f>IF(OR(F35=0,DB_Census_State!$G35=0),0,F35/DB_Census_State!$G35)</f>
        <v>8.0529060614366372</v>
      </c>
      <c r="J35" s="205">
        <f>IF(OR(G35=0,DB_Census_State!$G35=0),0,G35/DB_Census_State!$G35)</f>
        <v>6.1446946566581522</v>
      </c>
      <c r="K35" s="205">
        <f>SUM(DB_FEConversion!DS35:DU35)</f>
        <v>631.93655569432519</v>
      </c>
      <c r="L35" s="205">
        <f>SUM(DB_FEConversion!DX35:DZ35)</f>
        <v>35754.826992435475</v>
      </c>
      <c r="M35" s="205">
        <f>SUM(DB_FEConversion!EC35:EE35)</f>
        <v>24111.117868597099</v>
      </c>
      <c r="N35" s="275">
        <f>IF(OR(K35=0,DB_Census_State!$J35=0),0,K35/DB_Census_State!$J35)</f>
        <v>1.3195750117861681E-3</v>
      </c>
      <c r="O35" s="275">
        <f>IF(OR(L35=0,DB_Census_State!$J35=0),0,L35/DB_Census_State!$J35)</f>
        <v>7.46612548756833E-2</v>
      </c>
      <c r="P35" s="275">
        <f>IF(OR(M35=0,DB_Census_State!$J35=0),0,M35/DB_Census_State!$J35)</f>
        <v>5.0347504601429748E-2</v>
      </c>
      <c r="Q35" s="276">
        <f t="shared" si="0"/>
        <v>1.2059119321888438</v>
      </c>
      <c r="R35" s="276">
        <f t="shared" si="1"/>
        <v>0.13345327839810273</v>
      </c>
      <c r="S35" s="276">
        <f t="shared" si="2"/>
        <v>0.11794084596148473</v>
      </c>
    </row>
    <row r="36" spans="1:19" x14ac:dyDescent="0.2">
      <c r="A36" s="203">
        <v>17</v>
      </c>
      <c r="B36" s="203" t="s">
        <v>38</v>
      </c>
      <c r="C36" s="203">
        <v>1985</v>
      </c>
      <c r="D36" s="204" t="s">
        <v>200</v>
      </c>
      <c r="E36" s="205">
        <f>SUM(DB_UtilityFE!CA36,'Results_Feed&amp;Food'!H36)</f>
        <v>51632.88516623406</v>
      </c>
      <c r="F36" s="205">
        <f>SUM(DB_UtilityFE!CD36,'Results_Feed&amp;Food'!I36)</f>
        <v>7794440.0202807439</v>
      </c>
      <c r="G36" s="205">
        <f>SUM(DB_UtilityFE!CG36,'Results_Feed&amp;Food'!J36)</f>
        <v>6940344.7761737127</v>
      </c>
      <c r="H36" s="205">
        <f>IF(OR(E36=0,DB_Census_State!$G36=0),0,E36/DB_Census_State!$G36)</f>
        <v>7.8834489140799505E-2</v>
      </c>
      <c r="I36" s="205">
        <f>IF(OR(F36=0,DB_Census_State!$G36=0),0,F36/DB_Census_State!$G36)</f>
        <v>11.900762375744128</v>
      </c>
      <c r="J36" s="205">
        <f>IF(OR(G36=0,DB_Census_State!$G36=0),0,G36/DB_Census_State!$G36)</f>
        <v>10.596706597532513</v>
      </c>
      <c r="K36" s="205">
        <f>SUM(DB_FEConversion!DS36:DU36)</f>
        <v>24357.750410137502</v>
      </c>
      <c r="L36" s="205">
        <f>SUM(DB_FEConversion!DX36:DZ36)</f>
        <v>1378994.6439041174</v>
      </c>
      <c r="M36" s="205">
        <f>SUM(DB_FEConversion!EC36:EE36)</f>
        <v>929927.43615302641</v>
      </c>
      <c r="N36" s="275">
        <f>IF(OR(K36=0,DB_Census_State!$J36=0),0,K36/DB_Census_State!$J36)</f>
        <v>2.2869194537679916E-3</v>
      </c>
      <c r="O36" s="275">
        <f>IF(OR(L36=0,DB_Census_State!$J36=0),0,L36/DB_Census_State!$J36)</f>
        <v>0.12947212384907542</v>
      </c>
      <c r="P36" s="275">
        <f>IF(OR(M36=0,DB_Census_State!$J36=0),0,M36/DB_Census_State!$J36)</f>
        <v>8.7309751866323643E-2</v>
      </c>
      <c r="Q36" s="276">
        <f t="shared" si="0"/>
        <v>0.4717487766123622</v>
      </c>
      <c r="R36" s="276">
        <f t="shared" si="1"/>
        <v>0.17692029707279061</v>
      </c>
      <c r="S36" s="276">
        <f t="shared" si="2"/>
        <v>0.13398865130526058</v>
      </c>
    </row>
    <row r="37" spans="1:19" x14ac:dyDescent="0.2">
      <c r="A37" s="203">
        <v>21</v>
      </c>
      <c r="B37" s="203" t="s">
        <v>39</v>
      </c>
      <c r="C37" s="203">
        <v>1985</v>
      </c>
      <c r="D37" s="204" t="s">
        <v>201</v>
      </c>
      <c r="E37" s="205">
        <f>SUM(DB_UtilityFE!CA37,'Results_Feed&amp;Food'!H37)</f>
        <v>97455.971302909224</v>
      </c>
      <c r="F37" s="205">
        <f>SUM(DB_UtilityFE!CD37,'Results_Feed&amp;Food'!I37)</f>
        <v>20446411.968356431</v>
      </c>
      <c r="G37" s="205">
        <f>SUM(DB_UtilityFE!CG37,'Results_Feed&amp;Food'!J37)</f>
        <v>17443754.323393319</v>
      </c>
      <c r="H37" s="205">
        <f>IF(OR(E37=0,DB_Census_State!$G37=0),0,E37/DB_Census_State!$G37)</f>
        <v>7.4707013368945113E-2</v>
      </c>
      <c r="I37" s="205">
        <f>IF(OR(F37=0,DB_Census_State!$G37=0),0,F37/DB_Census_State!$G37)</f>
        <v>15.673645768911085</v>
      </c>
      <c r="J37" s="205">
        <f>IF(OR(G37=0,DB_Census_State!$G37=0),0,G37/DB_Census_State!$G37)</f>
        <v>13.371892661065059</v>
      </c>
      <c r="K37" s="205">
        <f>SUM(DB_FEConversion!DS37:DU37)</f>
        <v>23790.128762872682</v>
      </c>
      <c r="L37" s="205">
        <f>SUM(DB_FEConversion!DX37:DZ37)</f>
        <v>1355434.0951195208</v>
      </c>
      <c r="M37" s="205">
        <f>SUM(DB_FEConversion!EC37:EE37)</f>
        <v>914132.55763781013</v>
      </c>
      <c r="N37" s="275">
        <f>IF(OR(K37=0,DB_Census_State!$J37=0),0,K37/DB_Census_State!$J37)</f>
        <v>4.3679158329523928E-3</v>
      </c>
      <c r="O37" s="275">
        <f>IF(OR(L37=0,DB_Census_State!$J37=0),0,L37/DB_Census_State!$J37)</f>
        <v>0.24886044559101231</v>
      </c>
      <c r="P37" s="275">
        <f>IF(OR(M37=0,DB_Census_State!$J37=0),0,M37/DB_Census_State!$J37)</f>
        <v>0.16783658935695964</v>
      </c>
      <c r="Q37" s="276">
        <f t="shared" si="0"/>
        <v>0.24411155565757012</v>
      </c>
      <c r="R37" s="276">
        <f t="shared" si="1"/>
        <v>6.6292027042066701E-2</v>
      </c>
      <c r="S37" s="276">
        <f t="shared" si="2"/>
        <v>5.2404576485687672E-2</v>
      </c>
    </row>
    <row r="38" spans="1:19" x14ac:dyDescent="0.2">
      <c r="A38" s="203">
        <v>22</v>
      </c>
      <c r="B38" s="203" t="s">
        <v>40</v>
      </c>
      <c r="C38" s="203">
        <v>1985</v>
      </c>
      <c r="D38" s="204" t="s">
        <v>201</v>
      </c>
      <c r="E38" s="205">
        <f>SUM(DB_UtilityFE!CA38,'Results_Feed&amp;Food'!H38)</f>
        <v>41766.347069703435</v>
      </c>
      <c r="F38" s="205">
        <f>SUM(DB_UtilityFE!CD38,'Results_Feed&amp;Food'!I38)</f>
        <v>7642582.6872327067</v>
      </c>
      <c r="G38" s="205">
        <f>SUM(DB_UtilityFE!CG38,'Results_Feed&amp;Food'!J38)</f>
        <v>6378927.7784096636</v>
      </c>
      <c r="H38" s="205">
        <f>IF(OR(E38=0,DB_Census_State!$G38=0),0,E38/DB_Census_State!$G38)</f>
        <v>3.8854259197137198E-2</v>
      </c>
      <c r="I38" s="205">
        <f>IF(OR(F38=0,DB_Census_State!$G38=0),0,F38/DB_Census_State!$G38)</f>
        <v>7.109716542117539</v>
      </c>
      <c r="J38" s="205">
        <f>IF(OR(G38=0,DB_Census_State!$G38=0),0,G38/DB_Census_State!$G38)</f>
        <v>5.9341678334596928</v>
      </c>
      <c r="K38" s="205">
        <f>SUM(DB_FEConversion!DS38:DU38)</f>
        <v>13406.227678474346</v>
      </c>
      <c r="L38" s="205">
        <f>SUM(DB_FEConversion!DX38:DZ38)</f>
        <v>775152.48850682867</v>
      </c>
      <c r="M38" s="205">
        <f>SUM(DB_FEConversion!EC38:EE38)</f>
        <v>522914.20136376016</v>
      </c>
      <c r="N38" s="275">
        <f>IF(OR(K38=0,DB_Census_State!$J38=0),0,K38/DB_Census_State!$J38)</f>
        <v>3.7763128079432336E-3</v>
      </c>
      <c r="O38" s="275">
        <f>IF(OR(L38=0,DB_Census_State!$J38=0),0,L38/DB_Census_State!$J38)</f>
        <v>0.21834764712801968</v>
      </c>
      <c r="P38" s="275">
        <f>IF(OR(M38=0,DB_Census_State!$J38=0),0,M38/DB_Census_State!$J38)</f>
        <v>0.14729628971138717</v>
      </c>
      <c r="Q38" s="276">
        <f t="shared" si="0"/>
        <v>0.32098157054771459</v>
      </c>
      <c r="R38" s="276">
        <f t="shared" si="1"/>
        <v>0.1014254631227945</v>
      </c>
      <c r="S38" s="276">
        <f t="shared" si="2"/>
        <v>8.1975250313012379E-2</v>
      </c>
    </row>
    <row r="39" spans="1:19" x14ac:dyDescent="0.2">
      <c r="A39" s="203">
        <v>23</v>
      </c>
      <c r="B39" s="203" t="s">
        <v>41</v>
      </c>
      <c r="C39" s="203">
        <v>1985</v>
      </c>
      <c r="D39" s="204" t="s">
        <v>201</v>
      </c>
      <c r="E39" s="205">
        <f>SUM(DB_UtilityFE!CA39,'Results_Feed&amp;Food'!H39)</f>
        <v>60198.745975719532</v>
      </c>
      <c r="F39" s="205">
        <f>SUM(DB_UtilityFE!CD39,'Results_Feed&amp;Food'!I39)</f>
        <v>12679230.151954945</v>
      </c>
      <c r="G39" s="205">
        <f>SUM(DB_UtilityFE!CG39,'Results_Feed&amp;Food'!J39)</f>
        <v>10613782.045563597</v>
      </c>
      <c r="H39" s="205">
        <f>IF(OR(E39=0,DB_Census_State!$G39=0),0,E39/DB_Census_State!$G39)</f>
        <v>2.5339745282150276E-2</v>
      </c>
      <c r="I39" s="205">
        <f>IF(OR(F39=0,DB_Census_State!$G39=0),0,F39/DB_Census_State!$G39)</f>
        <v>5.3371288258045411</v>
      </c>
      <c r="J39" s="205">
        <f>IF(OR(G39=0,DB_Census_State!$G39=0),0,G39/DB_Census_State!$G39)</f>
        <v>4.4677099025172309</v>
      </c>
      <c r="K39" s="205">
        <f>SUM(DB_FEConversion!DS39:DU39)</f>
        <v>19183.668751295958</v>
      </c>
      <c r="L39" s="205">
        <f>SUM(DB_FEConversion!DX39:DZ39)</f>
        <v>1101119.7359226833</v>
      </c>
      <c r="M39" s="205">
        <f>SUM(DB_FEConversion!EC39:EE39)</f>
        <v>742716.63786396221</v>
      </c>
      <c r="N39" s="275">
        <f>IF(OR(K39=0,DB_Census_State!$J39=0),0,K39/DB_Census_State!$J39)</f>
        <v>5.4912588181956499E-3</v>
      </c>
      <c r="O39" s="275">
        <f>IF(OR(L39=0,DB_Census_State!$J39=0),0,L39/DB_Census_State!$J39)</f>
        <v>0.3151917153159885</v>
      </c>
      <c r="P39" s="275">
        <f>IF(OR(M39=0,DB_Census_State!$J39=0),0,M39/DB_Census_State!$J39)</f>
        <v>0.21260006831673359</v>
      </c>
      <c r="Q39" s="276">
        <f t="shared" si="0"/>
        <v>0.3186722321264544</v>
      </c>
      <c r="R39" s="276">
        <f t="shared" si="1"/>
        <v>8.6844368524449198E-2</v>
      </c>
      <c r="S39" s="276">
        <f t="shared" si="2"/>
        <v>6.997662423022967E-2</v>
      </c>
    </row>
    <row r="40" spans="1:19" x14ac:dyDescent="0.2">
      <c r="A40" s="203">
        <v>24</v>
      </c>
      <c r="B40" s="203" t="s">
        <v>42</v>
      </c>
      <c r="C40" s="203">
        <v>1985</v>
      </c>
      <c r="D40" s="204" t="s">
        <v>201</v>
      </c>
      <c r="E40" s="205">
        <f>SUM(DB_UtilityFE!CA40,'Results_Feed&amp;Food'!H40)</f>
        <v>13689.796222382345</v>
      </c>
      <c r="F40" s="205">
        <f>SUM(DB_UtilityFE!CD40,'Results_Feed&amp;Food'!I40)</f>
        <v>5166698.966291165</v>
      </c>
      <c r="G40" s="205">
        <f>SUM(DB_UtilityFE!CG40,'Results_Feed&amp;Food'!J40)</f>
        <v>4340238.6873446358</v>
      </c>
      <c r="H40" s="205">
        <f>IF(OR(E40=0,DB_Census_State!$G40=0),0,E40/DB_Census_State!$G40)</f>
        <v>1.3305416057886075E-2</v>
      </c>
      <c r="I40" s="205">
        <f>IF(OR(F40=0,DB_Census_State!$G40=0),0,F40/DB_Census_State!$G40)</f>
        <v>5.0216291225692613</v>
      </c>
      <c r="J40" s="205">
        <f>IF(OR(G40=0,DB_Census_State!$G40=0),0,G40/DB_Census_State!$G40)</f>
        <v>4.2183740785882984</v>
      </c>
      <c r="K40" s="205">
        <f>SUM(DB_FEConversion!DS40:DU40)</f>
        <v>6629.9569902248795</v>
      </c>
      <c r="L40" s="205">
        <f>SUM(DB_FEConversion!DX40:DZ40)</f>
        <v>378318.67880320083</v>
      </c>
      <c r="M40" s="205">
        <f>SUM(DB_FEConversion!EC40:EE40)</f>
        <v>255154.62474563502</v>
      </c>
      <c r="N40" s="275">
        <f>IF(OR(K40=0,DB_Census_State!$J40=0),0,K40/DB_Census_State!$J40)</f>
        <v>4.319983860373619E-3</v>
      </c>
      <c r="O40" s="275">
        <f>IF(OR(L40=0,DB_Census_State!$J40=0),0,L40/DB_Census_State!$J40)</f>
        <v>0.24650696662396665</v>
      </c>
      <c r="P40" s="275">
        <f>IF(OR(M40=0,DB_Census_State!$J40=0),0,M40/DB_Census_State!$J40)</f>
        <v>0.16625505450879902</v>
      </c>
      <c r="Q40" s="276">
        <f t="shared" si="0"/>
        <v>0.48429917308667664</v>
      </c>
      <c r="R40" s="276">
        <f t="shared" si="1"/>
        <v>7.3222512337460813E-2</v>
      </c>
      <c r="S40" s="276">
        <f t="shared" si="2"/>
        <v>5.8788155013137992E-2</v>
      </c>
    </row>
    <row r="41" spans="1:19" x14ac:dyDescent="0.2">
      <c r="A41" s="203">
        <v>25</v>
      </c>
      <c r="B41" s="203" t="s">
        <v>43</v>
      </c>
      <c r="C41" s="203">
        <v>1985</v>
      </c>
      <c r="D41" s="204" t="s">
        <v>201</v>
      </c>
      <c r="E41" s="205">
        <f>SUM(DB_UtilityFE!CA41,'Results_Feed&amp;Food'!H41)</f>
        <v>33167.282966473591</v>
      </c>
      <c r="F41" s="205">
        <f>SUM(DB_UtilityFE!CD41,'Results_Feed&amp;Food'!I41)</f>
        <v>10445856.00349774</v>
      </c>
      <c r="G41" s="205">
        <f>SUM(DB_UtilityFE!CG41,'Results_Feed&amp;Food'!J41)</f>
        <v>9000654.0568834823</v>
      </c>
      <c r="H41" s="205">
        <f>IF(OR(E41=0,DB_Census_State!$G41=0),0,E41/DB_Census_State!$G41)</f>
        <v>2.6982930264501232E-2</v>
      </c>
      <c r="I41" s="205">
        <f>IF(OR(F41=0,DB_Census_State!$G41=0),0,F41/DB_Census_State!$G41)</f>
        <v>8.4981276392254603</v>
      </c>
      <c r="J41" s="205">
        <f>IF(OR(G41=0,DB_Census_State!$G41=0),0,G41/DB_Census_State!$G41)</f>
        <v>7.3223972249183262</v>
      </c>
      <c r="K41" s="205">
        <f>SUM(DB_FEConversion!DS41:DU41)</f>
        <v>9879.9719144612609</v>
      </c>
      <c r="L41" s="205">
        <f>SUM(DB_FEConversion!DX41:DZ41)</f>
        <v>563452.857164599</v>
      </c>
      <c r="M41" s="205">
        <f>SUM(DB_FEConversion!EC41:EE41)</f>
        <v>380013.39616748632</v>
      </c>
      <c r="N41" s="275">
        <f>IF(OR(K41=0,DB_Census_State!$J41=0),0,K41/DB_Census_State!$J41)</f>
        <v>4.9859413789201373E-3</v>
      </c>
      <c r="O41" s="275">
        <f>IF(OR(L41=0,DB_Census_State!$J41=0),0,L41/DB_Census_State!$J41)</f>
        <v>0.28434725725239485</v>
      </c>
      <c r="P41" s="275">
        <f>IF(OR(M41=0,DB_Census_State!$J41=0),0,M41/DB_Census_State!$J41)</f>
        <v>0.19177428163759688</v>
      </c>
      <c r="Q41" s="276">
        <f t="shared" si="0"/>
        <v>0.29788306520157865</v>
      </c>
      <c r="R41" s="276">
        <f t="shared" si="1"/>
        <v>5.3940323988376802E-2</v>
      </c>
      <c r="S41" s="276">
        <f t="shared" si="2"/>
        <v>4.2220642385078812E-2</v>
      </c>
    </row>
    <row r="42" spans="1:19" x14ac:dyDescent="0.2">
      <c r="A42" s="203">
        <v>26</v>
      </c>
      <c r="B42" s="203" t="s">
        <v>44</v>
      </c>
      <c r="C42" s="203">
        <v>1985</v>
      </c>
      <c r="D42" s="204" t="s">
        <v>201</v>
      </c>
      <c r="E42" s="205">
        <f>SUM(DB_UtilityFE!CA42,'Results_Feed&amp;Food'!H42)</f>
        <v>58562.863810571245</v>
      </c>
      <c r="F42" s="205">
        <f>SUM(DB_UtilityFE!CD42,'Results_Feed&amp;Food'!I42)</f>
        <v>31107814.159435522</v>
      </c>
      <c r="G42" s="205">
        <f>SUM(DB_UtilityFE!CG42,'Results_Feed&amp;Food'!J42)</f>
        <v>27260158.945524611</v>
      </c>
      <c r="H42" s="205">
        <f>IF(OR(E42=0,DB_Census_State!$G42=0),0,E42/DB_Census_State!$G42)</f>
        <v>3.1650520868039697E-2</v>
      </c>
      <c r="I42" s="205">
        <f>IF(OR(F42=0,DB_Census_State!$G42=0),0,F42/DB_Census_State!$G42)</f>
        <v>16.812335619327882</v>
      </c>
      <c r="J42" s="205">
        <f>IF(OR(G42=0,DB_Census_State!$G42=0),0,G42/DB_Census_State!$G42)</f>
        <v>14.73285583099611</v>
      </c>
      <c r="K42" s="205">
        <f>SUM(DB_FEConversion!DS42:DU42)</f>
        <v>14186.197531391488</v>
      </c>
      <c r="L42" s="205">
        <f>SUM(DB_FEConversion!DX42:DZ42)</f>
        <v>812240.11227205</v>
      </c>
      <c r="M42" s="205">
        <f>SUM(DB_FEConversion!EC42:EE42)</f>
        <v>547843.07133766648</v>
      </c>
      <c r="N42" s="275">
        <f>IF(OR(K42=0,DB_Census_State!$J42=0),0,K42/DB_Census_State!$J42)</f>
        <v>6.8955180395495119E-3</v>
      </c>
      <c r="O42" s="275">
        <f>IF(OR(L42=0,DB_Census_State!$J42=0),0,L42/DB_Census_State!$J42)</f>
        <v>0.39480744112184035</v>
      </c>
      <c r="P42" s="275">
        <f>IF(OR(M42=0,DB_Census_State!$J42=0),0,M42/DB_Census_State!$J42)</f>
        <v>0.26629135629133932</v>
      </c>
      <c r="Q42" s="276">
        <f t="shared" si="0"/>
        <v>0.24223879449062602</v>
      </c>
      <c r="R42" s="276">
        <f t="shared" si="1"/>
        <v>2.6110484912540342E-2</v>
      </c>
      <c r="S42" s="276">
        <f t="shared" si="2"/>
        <v>2.0096840683594314E-2</v>
      </c>
    </row>
    <row r="43" spans="1:19" x14ac:dyDescent="0.2">
      <c r="A43" s="203">
        <v>27</v>
      </c>
      <c r="B43" s="203" t="s">
        <v>45</v>
      </c>
      <c r="C43" s="203">
        <v>1985</v>
      </c>
      <c r="D43" s="204" t="s">
        <v>201</v>
      </c>
      <c r="E43" s="205">
        <f>SUM(DB_UtilityFE!CA43,'Results_Feed&amp;Food'!H43)</f>
        <v>16709.045607221717</v>
      </c>
      <c r="F43" s="205">
        <f>SUM(DB_UtilityFE!CD43,'Results_Feed&amp;Food'!I43)</f>
        <v>22867681.933496773</v>
      </c>
      <c r="G43" s="205">
        <f>SUM(DB_UtilityFE!CG43,'Results_Feed&amp;Food'!J43)</f>
        <v>20781456.66303036</v>
      </c>
      <c r="H43" s="205">
        <f>IF(OR(E43=0,DB_Census_State!$G43=0),0,E43/DB_Census_State!$G43)</f>
        <v>1.6735638536856782E-2</v>
      </c>
      <c r="I43" s="205">
        <f>IF(OR(F43=0,DB_Census_State!$G43=0),0,F43/DB_Census_State!$G43)</f>
        <v>22.904076511072869</v>
      </c>
      <c r="J43" s="205">
        <f>IF(OR(G43=0,DB_Census_State!$G43=0),0,G43/DB_Census_State!$G43)</f>
        <v>20.814530952714222</v>
      </c>
      <c r="K43" s="205">
        <f>SUM(DB_FEConversion!DS43:DU43)</f>
        <v>5255.7788696719917</v>
      </c>
      <c r="L43" s="205">
        <f>SUM(DB_FEConversion!DX43:DZ43)</f>
        <v>298491.58962644526</v>
      </c>
      <c r="M43" s="205">
        <f>SUM(DB_FEConversion!EC43:EE43)</f>
        <v>201298.98924177868</v>
      </c>
      <c r="N43" s="275">
        <f>IF(OR(K43=0,DB_Census_State!$J43=0),0,K43/DB_Census_State!$J43)</f>
        <v>6.5231159238143361E-3</v>
      </c>
      <c r="O43" s="275">
        <f>IF(OR(L43=0,DB_Census_State!$J43=0),0,L43/DB_Census_State!$J43)</f>
        <v>0.3704674967686446</v>
      </c>
      <c r="P43" s="275">
        <f>IF(OR(M43=0,DB_Census_State!$J43=0),0,M43/DB_Census_State!$J43)</f>
        <v>0.24983863947318741</v>
      </c>
      <c r="Q43" s="276">
        <f t="shared" si="0"/>
        <v>0.31454692226110287</v>
      </c>
      <c r="R43" s="276">
        <f t="shared" si="1"/>
        <v>1.3052988514293278E-2</v>
      </c>
      <c r="S43" s="276">
        <f t="shared" si="2"/>
        <v>9.6864715744341464E-3</v>
      </c>
    </row>
    <row r="44" spans="1:19" x14ac:dyDescent="0.2">
      <c r="A44" s="203">
        <v>28</v>
      </c>
      <c r="B44" s="203" t="s">
        <v>46</v>
      </c>
      <c r="C44" s="203">
        <v>1985</v>
      </c>
      <c r="D44" s="204" t="s">
        <v>201</v>
      </c>
      <c r="E44" s="205">
        <f>SUM(DB_UtilityFE!CA44,'Results_Feed&amp;Food'!H44)</f>
        <v>13000.09035894672</v>
      </c>
      <c r="F44" s="205">
        <f>SUM(DB_UtilityFE!CD44,'Results_Feed&amp;Food'!I44)</f>
        <v>4770166.8934099283</v>
      </c>
      <c r="G44" s="205">
        <f>SUM(DB_UtilityFE!CG44,'Results_Feed&amp;Food'!J44)</f>
        <v>3883146.4105609879</v>
      </c>
      <c r="H44" s="205">
        <f>IF(OR(E44=0,DB_Census_State!$G44=0),0,E44/DB_Census_State!$G44)</f>
        <v>4.1430457417583347E-2</v>
      </c>
      <c r="I44" s="205">
        <f>IF(OR(F44=0,DB_Census_State!$G44=0),0,F44/DB_Census_State!$G44)</f>
        <v>15.202217130450627</v>
      </c>
      <c r="J44" s="205">
        <f>IF(OR(G44=0,DB_Census_State!$G44=0),0,G44/DB_Census_State!$G44)</f>
        <v>12.37533952202647</v>
      </c>
      <c r="K44" s="205">
        <f>SUM(DB_FEConversion!DS44:DU44)</f>
        <v>5987.0427058218856</v>
      </c>
      <c r="L44" s="205">
        <f>SUM(DB_FEConversion!DX44:DZ44)</f>
        <v>339926.89470031706</v>
      </c>
      <c r="M44" s="205">
        <f>SUM(DB_FEConversion!EC44:EE44)</f>
        <v>229241.15883987857</v>
      </c>
      <c r="N44" s="275">
        <f>IF(OR(K44=0,DB_Census_State!$J44=0),0,K44/DB_Census_State!$J44)</f>
        <v>4.6964122598641099E-3</v>
      </c>
      <c r="O44" s="275">
        <f>IF(OR(L44=0,DB_Census_State!$J44=0),0,L44/DB_Census_State!$J44)</f>
        <v>0.26664864678110739</v>
      </c>
      <c r="P44" s="275">
        <f>IF(OR(M44=0,DB_Census_State!$J44=0),0,M44/DB_Census_State!$J44)</f>
        <v>0.17982350247713275</v>
      </c>
      <c r="Q44" s="276">
        <f t="shared" si="0"/>
        <v>0.46053854554184515</v>
      </c>
      <c r="R44" s="276">
        <f t="shared" si="1"/>
        <v>7.1261006647363262E-2</v>
      </c>
      <c r="S44" s="276">
        <f t="shared" si="2"/>
        <v>5.9034899692788224E-2</v>
      </c>
    </row>
    <row r="45" spans="1:19" x14ac:dyDescent="0.2">
      <c r="A45" s="203">
        <v>29</v>
      </c>
      <c r="B45" s="203" t="s">
        <v>47</v>
      </c>
      <c r="C45" s="203">
        <v>1985</v>
      </c>
      <c r="D45" s="204" t="s">
        <v>201</v>
      </c>
      <c r="E45" s="205">
        <f>SUM(DB_UtilityFE!CA45,'Results_Feed&amp;Food'!H45)</f>
        <v>258373.2341732803</v>
      </c>
      <c r="F45" s="205">
        <f>SUM(DB_UtilityFE!CD45,'Results_Feed&amp;Food'!I45)</f>
        <v>41259319.727715321</v>
      </c>
      <c r="G45" s="205">
        <f>SUM(DB_UtilityFE!CG45,'Results_Feed&amp;Food'!J45)</f>
        <v>30967301.805967659</v>
      </c>
      <c r="H45" s="205">
        <f>IF(OR(E45=0,DB_Census_State!$G45=0),0,E45/DB_Census_State!$G45)</f>
        <v>6.210711418226824E-2</v>
      </c>
      <c r="I45" s="205">
        <f>IF(OR(F45=0,DB_Census_State!$G45=0),0,F45/DB_Census_State!$G45)</f>
        <v>9.9178124607650595</v>
      </c>
      <c r="J45" s="205">
        <f>IF(OR(G45=0,DB_Census_State!$G45=0),0,G45/DB_Census_State!$G45)</f>
        <v>7.4438428397351855</v>
      </c>
      <c r="K45" s="205">
        <f>SUM(DB_FEConversion!DS45:DU45)</f>
        <v>67308.042739051307</v>
      </c>
      <c r="L45" s="205">
        <f>SUM(DB_FEConversion!DX45:DZ45)</f>
        <v>3837576.6462881058</v>
      </c>
      <c r="M45" s="205">
        <f>SUM(DB_FEConversion!EC45:EE45)</f>
        <v>2588184.6535864696</v>
      </c>
      <c r="N45" s="275">
        <f>IF(OR(K45=0,DB_Census_State!$J45=0),0,K45/DB_Census_State!$J45)</f>
        <v>4.4860484394716633E-3</v>
      </c>
      <c r="O45" s="275">
        <f>IF(OR(L45=0,DB_Census_State!$J45=0),0,L45/DB_Census_State!$J45)</f>
        <v>0.25577262426389646</v>
      </c>
      <c r="P45" s="275">
        <f>IF(OR(M45=0,DB_Census_State!$J45=0),0,M45/DB_Census_State!$J45)</f>
        <v>0.17250125324992832</v>
      </c>
      <c r="Q45" s="276">
        <f t="shared" si="0"/>
        <v>0.26050702563838546</v>
      </c>
      <c r="R45" s="276">
        <f t="shared" si="1"/>
        <v>9.3011146853937868E-2</v>
      </c>
      <c r="S45" s="276">
        <f t="shared" si="2"/>
        <v>8.3577983958799562E-2</v>
      </c>
    </row>
    <row r="46" spans="1:19" x14ac:dyDescent="0.2">
      <c r="A46" s="203">
        <v>31</v>
      </c>
      <c r="B46" s="203" t="s">
        <v>48</v>
      </c>
      <c r="C46" s="203">
        <v>1985</v>
      </c>
      <c r="D46" s="204" t="s">
        <v>202</v>
      </c>
      <c r="E46" s="205">
        <f>SUM(DB_UtilityFE!CA46,'Results_Feed&amp;Food'!H46)</f>
        <v>748571.82808074495</v>
      </c>
      <c r="F46" s="205">
        <f>SUM(DB_UtilityFE!CD46,'Results_Feed&amp;Food'!I46)</f>
        <v>104666886.59488821</v>
      </c>
      <c r="G46" s="205">
        <f>SUM(DB_UtilityFE!CG46,'Results_Feed&amp;Food'!J46)</f>
        <v>90044810.786290541</v>
      </c>
      <c r="H46" s="205">
        <f>IF(OR(E46=0,DB_Census_State!$G46=0),0,E46/DB_Census_State!$G46)</f>
        <v>0.14017910269278067</v>
      </c>
      <c r="I46" s="205">
        <f>IF(OR(F46=0,DB_Census_State!$G46=0),0,F46/DB_Census_State!$G46)</f>
        <v>19.600136812703898</v>
      </c>
      <c r="J46" s="205">
        <f>IF(OR(G46=0,DB_Census_State!$G46=0),0,G46/DB_Census_State!$G46)</f>
        <v>16.86197677319204</v>
      </c>
      <c r="K46" s="205">
        <f>SUM(DB_FEConversion!DS46:DU46)</f>
        <v>135326.90827342024</v>
      </c>
      <c r="L46" s="205">
        <f>SUM(DB_FEConversion!DX46:DZ46)</f>
        <v>7664262.5012023989</v>
      </c>
      <c r="M46" s="205">
        <f>SUM(DB_FEConversion!EC46:EE46)</f>
        <v>5168437.1154847592</v>
      </c>
      <c r="N46" s="275">
        <f>IF(OR(K46=0,DB_Census_State!$J46=0),0,K46/DB_Census_State!$J46)</f>
        <v>4.6786769490920537E-3</v>
      </c>
      <c r="O46" s="275">
        <f>IF(OR(L46=0,DB_Census_State!$J46=0),0,L46/DB_Census_State!$J46)</f>
        <v>0.26497766596216044</v>
      </c>
      <c r="P46" s="275">
        <f>IF(OR(M46=0,DB_Census_State!$J46=0),0,M46/DB_Census_State!$J46)</f>
        <v>0.1786891306656703</v>
      </c>
      <c r="Q46" s="276">
        <f t="shared" si="0"/>
        <v>0.18078012449437672</v>
      </c>
      <c r="R46" s="276">
        <f t="shared" si="1"/>
        <v>7.3225284046776182E-2</v>
      </c>
      <c r="S46" s="276">
        <f t="shared" si="2"/>
        <v>5.7398500483846447E-2</v>
      </c>
    </row>
    <row r="47" spans="1:19" x14ac:dyDescent="0.2">
      <c r="A47" s="203">
        <v>32</v>
      </c>
      <c r="B47" s="203" t="s">
        <v>49</v>
      </c>
      <c r="C47" s="203">
        <v>1985</v>
      </c>
      <c r="D47" s="204" t="s">
        <v>202</v>
      </c>
      <c r="E47" s="205">
        <f>SUM(DB_UtilityFE!CA47,'Results_Feed&amp;Food'!H47)</f>
        <v>102901.15810403296</v>
      </c>
      <c r="F47" s="205">
        <f>SUM(DB_UtilityFE!CD47,'Results_Feed&amp;Food'!I47)</f>
        <v>18183051.514483556</v>
      </c>
      <c r="G47" s="205">
        <f>SUM(DB_UtilityFE!CG47,'Results_Feed&amp;Food'!J47)</f>
        <v>15137553.548422929</v>
      </c>
      <c r="H47" s="205">
        <f>IF(OR(E47=0,DB_Census_State!$G47=0),0,E47/DB_Census_State!$G47)</f>
        <v>9.599436364012591E-2</v>
      </c>
      <c r="I47" s="205">
        <f>IF(OR(F47=0,DB_Census_State!$G47=0),0,F47/DB_Census_State!$G47)</f>
        <v>16.962592951614866</v>
      </c>
      <c r="J47" s="205">
        <f>IF(OR(G47=0,DB_Census_State!$G47=0),0,G47/DB_Census_State!$G47)</f>
        <v>14.121510843251018</v>
      </c>
      <c r="K47" s="205">
        <f>SUM(DB_FEConversion!DS47:DU47)</f>
        <v>11910.608329523688</v>
      </c>
      <c r="L47" s="205">
        <f>SUM(DB_FEConversion!DX47:DZ47)</f>
        <v>674566.66243369819</v>
      </c>
      <c r="M47" s="205">
        <f>SUM(DB_FEConversion!EC47:EE47)</f>
        <v>454897.89658451162</v>
      </c>
      <c r="N47" s="275">
        <f>IF(OR(K47=0,DB_Census_State!$J47=0),0,K47/DB_Census_State!$J47)</f>
        <v>6.3367209008663404E-3</v>
      </c>
      <c r="O47" s="275">
        <f>IF(OR(L47=0,DB_Census_State!$J47=0),0,L47/DB_Census_State!$J47)</f>
        <v>0.35888516779412943</v>
      </c>
      <c r="P47" s="275">
        <f>IF(OR(M47=0,DB_Census_State!$J47=0),0,M47/DB_Census_State!$J47)</f>
        <v>0.2420162706468986</v>
      </c>
      <c r="Q47" s="276">
        <f t="shared" si="0"/>
        <v>0.11574804938037797</v>
      </c>
      <c r="R47" s="276">
        <f t="shared" si="1"/>
        <v>3.7098649910130753E-2</v>
      </c>
      <c r="S47" s="276">
        <f t="shared" si="2"/>
        <v>3.0050952099317536E-2</v>
      </c>
    </row>
    <row r="48" spans="1:19" x14ac:dyDescent="0.2">
      <c r="A48" s="203">
        <v>33</v>
      </c>
      <c r="B48" s="203" t="s">
        <v>50</v>
      </c>
      <c r="C48" s="203">
        <v>1985</v>
      </c>
      <c r="D48" s="204" t="s">
        <v>202</v>
      </c>
      <c r="E48" s="205">
        <f>SUM(DB_UtilityFE!CA48,'Results_Feed&amp;Food'!H48)</f>
        <v>22517.846477036408</v>
      </c>
      <c r="F48" s="205">
        <f>SUM(DB_UtilityFE!CD48,'Results_Feed&amp;Food'!I48)</f>
        <v>11112219.797837459</v>
      </c>
      <c r="G48" s="205">
        <f>SUM(DB_UtilityFE!CG48,'Results_Feed&amp;Food'!J48)</f>
        <v>9818382.8733330481</v>
      </c>
      <c r="H48" s="205">
        <f>IF(OR(E48=0,DB_Census_State!$G48=0),0,E48/DB_Census_State!$G48)</f>
        <v>3.6045914075477005E-2</v>
      </c>
      <c r="I48" s="205">
        <f>IF(OR(F48=0,DB_Census_State!$G48=0),0,F48/DB_Census_State!$G48)</f>
        <v>17.788118434377932</v>
      </c>
      <c r="J48" s="205">
        <f>IF(OR(G48=0,DB_Census_State!$G48=0),0,G48/DB_Census_State!$G48)</f>
        <v>15.7169818958139</v>
      </c>
      <c r="K48" s="205">
        <f>SUM(DB_FEConversion!DS48:DU48)</f>
        <v>12109.27920779874</v>
      </c>
      <c r="L48" s="205">
        <f>SUM(DB_FEConversion!DX48:DZ48)</f>
        <v>685752.07816776924</v>
      </c>
      <c r="M48" s="205">
        <f>SUM(DB_FEConversion!EC48:EE48)</f>
        <v>462440.23454079451</v>
      </c>
      <c r="N48" s="275">
        <f>IF(OR(K48=0,DB_Census_State!$J48=0),0,K48/DB_Census_State!$J48)</f>
        <v>6.8916042673570861E-3</v>
      </c>
      <c r="O48" s="275">
        <f>IF(OR(L48=0,DB_Census_State!$J48=0),0,L48/DB_Census_State!$J48)</f>
        <v>0.39027359656604055</v>
      </c>
      <c r="P48" s="275">
        <f>IF(OR(M48=0,DB_Census_State!$J48=0),0,M48/DB_Census_State!$J48)</f>
        <v>0.26318288967244691</v>
      </c>
      <c r="Q48" s="276">
        <f t="shared" si="0"/>
        <v>0.53776364538890187</v>
      </c>
      <c r="R48" s="276">
        <f t="shared" si="1"/>
        <v>6.1711529347288741E-2</v>
      </c>
      <c r="S48" s="276">
        <f t="shared" si="2"/>
        <v>4.7099429764222447E-2</v>
      </c>
    </row>
    <row r="49" spans="1:19" x14ac:dyDescent="0.2">
      <c r="A49" s="203">
        <v>35</v>
      </c>
      <c r="B49" s="203" t="s">
        <v>51</v>
      </c>
      <c r="C49" s="203">
        <v>1985</v>
      </c>
      <c r="D49" s="204" t="s">
        <v>202</v>
      </c>
      <c r="E49" s="205">
        <f>SUM(DB_UtilityFE!CA49,'Results_Feed&amp;Food'!H49)</f>
        <v>860928.99177640001</v>
      </c>
      <c r="F49" s="205">
        <f>SUM(DB_UtilityFE!CD49,'Results_Feed&amp;Food'!I49)</f>
        <v>207236219.29353729</v>
      </c>
      <c r="G49" s="205">
        <f>SUM(DB_UtilityFE!CG49,'Results_Feed&amp;Food'!J49)</f>
        <v>182576461.68070424</v>
      </c>
      <c r="H49" s="205">
        <f>IF(OR(E49=0,DB_Census_State!$G49=0),0,E49/DB_Census_State!$G49)</f>
        <v>0.13194716463787937</v>
      </c>
      <c r="I49" s="205">
        <f>IF(OR(F49=0,DB_Census_State!$G49=0),0,F49/DB_Census_State!$G49)</f>
        <v>31.761308780687301</v>
      </c>
      <c r="J49" s="205">
        <f>IF(OR(G49=0,DB_Census_State!$G49=0),0,G49/DB_Census_State!$G49)</f>
        <v>27.981920319210385</v>
      </c>
      <c r="K49" s="205">
        <f>SUM(DB_FEConversion!DS49:DU49)</f>
        <v>82731.804710554294</v>
      </c>
      <c r="L49" s="205">
        <f>SUM(DB_FEConversion!DX49:DZ49)</f>
        <v>4684653.7484534187</v>
      </c>
      <c r="M49" s="205">
        <f>SUM(DB_FEConversion!EC49:EE49)</f>
        <v>3159113.9598344453</v>
      </c>
      <c r="N49" s="275">
        <f>IF(OR(K49=0,DB_Census_State!$J49=0),0,K49/DB_Census_State!$J49)</f>
        <v>8.3344469908854281E-3</v>
      </c>
      <c r="O49" s="275">
        <f>IF(OR(L49=0,DB_Census_State!$J49=0),0,L49/DB_Census_State!$J49)</f>
        <v>0.47193456583882304</v>
      </c>
      <c r="P49" s="275">
        <f>IF(OR(M49=0,DB_Census_State!$J49=0),0,M49/DB_Census_State!$J49)</f>
        <v>0.3182508580409032</v>
      </c>
      <c r="Q49" s="276">
        <f t="shared" si="0"/>
        <v>9.6095967844978036E-2</v>
      </c>
      <c r="R49" s="276">
        <f t="shared" si="1"/>
        <v>2.2605381262133028E-2</v>
      </c>
      <c r="S49" s="276">
        <f t="shared" si="2"/>
        <v>1.7302964088323766E-2</v>
      </c>
    </row>
    <row r="50" spans="1:19" x14ac:dyDescent="0.2">
      <c r="A50" s="203">
        <v>41</v>
      </c>
      <c r="B50" s="203" t="s">
        <v>52</v>
      </c>
      <c r="C50" s="203">
        <v>1985</v>
      </c>
      <c r="D50" s="204" t="s">
        <v>203</v>
      </c>
      <c r="E50" s="205">
        <f>SUM(DB_UtilityFE!CA50,'Results_Feed&amp;Food'!H50)</f>
        <v>2412228.7590064881</v>
      </c>
      <c r="F50" s="205">
        <f>SUM(DB_UtilityFE!CD50,'Results_Feed&amp;Food'!I50)</f>
        <v>233967833.80139989</v>
      </c>
      <c r="G50" s="205">
        <f>SUM(DB_UtilityFE!CG50,'Results_Feed&amp;Food'!J50)</f>
        <v>205926385.3436842</v>
      </c>
      <c r="H50" s="205">
        <f>IF(OR(E50=0,DB_Census_State!$G50=0),0,E50/DB_Census_State!$G50)</f>
        <v>0.39788953130295113</v>
      </c>
      <c r="I50" s="205">
        <f>IF(OR(F50=0,DB_Census_State!$G50=0),0,F50/DB_Census_State!$G50)</f>
        <v>38.592256801360598</v>
      </c>
      <c r="J50" s="205">
        <f>IF(OR(G50=0,DB_Census_State!$G50=0),0,G50/DB_Census_State!$G50)</f>
        <v>33.966908255026333</v>
      </c>
      <c r="K50" s="205">
        <f>SUM(DB_FEConversion!DS50:DU50)</f>
        <v>58883.799872622243</v>
      </c>
      <c r="L50" s="205">
        <f>SUM(DB_FEConversion!DX50:DZ50)</f>
        <v>3337998.9558972809</v>
      </c>
      <c r="M50" s="205">
        <f>SUM(DB_FEConversion!EC50:EE50)</f>
        <v>2251032.8801313415</v>
      </c>
      <c r="N50" s="275">
        <f>IF(OR(K50=0,DB_Census_State!$J50=0),0,K50/DB_Census_State!$J50)</f>
        <v>9.8146144099881E-3</v>
      </c>
      <c r="O50" s="275">
        <f>IF(OR(L50=0,DB_Census_State!$J50=0),0,L50/DB_Census_State!$J50)</f>
        <v>0.55636987972827556</v>
      </c>
      <c r="P50" s="275">
        <f>IF(OR(M50=0,DB_Census_State!$J50=0),0,M50/DB_Census_State!$J50)</f>
        <v>0.37519690968459612</v>
      </c>
      <c r="Q50" s="276">
        <f t="shared" si="0"/>
        <v>2.4410537206626455E-2</v>
      </c>
      <c r="R50" s="276">
        <f t="shared" si="1"/>
        <v>1.4266913967031433E-2</v>
      </c>
      <c r="S50" s="276">
        <f t="shared" si="2"/>
        <v>1.0931250390154926E-2</v>
      </c>
    </row>
    <row r="51" spans="1:19" x14ac:dyDescent="0.2">
      <c r="A51" s="203">
        <v>42</v>
      </c>
      <c r="B51" s="203" t="s">
        <v>53</v>
      </c>
      <c r="C51" s="203">
        <v>1985</v>
      </c>
      <c r="D51" s="204" t="s">
        <v>203</v>
      </c>
      <c r="E51" s="205">
        <f>SUM(DB_UtilityFE!CA51,'Results_Feed&amp;Food'!H51)</f>
        <v>465455.54121558479</v>
      </c>
      <c r="F51" s="205">
        <f>SUM(DB_UtilityFE!CD51,'Results_Feed&amp;Food'!I51)</f>
        <v>59122071.09332896</v>
      </c>
      <c r="G51" s="205">
        <f>SUM(DB_UtilityFE!CG51,'Results_Feed&amp;Food'!J51)</f>
        <v>50281969.697085239</v>
      </c>
      <c r="H51" s="205">
        <f>IF(OR(E51=0,DB_Census_State!$G51=0),0,E51/DB_Census_State!$G51)</f>
        <v>0.24906227056021343</v>
      </c>
      <c r="I51" s="205">
        <f>IF(OR(F51=0,DB_Census_State!$G51=0),0,F51/DB_Census_State!$G51)</f>
        <v>31.635840510719508</v>
      </c>
      <c r="J51" s="205">
        <f>IF(OR(G51=0,DB_Census_State!$G51=0),0,G51/DB_Census_State!$G51)</f>
        <v>26.905559032104136</v>
      </c>
      <c r="K51" s="205">
        <f>SUM(DB_FEConversion!DS51:DU51)</f>
        <v>18764.754462357589</v>
      </c>
      <c r="L51" s="205">
        <f>SUM(DB_FEConversion!DX51:DZ51)</f>
        <v>1063138.6891759848</v>
      </c>
      <c r="M51" s="205">
        <f>SUM(DB_FEConversion!EC51:EE51)</f>
        <v>716938.75489854952</v>
      </c>
      <c r="N51" s="275">
        <f>IF(OR(K51=0,DB_Census_State!$J51=0),0,K51/DB_Census_State!$J51)</f>
        <v>7.5992879142638406E-3</v>
      </c>
      <c r="O51" s="275">
        <f>IF(OR(L51=0,DB_Census_State!$J51=0),0,L51/DB_Census_State!$J51)</f>
        <v>0.43054637395059803</v>
      </c>
      <c r="P51" s="275">
        <f>IF(OR(M51=0,DB_Census_State!$J51=0),0,M51/DB_Census_State!$J51)</f>
        <v>0.29034347485319578</v>
      </c>
      <c r="Q51" s="276">
        <f t="shared" si="0"/>
        <v>4.0314815918511812E-2</v>
      </c>
      <c r="R51" s="276">
        <f t="shared" si="1"/>
        <v>1.7982094833885888E-2</v>
      </c>
      <c r="S51" s="276">
        <f t="shared" si="2"/>
        <v>1.4258366552018929E-2</v>
      </c>
    </row>
    <row r="52" spans="1:19" x14ac:dyDescent="0.2">
      <c r="A52" s="203">
        <v>43</v>
      </c>
      <c r="B52" s="203" t="s">
        <v>54</v>
      </c>
      <c r="C52" s="203">
        <v>1985</v>
      </c>
      <c r="D52" s="204" t="s">
        <v>203</v>
      </c>
      <c r="E52" s="205">
        <f>SUM(DB_UtilityFE!CA52,'Results_Feed&amp;Food'!H52)</f>
        <v>2815825.724073553</v>
      </c>
      <c r="F52" s="205">
        <f>SUM(DB_UtilityFE!CD52,'Results_Feed&amp;Food'!I52)</f>
        <v>230856252.8242597</v>
      </c>
      <c r="G52" s="205">
        <f>SUM(DB_UtilityFE!CG52,'Results_Feed&amp;Food'!J52)</f>
        <v>207343850.54223335</v>
      </c>
      <c r="H52" s="205">
        <f>IF(OR(E52=0,DB_Census_State!$G52=0),0,E52/DB_Census_State!$G52)</f>
        <v>0.42715252064764836</v>
      </c>
      <c r="I52" s="205">
        <f>IF(OR(F52=0,DB_Census_State!$G52=0),0,F52/DB_Census_State!$G52)</f>
        <v>35.020217855846774</v>
      </c>
      <c r="J52" s="205">
        <f>IF(OR(G52=0,DB_Census_State!$G52=0),0,G52/DB_Census_State!$G52)</f>
        <v>31.453455248564506</v>
      </c>
      <c r="K52" s="205">
        <f>SUM(DB_FEConversion!DS52:DU52)</f>
        <v>96952.100104058816</v>
      </c>
      <c r="L52" s="205">
        <f>SUM(DB_FEConversion!DX52:DZ52)</f>
        <v>5521313.124755376</v>
      </c>
      <c r="M52" s="205">
        <f>SUM(DB_FEConversion!EC52:EE52)</f>
        <v>3723704.6788340691</v>
      </c>
      <c r="N52" s="275">
        <f>IF(OR(K52=0,DB_Census_State!$J52=0),0,K52/DB_Census_State!$J52)</f>
        <v>7.4788752465822254E-3</v>
      </c>
      <c r="O52" s="275">
        <f>IF(OR(L52=0,DB_Census_State!$J52=0),0,L52/DB_Census_State!$J52)</f>
        <v>0.42591353888200961</v>
      </c>
      <c r="P52" s="275">
        <f>IF(OR(M52=0,DB_Census_State!$J52=0),0,M52/DB_Census_State!$J52)</f>
        <v>0.28724620424131125</v>
      </c>
      <c r="Q52" s="276">
        <f t="shared" si="0"/>
        <v>3.4431143687330808E-2</v>
      </c>
      <c r="R52" s="276">
        <f t="shared" si="1"/>
        <v>2.3916671336420326E-2</v>
      </c>
      <c r="S52" s="276">
        <f t="shared" si="2"/>
        <v>1.7959079418541024E-2</v>
      </c>
    </row>
    <row r="53" spans="1:19" x14ac:dyDescent="0.2">
      <c r="A53" s="203">
        <v>50</v>
      </c>
      <c r="B53" s="203" t="s">
        <v>55</v>
      </c>
      <c r="C53" s="203">
        <v>1985</v>
      </c>
      <c r="D53" s="204" t="s">
        <v>204</v>
      </c>
      <c r="E53" s="205">
        <f>SUM(DB_UtilityFE!CA53,'Results_Feed&amp;Food'!H53)</f>
        <v>767418.97185963136</v>
      </c>
      <c r="F53" s="205">
        <f>SUM(DB_UtilityFE!CD53,'Results_Feed&amp;Food'!I53)</f>
        <v>52770726.215669975</v>
      </c>
      <c r="G53" s="205">
        <f>SUM(DB_UtilityFE!CG53,'Results_Feed&amp;Food'!J53)</f>
        <v>48104159.119315818</v>
      </c>
      <c r="H53" s="205">
        <f>IF(OR(E53=0,DB_Census_State!$G53=0),0,E53/DB_Census_State!$G53)</f>
        <v>0.40327434056219036</v>
      </c>
      <c r="I53" s="205">
        <f>IF(OR(F53=0,DB_Census_State!$G53=0),0,F53/DB_Census_State!$G53)</f>
        <v>27.730718937066783</v>
      </c>
      <c r="J53" s="205">
        <f>IF(OR(G53=0,DB_Census_State!$G53=0),0,G53/DB_Census_State!$G53)</f>
        <v>25.278464252886707</v>
      </c>
      <c r="K53" s="205">
        <f>SUM(DB_FEConversion!DS53:DU53)</f>
        <v>100484.91703795205</v>
      </c>
      <c r="L53" s="205">
        <f>SUM(DB_FEConversion!DX53:DZ53)</f>
        <v>5682226.0518921958</v>
      </c>
      <c r="M53" s="205">
        <f>SUM(DB_FEConversion!EC53:EE53)</f>
        <v>3831750.811787067</v>
      </c>
      <c r="N53" s="275">
        <f>IF(OR(K53=0,DB_Census_State!$J53=0),0,K53/DB_Census_State!$J53)</f>
        <v>4.6088178423134016E-3</v>
      </c>
      <c r="O53" s="275">
        <f>IF(OR(L53=0,DB_Census_State!$J53=0),0,L53/DB_Census_State!$J53)</f>
        <v>0.2606196589894953</v>
      </c>
      <c r="P53" s="275">
        <f>IF(OR(M53=0,DB_Census_State!$J53=0),0,M53/DB_Census_State!$J53)</f>
        <v>0.17574619185875595</v>
      </c>
      <c r="Q53" s="276">
        <f t="shared" si="0"/>
        <v>0.13093879708818529</v>
      </c>
      <c r="R53" s="276">
        <f t="shared" si="1"/>
        <v>0.10767761710667705</v>
      </c>
      <c r="S53" s="276">
        <f t="shared" si="2"/>
        <v>7.9655291391393643E-2</v>
      </c>
    </row>
    <row r="54" spans="1:19" x14ac:dyDescent="0.2">
      <c r="A54" s="203">
        <v>51</v>
      </c>
      <c r="B54" s="203" t="s">
        <v>56</v>
      </c>
      <c r="C54" s="203">
        <v>1985</v>
      </c>
      <c r="D54" s="204" t="s">
        <v>204</v>
      </c>
      <c r="E54" s="205">
        <f>SUM(DB_UtilityFE!CA54,'Results_Feed&amp;Food'!H54)</f>
        <v>696591.03254899324</v>
      </c>
      <c r="F54" s="205">
        <f>SUM(DB_UtilityFE!CD54,'Results_Feed&amp;Food'!I54)</f>
        <v>48349293.859579369</v>
      </c>
      <c r="G54" s="205">
        <f>SUM(DB_UtilityFE!CG54,'Results_Feed&amp;Food'!J54)</f>
        <v>44113310.354706466</v>
      </c>
      <c r="H54" s="205">
        <f>IF(OR(E54=0,DB_Census_State!$G54=0),0,E54/DB_Census_State!$G54)</f>
        <v>0.32712358703613725</v>
      </c>
      <c r="I54" s="205">
        <f>IF(OR(F54=0,DB_Census_State!$G54=0),0,F54/DB_Census_State!$G54)</f>
        <v>22.705136441585601</v>
      </c>
      <c r="J54" s="205">
        <f>IF(OR(G54=0,DB_Census_State!$G54=0),0,G54/DB_Census_State!$G54)</f>
        <v>20.715891599214661</v>
      </c>
      <c r="K54" s="205">
        <f>SUM(DB_FEConversion!DS54:DU54)</f>
        <v>43919.092847958214</v>
      </c>
      <c r="L54" s="205">
        <f>SUM(DB_FEConversion!DX54:DZ54)</f>
        <v>2484099.8477810952</v>
      </c>
      <c r="M54" s="205">
        <f>SUM(DB_FEConversion!EC54:EE54)</f>
        <v>1675132.6085204179</v>
      </c>
      <c r="N54" s="275">
        <f>IF(OR(K54=0,DB_Census_State!$J54=0),0,K54/DB_Census_State!$J54)</f>
        <v>2.6772800691497577E-3</v>
      </c>
      <c r="O54" s="275">
        <f>IF(OR(L54=0,DB_Census_State!$J54=0),0,L54/DB_Census_State!$J54)</f>
        <v>0.15142915258440862</v>
      </c>
      <c r="P54" s="275">
        <f>IF(OR(M54=0,DB_Census_State!$J54=0),0,M54/DB_Census_State!$J54)</f>
        <v>0.10211502230932477</v>
      </c>
      <c r="Q54" s="276">
        <f t="shared" si="0"/>
        <v>6.3048604985981152E-2</v>
      </c>
      <c r="R54" s="276">
        <f t="shared" si="1"/>
        <v>5.1378203267986804E-2</v>
      </c>
      <c r="S54" s="276">
        <f t="shared" si="2"/>
        <v>3.7973405193376004E-2</v>
      </c>
    </row>
    <row r="55" spans="1:19" x14ac:dyDescent="0.2">
      <c r="A55" s="203">
        <v>52</v>
      </c>
      <c r="B55" s="203" t="s">
        <v>57</v>
      </c>
      <c r="C55" s="203">
        <v>1985</v>
      </c>
      <c r="D55" s="204" t="s">
        <v>204</v>
      </c>
      <c r="E55" s="205">
        <f>SUM(DB_UtilityFE!CA55,'Results_Feed&amp;Food'!H55)</f>
        <v>661641.86859999737</v>
      </c>
      <c r="F55" s="205">
        <f>SUM(DB_UtilityFE!CD55,'Results_Feed&amp;Food'!I55)</f>
        <v>65997328.296045214</v>
      </c>
      <c r="G55" s="205">
        <f>SUM(DB_UtilityFE!CG55,'Results_Feed&amp;Food'!J55)</f>
        <v>58635648.741701655</v>
      </c>
      <c r="H55" s="205">
        <f>IF(OR(E55=0,DB_Census_State!$G55=0),0,E55/DB_Census_State!$G55)</f>
        <v>0.22595522660857317</v>
      </c>
      <c r="I55" s="205">
        <f>IF(OR(F55=0,DB_Census_State!$G55=0),0,F55/DB_Census_State!$G55)</f>
        <v>22.538539319235205</v>
      </c>
      <c r="J55" s="205">
        <f>IF(OR(G55=0,DB_Census_State!$G55=0),0,G55/DB_Census_State!$G55)</f>
        <v>20.024475365814158</v>
      </c>
      <c r="K55" s="205">
        <f>SUM(DB_FEConversion!DS55:DU55)</f>
        <v>97198.103369356089</v>
      </c>
      <c r="L55" s="205">
        <f>SUM(DB_FEConversion!DX55:DZ55)</f>
        <v>5498955.0434790179</v>
      </c>
      <c r="M55" s="205">
        <f>SUM(DB_FEConversion!EC55:EE55)</f>
        <v>3708189.6889865254</v>
      </c>
      <c r="N55" s="275">
        <f>IF(OR(K55=0,DB_Census_State!$J55=0),0,K55/DB_Census_State!$J55)</f>
        <v>4.6518324255393692E-3</v>
      </c>
      <c r="O55" s="275">
        <f>IF(OR(L55=0,DB_Census_State!$J55=0),0,L55/DB_Census_State!$J55)</f>
        <v>0.26317609594328456</v>
      </c>
      <c r="P55" s="275">
        <f>IF(OR(M55=0,DB_Census_State!$J55=0),0,M55/DB_Census_State!$J55)</f>
        <v>0.17747133367127699</v>
      </c>
      <c r="Q55" s="276">
        <f t="shared" si="0"/>
        <v>0.14690440249046308</v>
      </c>
      <c r="R55" s="276">
        <f t="shared" si="1"/>
        <v>8.3320873517974431E-2</v>
      </c>
      <c r="S55" s="276">
        <f t="shared" si="2"/>
        <v>6.3241215345320498E-2</v>
      </c>
    </row>
    <row r="56" spans="1:19" x14ac:dyDescent="0.2">
      <c r="A56" s="203">
        <v>53</v>
      </c>
      <c r="B56" s="203" t="s">
        <v>58</v>
      </c>
      <c r="C56" s="203">
        <v>1985</v>
      </c>
      <c r="D56" s="204" t="s">
        <v>204</v>
      </c>
      <c r="E56" s="205">
        <f>SUM(DB_UtilityFE!CA56,'Results_Feed&amp;Food'!H56)</f>
        <v>27238.59860439875</v>
      </c>
      <c r="F56" s="205">
        <f>SUM(DB_UtilityFE!CD56,'Results_Feed&amp;Food'!I56)</f>
        <v>1709005.9303070251</v>
      </c>
      <c r="G56" s="205">
        <f>SUM(DB_UtilityFE!CG56,'Results_Feed&amp;Food'!J56)</f>
        <v>1563472.5163365728</v>
      </c>
      <c r="H56" s="205">
        <f>IF(OR(E56=0,DB_Census_State!$G56=0),0,E56/DB_Census_State!$G56)</f>
        <v>0.31860245870352011</v>
      </c>
      <c r="I56" s="205">
        <f>IF(OR(F56=0,DB_Census_State!$G56=0),0,F56/DB_Census_State!$G56)</f>
        <v>19.989776245198787</v>
      </c>
      <c r="J56" s="205">
        <f>IF(OR(G56=0,DB_Census_State!$G56=0),0,G56/DB_Census_State!$G56)</f>
        <v>18.287511595393511</v>
      </c>
      <c r="K56" s="205">
        <f>SUM(DB_FEConversion!DS56:DU56)</f>
        <v>521.82785512160206</v>
      </c>
      <c r="L56" s="205">
        <f>SUM(DB_FEConversion!DX56:DZ56)</f>
        <v>29600.490089094626</v>
      </c>
      <c r="M56" s="205">
        <f>SUM(DB_FEConversion!EC56:EE56)</f>
        <v>19961.762745516222</v>
      </c>
      <c r="N56" s="275">
        <f>IF(OR(K56=0,DB_Census_State!$J56=0),0,K56/DB_Census_State!$J56)</f>
        <v>3.6643927890284895E-3</v>
      </c>
      <c r="O56" s="275">
        <f>IF(OR(L56=0,DB_Census_State!$J56=0),0,L56/DB_Census_State!$J56)</f>
        <v>0.20786131167511412</v>
      </c>
      <c r="P56" s="275">
        <f>IF(OR(M56=0,DB_Census_State!$J56=0),0,M56/DB_Census_State!$J56)</f>
        <v>0.14017599624673446</v>
      </c>
      <c r="Q56" s="276">
        <f t="shared" si="0"/>
        <v>1.9157661622038524E-2</v>
      </c>
      <c r="R56" s="276">
        <f t="shared" si="1"/>
        <v>1.7320296883801253E-2</v>
      </c>
      <c r="S56" s="276">
        <f t="shared" si="2"/>
        <v>1.2767581480926398E-2</v>
      </c>
    </row>
    <row r="57" spans="1:19" x14ac:dyDescent="0.2">
      <c r="A57" s="203">
        <v>11</v>
      </c>
      <c r="B57" s="203" t="s">
        <v>32</v>
      </c>
      <c r="C57" s="203">
        <v>1995</v>
      </c>
      <c r="D57" s="204" t="s">
        <v>200</v>
      </c>
      <c r="E57" s="205">
        <f>SUM(DB_UtilityFE!CA57,'Results_Feed&amp;Food'!H57)</f>
        <v>42114.971218587816</v>
      </c>
      <c r="F57" s="205">
        <f>SUM(DB_UtilityFE!CD57,'Results_Feed&amp;Food'!I57)</f>
        <v>6182839.9455785686</v>
      </c>
      <c r="G57" s="205">
        <f>SUM(DB_UtilityFE!CG57,'Results_Feed&amp;Food'!J57)</f>
        <v>5135075.6393915433</v>
      </c>
      <c r="H57" s="205">
        <f>IF(OR(E57=0,DB_Census_State!$G57=0),0,E57/DB_Census_State!$G57)</f>
        <v>8.4674491647073968E-2</v>
      </c>
      <c r="I57" s="205">
        <f>IF(OR(F57=0,DB_Census_State!$G57=0),0,F57/DB_Census_State!$G57)</f>
        <v>12.430943538102756</v>
      </c>
      <c r="J57" s="205">
        <f>IF(OR(G57=0,DB_Census_State!$G57=0),0,G57/DB_Census_State!$G57)</f>
        <v>10.324355134376658</v>
      </c>
      <c r="K57" s="205">
        <f>SUM(DB_FEConversion!DS57:DU57)</f>
        <v>26465.894524217179</v>
      </c>
      <c r="L57" s="205">
        <f>SUM(DB_FEConversion!DX57:DZ57)</f>
        <v>1497251.8795174295</v>
      </c>
      <c r="M57" s="205">
        <f>SUM(DB_FEConversion!EC57:EE57)</f>
        <v>1009663.3126229688</v>
      </c>
      <c r="N57" s="275">
        <f>IF(OR(K57=0,DB_Census_State!$J57=0),0,K57/DB_Census_State!$J57)</f>
        <v>9.0572468199158554E-3</v>
      </c>
      <c r="O57" s="275">
        <f>IF(OR(L57=0,DB_Census_State!$J57=0),0,L57/DB_Census_State!$J57)</f>
        <v>0.51239453901561971</v>
      </c>
      <c r="P57" s="275">
        <f>IF(OR(M57=0,DB_Census_State!$J57=0),0,M57/DB_Census_State!$J57)</f>
        <v>0.34553035111177977</v>
      </c>
      <c r="Q57" s="276">
        <f t="shared" si="0"/>
        <v>0.62842010236341372</v>
      </c>
      <c r="R57" s="276">
        <f t="shared" si="1"/>
        <v>0.24216248401968327</v>
      </c>
      <c r="S57" s="276">
        <f t="shared" si="2"/>
        <v>0.19662092314235202</v>
      </c>
    </row>
    <row r="58" spans="1:19" x14ac:dyDescent="0.2">
      <c r="A58" s="203">
        <v>12</v>
      </c>
      <c r="B58" s="203" t="s">
        <v>33</v>
      </c>
      <c r="C58" s="203">
        <v>1995</v>
      </c>
      <c r="D58" s="204" t="s">
        <v>200</v>
      </c>
      <c r="E58" s="205">
        <f>SUM(DB_UtilityFE!CA58,'Results_Feed&amp;Food'!H58)</f>
        <v>6772.4029977639057</v>
      </c>
      <c r="F58" s="205">
        <f>SUM(DB_UtilityFE!CD58,'Results_Feed&amp;Food'!I58)</f>
        <v>1719903.4132011095</v>
      </c>
      <c r="G58" s="205">
        <f>SUM(DB_UtilityFE!CG58,'Results_Feed&amp;Food'!J58)</f>
        <v>1385291.3563040618</v>
      </c>
      <c r="H58" s="205">
        <f>IF(OR(E58=0,DB_Census_State!$G58=0),0,E58/DB_Census_State!$G58)</f>
        <v>6.3667991200124702E-2</v>
      </c>
      <c r="I58" s="205">
        <f>IF(OR(F58=0,DB_Census_State!$G58=0),0,F58/DB_Census_State!$G58)</f>
        <v>16.16897213779334</v>
      </c>
      <c r="J58" s="205">
        <f>IF(OR(G58=0,DB_Census_State!$G58=0),0,G58/DB_Census_State!$G58)</f>
        <v>13.023253033213919</v>
      </c>
      <c r="K58" s="205">
        <f>SUM(DB_FEConversion!DS58:DU58)</f>
        <v>5704.6116865076074</v>
      </c>
      <c r="L58" s="205">
        <f>SUM(DB_FEConversion!DX58:DZ58)</f>
        <v>322833.06118387997</v>
      </c>
      <c r="M58" s="205">
        <f>SUM(DB_FEConversion!EC58:EE58)</f>
        <v>217701.96515216227</v>
      </c>
      <c r="N58" s="275">
        <f>IF(OR(K58=0,DB_Census_State!$J58=0),0,K58/DB_Census_State!$J58)</f>
        <v>9.2876678710782454E-3</v>
      </c>
      <c r="O58" s="275">
        <f>IF(OR(L58=0,DB_Census_State!$J58=0),0,L58/DB_Census_State!$J58)</f>
        <v>0.52560391747101975</v>
      </c>
      <c r="P58" s="275">
        <f>IF(OR(M58=0,DB_Census_State!$J58=0),0,M58/DB_Census_State!$J58)</f>
        <v>0.35444017197464628</v>
      </c>
      <c r="Q58" s="276">
        <f t="shared" si="0"/>
        <v>0.84233198886586358</v>
      </c>
      <c r="R58" s="276">
        <f t="shared" si="1"/>
        <v>0.18770418077316234</v>
      </c>
      <c r="S58" s="276">
        <f t="shared" si="2"/>
        <v>0.15715247493710499</v>
      </c>
    </row>
    <row r="59" spans="1:19" x14ac:dyDescent="0.2">
      <c r="A59" s="203">
        <v>13</v>
      </c>
      <c r="B59" s="203" t="s">
        <v>34</v>
      </c>
      <c r="C59" s="203">
        <v>1995</v>
      </c>
      <c r="D59" s="204" t="s">
        <v>200</v>
      </c>
      <c r="E59" s="205">
        <f>SUM(DB_UtilityFE!CA59,'Results_Feed&amp;Food'!H59)</f>
        <v>12455.458862691405</v>
      </c>
      <c r="F59" s="205">
        <f>SUM(DB_UtilityFE!CD59,'Results_Feed&amp;Food'!I59)</f>
        <v>6285743.9563214593</v>
      </c>
      <c r="G59" s="205">
        <f>SUM(DB_UtilityFE!CG59,'Results_Feed&amp;Food'!J59)</f>
        <v>4795814.9384218035</v>
      </c>
      <c r="H59" s="205">
        <f>IF(OR(E59=0,DB_Census_State!$G59=0),0,E59/DB_Census_State!$G59)</f>
        <v>3.7547305450924835E-2</v>
      </c>
      <c r="I59" s="205">
        <f>IF(OR(F59=0,DB_Census_State!$G59=0),0,F59/DB_Census_State!$G59)</f>
        <v>18.948539023419677</v>
      </c>
      <c r="J59" s="205">
        <f>IF(OR(G59=0,DB_Census_State!$G59=0),0,G59/DB_Census_State!$G59)</f>
        <v>14.457109157046489</v>
      </c>
      <c r="K59" s="205">
        <f>SUM(DB_FEConversion!DS59:DU59)</f>
        <v>5173.0739140945252</v>
      </c>
      <c r="L59" s="205">
        <f>SUM(DB_FEConversion!DX59:DZ59)</f>
        <v>292622.36340041785</v>
      </c>
      <c r="M59" s="205">
        <f>SUM(DB_FEConversion!EC59:EE59)</f>
        <v>197328.20267445871</v>
      </c>
      <c r="N59" s="275">
        <f>IF(OR(K59=0,DB_Census_State!$J59=0),0,K59/DB_Census_State!$J59)</f>
        <v>9.7805743041195752E-3</v>
      </c>
      <c r="O59" s="275">
        <f>IF(OR(L59=0,DB_Census_State!$J59=0),0,L59/DB_Census_State!$J59)</f>
        <v>0.55325224727352906</v>
      </c>
      <c r="P59" s="275">
        <f>IF(OR(M59=0,DB_Census_State!$J59=0),0,M59/DB_Census_State!$J59)</f>
        <v>0.3730824613384105</v>
      </c>
      <c r="Q59" s="276">
        <f t="shared" si="0"/>
        <v>0.41532583994875927</v>
      </c>
      <c r="R59" s="276">
        <f t="shared" si="1"/>
        <v>4.6553338066870002E-2</v>
      </c>
      <c r="S59" s="276">
        <f t="shared" si="2"/>
        <v>4.1145916847949736E-2</v>
      </c>
    </row>
    <row r="60" spans="1:19" x14ac:dyDescent="0.2">
      <c r="A60" s="203">
        <v>14</v>
      </c>
      <c r="B60" s="203" t="s">
        <v>35</v>
      </c>
      <c r="C60" s="203">
        <v>1995</v>
      </c>
      <c r="D60" s="204" t="s">
        <v>200</v>
      </c>
      <c r="E60" s="205">
        <f>SUM(DB_UtilityFE!CA60,'Results_Feed&amp;Food'!H60)</f>
        <v>4468.2592256962498</v>
      </c>
      <c r="F60" s="205">
        <f>SUM(DB_UtilityFE!CD60,'Results_Feed&amp;Food'!I60)</f>
        <v>882680.87820892502</v>
      </c>
      <c r="G60" s="205">
        <f>SUM(DB_UtilityFE!CG60,'Results_Feed&amp;Food'!J60)</f>
        <v>758297.49752855347</v>
      </c>
      <c r="H60" s="205">
        <f>IF(OR(E60=0,DB_Census_State!$G60=0),0,E60/DB_Census_State!$G60)</f>
        <v>2.3979095829715545E-2</v>
      </c>
      <c r="I60" s="205">
        <f>IF(OR(F60=0,DB_Census_State!$G60=0),0,F60/DB_Census_State!$G60)</f>
        <v>4.7369430233383989</v>
      </c>
      <c r="J60" s="205">
        <f>IF(OR(G60=0,DB_Census_State!$G60=0),0,G60/DB_Census_State!$G60)</f>
        <v>4.0694345252176651</v>
      </c>
      <c r="K60" s="205">
        <f>SUM(DB_FEConversion!DS60:DU60)</f>
        <v>2742.7309531381306</v>
      </c>
      <c r="L60" s="205">
        <f>SUM(DB_FEConversion!DX60:DZ60)</f>
        <v>155544.30684131579</v>
      </c>
      <c r="M60" s="205">
        <f>SUM(DB_FEConversion!EC60:EE60)</f>
        <v>104894.57636002796</v>
      </c>
      <c r="N60" s="275">
        <f>IF(OR(K60=0,DB_Census_State!$J60=0),0,K60/DB_Census_State!$J60)</f>
        <v>1.7780320809884587E-3</v>
      </c>
      <c r="O60" s="275">
        <f>IF(OR(L60=0,DB_Census_State!$J60=0),0,L60/DB_Census_State!$J60)</f>
        <v>0.1008348147537181</v>
      </c>
      <c r="P60" s="275">
        <f>IF(OR(M60=0,DB_Census_State!$J60=0),0,M60/DB_Census_State!$J60)</f>
        <v>6.800007914608984E-2</v>
      </c>
      <c r="Q60" s="276">
        <f t="shared" si="0"/>
        <v>0.61382538805383535</v>
      </c>
      <c r="R60" s="276">
        <f t="shared" si="1"/>
        <v>0.17621805420429582</v>
      </c>
      <c r="S60" s="276">
        <f t="shared" si="2"/>
        <v>0.13832905515566229</v>
      </c>
    </row>
    <row r="61" spans="1:19" x14ac:dyDescent="0.2">
      <c r="A61" s="203">
        <v>15</v>
      </c>
      <c r="B61" s="203" t="s">
        <v>36</v>
      </c>
      <c r="C61" s="203">
        <v>1995</v>
      </c>
      <c r="D61" s="204" t="s">
        <v>200</v>
      </c>
      <c r="E61" s="205">
        <f>SUM(DB_UtilityFE!CA61,'Results_Feed&amp;Food'!H61)</f>
        <v>51606.846477448118</v>
      </c>
      <c r="F61" s="205">
        <f>SUM(DB_UtilityFE!CD61,'Results_Feed&amp;Food'!I61)</f>
        <v>14869490.657943286</v>
      </c>
      <c r="G61" s="205">
        <f>SUM(DB_UtilityFE!CG61,'Results_Feed&amp;Food'!J61)</f>
        <v>11748582.207891403</v>
      </c>
      <c r="H61" s="205">
        <f>IF(OR(E61=0,DB_Census_State!$G61=0),0,E61/DB_Census_State!$G61)</f>
        <v>4.1064804188469479E-2</v>
      </c>
      <c r="I61" s="205">
        <f>IF(OR(F61=0,DB_Census_State!$G61=0),0,F61/DB_Census_State!$G61)</f>
        <v>11.832009974055504</v>
      </c>
      <c r="J61" s="205">
        <f>IF(OR(G61=0,DB_Census_State!$G61=0),0,G61/DB_Census_State!$G61)</f>
        <v>9.3486283466288924</v>
      </c>
      <c r="K61" s="205">
        <f>SUM(DB_FEConversion!DS61:DU61)</f>
        <v>43027.205534282817</v>
      </c>
      <c r="L61" s="205">
        <f>SUM(DB_FEConversion!DX61:DZ61)</f>
        <v>2435345.3310685842</v>
      </c>
      <c r="M61" s="205">
        <f>SUM(DB_FEConversion!EC61:EE61)</f>
        <v>1642273.3792053831</v>
      </c>
      <c r="N61" s="275">
        <f>IF(OR(K61=0,DB_Census_State!$J61=0),0,K61/DB_Census_State!$J61)</f>
        <v>5.771027056757496E-3</v>
      </c>
      <c r="O61" s="275">
        <f>IF(OR(L61=0,DB_Census_State!$J61=0),0,L61/DB_Census_State!$J61)</f>
        <v>0.32664086880907645</v>
      </c>
      <c r="P61" s="275">
        <f>IF(OR(M61=0,DB_Census_State!$J61=0),0,M61/DB_Census_State!$J61)</f>
        <v>0.22027003585987825</v>
      </c>
      <c r="Q61" s="276">
        <f t="shared" si="0"/>
        <v>0.83374994736571328</v>
      </c>
      <c r="R61" s="276">
        <f t="shared" si="1"/>
        <v>0.16378135519844603</v>
      </c>
      <c r="S61" s="276">
        <f t="shared" si="2"/>
        <v>0.13978481404354348</v>
      </c>
    </row>
    <row r="62" spans="1:19" x14ac:dyDescent="0.2">
      <c r="A62" s="203">
        <v>16</v>
      </c>
      <c r="B62" s="203" t="s">
        <v>37</v>
      </c>
      <c r="C62" s="203">
        <v>1995</v>
      </c>
      <c r="D62" s="204" t="s">
        <v>200</v>
      </c>
      <c r="E62" s="205">
        <f>SUM(DB_UtilityFE!CA62,'Results_Feed&amp;Food'!H62)</f>
        <v>379.74455334578124</v>
      </c>
      <c r="F62" s="205">
        <f>SUM(DB_UtilityFE!CD62,'Results_Feed&amp;Food'!I62)</f>
        <v>176016.63573832193</v>
      </c>
      <c r="G62" s="205">
        <f>SUM(DB_UtilityFE!CG62,'Results_Feed&amp;Food'!J62)</f>
        <v>134525.2590664952</v>
      </c>
      <c r="H62" s="205">
        <f>IF(OR(E62=0,DB_Census_State!$G62=0),0,E62/DB_Census_State!$G62)</f>
        <v>6.5986442540498184E-3</v>
      </c>
      <c r="I62" s="205">
        <f>IF(OR(F62=0,DB_Census_State!$G62=0),0,F62/DB_Census_State!$G62)</f>
        <v>3.0585591071645091</v>
      </c>
      <c r="J62" s="205">
        <f>IF(OR(G62=0,DB_Census_State!$G62=0),0,G62/DB_Census_State!$G62)</f>
        <v>2.337582777534664</v>
      </c>
      <c r="K62" s="205">
        <f>SUM(DB_FEConversion!DS62:DU62)</f>
        <v>1222.2750903099234</v>
      </c>
      <c r="L62" s="205">
        <f>SUM(DB_FEConversion!DX62:DZ62)</f>
        <v>69113.131902609166</v>
      </c>
      <c r="M62" s="205">
        <f>SUM(DB_FEConversion!EC62:EE62)</f>
        <v>46605.692491284324</v>
      </c>
      <c r="N62" s="275">
        <f>IF(OR(K62=0,DB_Census_State!$J62=0),0,K62/DB_Census_State!$J62)</f>
        <v>4.9893249020497897E-3</v>
      </c>
      <c r="O62" s="275">
        <f>IF(OR(L62=0,DB_Census_State!$J62=0),0,L62/DB_Census_State!$J62)</f>
        <v>0.2821196903987499</v>
      </c>
      <c r="P62" s="275">
        <f>IF(OR(M62=0,DB_Census_State!$J62=0),0,M62/DB_Census_State!$J62)</f>
        <v>0.19024435985607674</v>
      </c>
      <c r="Q62" s="276">
        <f t="shared" si="0"/>
        <v>3.2186770805293556</v>
      </c>
      <c r="R62" s="276">
        <f t="shared" si="1"/>
        <v>0.39265113557423831</v>
      </c>
      <c r="S62" s="276">
        <f t="shared" si="2"/>
        <v>0.3464456624331595</v>
      </c>
    </row>
    <row r="63" spans="1:19" x14ac:dyDescent="0.2">
      <c r="A63" s="203">
        <v>17</v>
      </c>
      <c r="B63" s="203" t="s">
        <v>38</v>
      </c>
      <c r="C63" s="203">
        <v>1995</v>
      </c>
      <c r="D63" s="204" t="s">
        <v>200</v>
      </c>
      <c r="E63" s="205">
        <f>SUM(DB_UtilityFE!CA63,'Results_Feed&amp;Food'!H63)</f>
        <v>33059.268000258904</v>
      </c>
      <c r="F63" s="205">
        <f>SUM(DB_UtilityFE!CD63,'Results_Feed&amp;Food'!I63)</f>
        <v>5290195.0936578084</v>
      </c>
      <c r="G63" s="205">
        <f>SUM(DB_UtilityFE!CG63,'Results_Feed&amp;Food'!J63)</f>
        <v>4701250.0063133845</v>
      </c>
      <c r="H63" s="205">
        <f>IF(OR(E63=0,DB_Census_State!$G63=0),0,E63/DB_Census_State!$G63)</f>
        <v>5.1419109250156823E-2</v>
      </c>
      <c r="I63" s="205">
        <f>IF(OR(F63=0,DB_Census_State!$G63=0),0,F63/DB_Census_State!$G63)</f>
        <v>8.228165229590207</v>
      </c>
      <c r="J63" s="205">
        <f>IF(OR(G63=0,DB_Census_State!$G63=0),0,G63/DB_Census_State!$G63)</f>
        <v>7.3121427759693658</v>
      </c>
      <c r="K63" s="205">
        <f>SUM(DB_FEConversion!DS63:DU63)</f>
        <v>35141.418410407285</v>
      </c>
      <c r="L63" s="205">
        <f>SUM(DB_FEConversion!DX63:DZ63)</f>
        <v>1988593.6259232413</v>
      </c>
      <c r="M63" s="205">
        <f>SUM(DB_FEConversion!EC63:EE63)</f>
        <v>1341002.1194615408</v>
      </c>
      <c r="N63" s="275">
        <f>IF(OR(K63=0,DB_Census_State!$J63=0),0,K63/DB_Census_State!$J63)</f>
        <v>3.1721362775301767E-3</v>
      </c>
      <c r="O63" s="275">
        <f>IF(OR(L63=0,DB_Census_State!$J63=0),0,L63/DB_Census_State!$J63)</f>
        <v>0.17950584431128763</v>
      </c>
      <c r="P63" s="275">
        <f>IF(OR(M63=0,DB_Census_State!$J63=0),0,M63/DB_Census_State!$J63)</f>
        <v>0.12104922521081322</v>
      </c>
      <c r="Q63" s="276">
        <f t="shared" si="0"/>
        <v>1.0629823506718925</v>
      </c>
      <c r="R63" s="276">
        <f t="shared" si="1"/>
        <v>0.37590175611997412</v>
      </c>
      <c r="S63" s="276">
        <f t="shared" si="2"/>
        <v>0.28524373680631482</v>
      </c>
    </row>
    <row r="64" spans="1:19" x14ac:dyDescent="0.2">
      <c r="A64" s="203">
        <v>21</v>
      </c>
      <c r="B64" s="203" t="s">
        <v>39</v>
      </c>
      <c r="C64" s="203">
        <v>1995</v>
      </c>
      <c r="D64" s="204" t="s">
        <v>201</v>
      </c>
      <c r="E64" s="205">
        <f>SUM(DB_UtilityFE!CA64,'Results_Feed&amp;Food'!H64)</f>
        <v>122244.21157913562</v>
      </c>
      <c r="F64" s="205">
        <f>SUM(DB_UtilityFE!CD64,'Results_Feed&amp;Food'!I64)</f>
        <v>18169358.095223285</v>
      </c>
      <c r="G64" s="205">
        <f>SUM(DB_UtilityFE!CG64,'Results_Feed&amp;Food'!J64)</f>
        <v>15718155.143164467</v>
      </c>
      <c r="H64" s="205">
        <f>IF(OR(E64=0,DB_Census_State!$G64=0),0,E64/DB_Census_State!$G64)</f>
        <v>6.7368397352091061E-2</v>
      </c>
      <c r="I64" s="205">
        <f>IF(OR(F64=0,DB_Census_State!$G64=0),0,F64/DB_Census_State!$G64)</f>
        <v>10.013075629344165</v>
      </c>
      <c r="J64" s="205">
        <f>IF(OR(G64=0,DB_Census_State!$G64=0),0,G64/DB_Census_State!$G64)</f>
        <v>8.6622254554852862</v>
      </c>
      <c r="K64" s="205">
        <f>SUM(DB_FEConversion!DS64:DU64)</f>
        <v>27460.342811002571</v>
      </c>
      <c r="L64" s="205">
        <f>SUM(DB_FEConversion!DX64:DZ64)</f>
        <v>1559586.1784069345</v>
      </c>
      <c r="M64" s="205">
        <f>SUM(DB_FEConversion!EC64:EE64)</f>
        <v>1051763.4909459387</v>
      </c>
      <c r="N64" s="275">
        <f>IF(OR(K64=0,DB_Census_State!$J64=0),0,K64/DB_Census_State!$J64)</f>
        <v>5.1709012183119496E-3</v>
      </c>
      <c r="O64" s="275">
        <f>IF(OR(L64=0,DB_Census_State!$J64=0),0,L64/DB_Census_State!$J64)</f>
        <v>0.29367681698262321</v>
      </c>
      <c r="P64" s="275">
        <f>IF(OR(M64=0,DB_Census_State!$J64=0),0,M64/DB_Census_State!$J64)</f>
        <v>0.19805161043107253</v>
      </c>
      <c r="Q64" s="276">
        <f t="shared" si="0"/>
        <v>0.2246351173300826</v>
      </c>
      <c r="R64" s="276">
        <f t="shared" si="1"/>
        <v>8.5836063675631388E-2</v>
      </c>
      <c r="S64" s="276">
        <f t="shared" si="2"/>
        <v>6.6913927325837036E-2</v>
      </c>
    </row>
    <row r="65" spans="1:19" x14ac:dyDescent="0.2">
      <c r="A65" s="203">
        <v>22</v>
      </c>
      <c r="B65" s="203" t="s">
        <v>40</v>
      </c>
      <c r="C65" s="203">
        <v>1995</v>
      </c>
      <c r="D65" s="204" t="s">
        <v>201</v>
      </c>
      <c r="E65" s="205">
        <f>SUM(DB_UtilityFE!CA65,'Results_Feed&amp;Food'!H65)</f>
        <v>47484.841108354842</v>
      </c>
      <c r="F65" s="205">
        <f>SUM(DB_UtilityFE!CD65,'Results_Feed&amp;Food'!I65)</f>
        <v>7777116.3523042165</v>
      </c>
      <c r="G65" s="205">
        <f>SUM(DB_UtilityFE!CG65,'Results_Feed&amp;Food'!J65)</f>
        <v>6535381.4561398299</v>
      </c>
      <c r="H65" s="205">
        <f>IF(OR(E65=0,DB_Census_State!$G65=0),0,E65/DB_Census_State!$G65)</f>
        <v>3.8149253782758089E-2</v>
      </c>
      <c r="I65" s="205">
        <f>IF(OR(F65=0,DB_Census_State!$G65=0),0,F65/DB_Census_State!$G65)</f>
        <v>6.2481242117895457</v>
      </c>
      <c r="J65" s="205">
        <f>IF(OR(G65=0,DB_Census_State!$G65=0),0,G65/DB_Census_State!$G65)</f>
        <v>5.2505161630106469</v>
      </c>
      <c r="K65" s="205">
        <f>SUM(DB_FEConversion!DS65:DU65)</f>
        <v>14113.285284385362</v>
      </c>
      <c r="L65" s="205">
        <f>SUM(DB_FEConversion!DX65:DZ65)</f>
        <v>814757.07320580608</v>
      </c>
      <c r="M65" s="205">
        <f>SUM(DB_FEConversion!EC65:EE65)</f>
        <v>549616.36217187648</v>
      </c>
      <c r="N65" s="275">
        <f>IF(OR(K65=0,DB_Census_State!$J65=0),0,K65/DB_Census_State!$J65)</f>
        <v>5.8843458133460294E-3</v>
      </c>
      <c r="O65" s="275">
        <f>IF(OR(L65=0,DB_Census_State!$J65=0),0,L65/DB_Census_State!$J65)</f>
        <v>0.33970208041617173</v>
      </c>
      <c r="P65" s="275">
        <f>IF(OR(M65=0,DB_Census_State!$J65=0),0,M65/DB_Census_State!$J65)</f>
        <v>0.22915520196213504</v>
      </c>
      <c r="Q65" s="276">
        <f t="shared" si="0"/>
        <v>0.29721664756507238</v>
      </c>
      <c r="R65" s="276">
        <f t="shared" si="1"/>
        <v>0.10476338996322314</v>
      </c>
      <c r="S65" s="276">
        <f t="shared" si="2"/>
        <v>8.4098589479505506E-2</v>
      </c>
    </row>
    <row r="66" spans="1:19" x14ac:dyDescent="0.2">
      <c r="A66" s="203">
        <v>23</v>
      </c>
      <c r="B66" s="203" t="s">
        <v>41</v>
      </c>
      <c r="C66" s="203">
        <v>1995</v>
      </c>
      <c r="D66" s="204" t="s">
        <v>201</v>
      </c>
      <c r="E66" s="205">
        <f>SUM(DB_UtilityFE!CA66,'Results_Feed&amp;Food'!H66)</f>
        <v>73759.668100392824</v>
      </c>
      <c r="F66" s="205">
        <f>SUM(DB_UtilityFE!CD66,'Results_Feed&amp;Food'!I66)</f>
        <v>13049058.96260222</v>
      </c>
      <c r="G66" s="205">
        <f>SUM(DB_UtilityFE!CG66,'Results_Feed&amp;Food'!J66)</f>
        <v>10802368.248466779</v>
      </c>
      <c r="H66" s="205">
        <f>IF(OR(E66=0,DB_Census_State!$G66=0),0,E66/DB_Census_State!$G66)</f>
        <v>3.5366354295289677E-2</v>
      </c>
      <c r="I66" s="205">
        <f>IF(OR(F66=0,DB_Census_State!$G66=0),0,F66/DB_Census_State!$G66)</f>
        <v>6.2567749337399405</v>
      </c>
      <c r="J66" s="205">
        <f>IF(OR(G66=0,DB_Census_State!$G66=0),0,G66/DB_Census_State!$G66)</f>
        <v>5.1795295795457799</v>
      </c>
      <c r="K66" s="205">
        <f>SUM(DB_FEConversion!DS66:DU66)</f>
        <v>18364.165049874882</v>
      </c>
      <c r="L66" s="205">
        <f>SUM(DB_FEConversion!DX66:DZ66)</f>
        <v>1053548.7803405137</v>
      </c>
      <c r="M66" s="205">
        <f>SUM(DB_FEConversion!EC66:EE66)</f>
        <v>710623.31387534656</v>
      </c>
      <c r="N66" s="275">
        <f>IF(OR(K66=0,DB_Census_State!$J66=0),0,K66/DB_Census_State!$J66)</f>
        <v>6.9769475241479948E-3</v>
      </c>
      <c r="O66" s="275">
        <f>IF(OR(L66=0,DB_Census_State!$J66=0),0,L66/DB_Census_State!$J66)</f>
        <v>0.40026619966672355</v>
      </c>
      <c r="P66" s="275">
        <f>IF(OR(M66=0,DB_Census_State!$J66=0),0,M66/DB_Census_State!$J66)</f>
        <v>0.26998132269445169</v>
      </c>
      <c r="Q66" s="276">
        <f t="shared" si="0"/>
        <v>0.24897298920705258</v>
      </c>
      <c r="R66" s="276">
        <f t="shared" si="1"/>
        <v>8.0737529300765512E-2</v>
      </c>
      <c r="S66" s="276">
        <f t="shared" si="2"/>
        <v>6.5784029717391654E-2</v>
      </c>
    </row>
    <row r="67" spans="1:19" x14ac:dyDescent="0.2">
      <c r="A67" s="203">
        <v>24</v>
      </c>
      <c r="B67" s="203" t="s">
        <v>42</v>
      </c>
      <c r="C67" s="203">
        <v>1995</v>
      </c>
      <c r="D67" s="204" t="s">
        <v>201</v>
      </c>
      <c r="E67" s="205">
        <f>SUM(DB_UtilityFE!CA67,'Results_Feed&amp;Food'!H67)</f>
        <v>13694.731484486563</v>
      </c>
      <c r="F67" s="205">
        <f>SUM(DB_UtilityFE!CD67,'Results_Feed&amp;Food'!I67)</f>
        <v>4993838.6348621435</v>
      </c>
      <c r="G67" s="205">
        <f>SUM(DB_UtilityFE!CG67,'Results_Feed&amp;Food'!J67)</f>
        <v>4289683.1231450085</v>
      </c>
      <c r="H67" s="205">
        <f>IF(OR(E67=0,DB_Census_State!$G67=0),0,E67/DB_Census_State!$G67)</f>
        <v>1.7015532469591275E-2</v>
      </c>
      <c r="I67" s="205">
        <f>IF(OR(F67=0,DB_Census_State!$G67=0),0,F67/DB_Census_State!$G67)</f>
        <v>6.2047820021629239</v>
      </c>
      <c r="J67" s="205">
        <f>IF(OR(G67=0,DB_Census_State!$G67=0),0,G67/DB_Census_State!$G67)</f>
        <v>5.329877591891182</v>
      </c>
      <c r="K67" s="205">
        <f>SUM(DB_FEConversion!DS67:DU67)</f>
        <v>6944.277211833527</v>
      </c>
      <c r="L67" s="205">
        <f>SUM(DB_FEConversion!DX67:DZ67)</f>
        <v>396172.13177379174</v>
      </c>
      <c r="M67" s="205">
        <f>SUM(DB_FEConversion!EC67:EE67)</f>
        <v>267194.96895814053</v>
      </c>
      <c r="N67" s="275">
        <f>IF(OR(K67=0,DB_Census_State!$J67=0),0,K67/DB_Census_State!$J67)</f>
        <v>5.5722800519216005E-3</v>
      </c>
      <c r="O67" s="275">
        <f>IF(OR(L67=0,DB_Census_State!$J67=0),0,L67/DB_Census_State!$J67)</f>
        <v>0.31789947314437322</v>
      </c>
      <c r="P67" s="275">
        <f>IF(OR(M67=0,DB_Census_State!$J67=0),0,M67/DB_Census_State!$J67)</f>
        <v>0.21440463133615903</v>
      </c>
      <c r="Q67" s="276">
        <f t="shared" si="0"/>
        <v>0.507076551278134</v>
      </c>
      <c r="R67" s="276">
        <f t="shared" si="1"/>
        <v>7.9332185266881017E-2</v>
      </c>
      <c r="S67" s="276">
        <f t="shared" si="2"/>
        <v>6.228781037846097E-2</v>
      </c>
    </row>
    <row r="68" spans="1:19" x14ac:dyDescent="0.2">
      <c r="A68" s="203">
        <v>25</v>
      </c>
      <c r="B68" s="203" t="s">
        <v>43</v>
      </c>
      <c r="C68" s="203">
        <v>1995</v>
      </c>
      <c r="D68" s="204" t="s">
        <v>201</v>
      </c>
      <c r="E68" s="205">
        <f>SUM(DB_UtilityFE!CA68,'Results_Feed&amp;Food'!H68)</f>
        <v>26740.008958378596</v>
      </c>
      <c r="F68" s="205">
        <f>SUM(DB_UtilityFE!CD68,'Results_Feed&amp;Food'!I68)</f>
        <v>11336508.921876691</v>
      </c>
      <c r="G68" s="205">
        <f>SUM(DB_UtilityFE!CG68,'Results_Feed&amp;Food'!J68)</f>
        <v>9994223.5944368467</v>
      </c>
      <c r="H68" s="205">
        <f>IF(OR(E68=0,DB_Census_State!$G68=0),0,E68/DB_Census_State!$G68)</f>
        <v>3.0236908380120612E-2</v>
      </c>
      <c r="I68" s="205">
        <f>IF(OR(F68=0,DB_Census_State!$G68=0),0,F68/DB_Census_State!$G68)</f>
        <v>12.819030171409121</v>
      </c>
      <c r="J68" s="205">
        <f>IF(OR(G68=0,DB_Census_State!$G68=0),0,G68/DB_Census_State!$G68)</f>
        <v>11.301208747753183</v>
      </c>
      <c r="K68" s="205">
        <f>SUM(DB_FEConversion!DS68:DU68)</f>
        <v>9688.3018192105174</v>
      </c>
      <c r="L68" s="205">
        <f>SUM(DB_FEConversion!DX68:DZ68)</f>
        <v>552859.43693364097</v>
      </c>
      <c r="M68" s="205">
        <f>SUM(DB_FEConversion!EC68:EE68)</f>
        <v>372872.92260428733</v>
      </c>
      <c r="N68" s="275">
        <f>IF(OR(K68=0,DB_Census_State!$J68=0),0,K68/DB_Census_State!$J68)</f>
        <v>5.2314491750990186E-3</v>
      </c>
      <c r="O68" s="275">
        <f>IF(OR(L68=0,DB_Census_State!$J68=0),0,L68/DB_Census_State!$J68)</f>
        <v>0.29853075381665689</v>
      </c>
      <c r="P68" s="275">
        <f>IF(OR(M68=0,DB_Census_State!$J68=0),0,M68/DB_Census_State!$J68)</f>
        <v>0.20134237968382321</v>
      </c>
      <c r="Q68" s="276">
        <f t="shared" ref="Q68:Q110" si="3">IF(OR(K68=0,E68=0),0,K68/E68)</f>
        <v>0.36231483072016052</v>
      </c>
      <c r="R68" s="276">
        <f t="shared" ref="R68:R110" si="4">IF(OR(L68=0,F68=0),0,L68/F68)</f>
        <v>4.8768050265170913E-2</v>
      </c>
      <c r="S68" s="276">
        <f t="shared" ref="S68:S110" si="5">IF(OR(M68=0,G68=0),0,M68/G68)</f>
        <v>3.7308843361463534E-2</v>
      </c>
    </row>
    <row r="69" spans="1:19" x14ac:dyDescent="0.2">
      <c r="A69" s="203">
        <v>26</v>
      </c>
      <c r="B69" s="203" t="s">
        <v>44</v>
      </c>
      <c r="C69" s="203">
        <v>1995</v>
      </c>
      <c r="D69" s="204" t="s">
        <v>201</v>
      </c>
      <c r="E69" s="205">
        <f>SUM(DB_UtilityFE!CA69,'Results_Feed&amp;Food'!H69)</f>
        <v>51590.746748066093</v>
      </c>
      <c r="F69" s="205">
        <f>SUM(DB_UtilityFE!CD69,'Results_Feed&amp;Food'!I69)</f>
        <v>20656675.354125939</v>
      </c>
      <c r="G69" s="205">
        <f>SUM(DB_UtilityFE!CG69,'Results_Feed&amp;Food'!J69)</f>
        <v>18048528.364009071</v>
      </c>
      <c r="H69" s="205">
        <f>IF(OR(E69=0,DB_Census_State!$G69=0),0,E69/DB_Census_State!$G69)</f>
        <v>3.502086478374751E-2</v>
      </c>
      <c r="I69" s="205">
        <f>IF(OR(F69=0,DB_Census_State!$G69=0),0,F69/DB_Census_State!$G69)</f>
        <v>14.022178007836876</v>
      </c>
      <c r="J69" s="205">
        <f>IF(OR(G69=0,DB_Census_State!$G69=0),0,G69/DB_Census_State!$G69)</f>
        <v>12.251713945297507</v>
      </c>
      <c r="K69" s="205">
        <f>SUM(DB_FEConversion!DS69:DU69)</f>
        <v>14412.571191881636</v>
      </c>
      <c r="L69" s="205">
        <f>SUM(DB_FEConversion!DX69:DZ69)</f>
        <v>823896.73362962622</v>
      </c>
      <c r="M69" s="205">
        <f>SUM(DB_FEConversion!EC69:EE69)</f>
        <v>555690.18638560642</v>
      </c>
      <c r="N69" s="275">
        <f>IF(OR(K69=0,DB_Census_State!$J69=0),0,K69/DB_Census_State!$J69)</f>
        <v>6.7632809162239448E-3</v>
      </c>
      <c r="O69" s="275">
        <f>IF(OR(L69=0,DB_Census_State!$J69=0),0,L69/DB_Census_State!$J69)</f>
        <v>0.38662393970586234</v>
      </c>
      <c r="P69" s="275">
        <f>IF(OR(M69=0,DB_Census_State!$J69=0),0,M69/DB_Census_State!$J69)</f>
        <v>0.26076463268619837</v>
      </c>
      <c r="Q69" s="276">
        <f t="shared" si="3"/>
        <v>0.27936349249338788</v>
      </c>
      <c r="R69" s="276">
        <f t="shared" si="4"/>
        <v>3.9885253532101532E-2</v>
      </c>
      <c r="S69" s="276">
        <f t="shared" si="5"/>
        <v>3.0788670144083284E-2</v>
      </c>
    </row>
    <row r="70" spans="1:19" x14ac:dyDescent="0.2">
      <c r="A70" s="203">
        <v>27</v>
      </c>
      <c r="B70" s="203" t="s">
        <v>45</v>
      </c>
      <c r="C70" s="203">
        <v>1995</v>
      </c>
      <c r="D70" s="204" t="s">
        <v>201</v>
      </c>
      <c r="E70" s="205">
        <f>SUM(DB_UtilityFE!CA70,'Results_Feed&amp;Food'!H70)</f>
        <v>23452.34069774875</v>
      </c>
      <c r="F70" s="205">
        <f>SUM(DB_UtilityFE!CD70,'Results_Feed&amp;Food'!I70)</f>
        <v>20090882.885779828</v>
      </c>
      <c r="G70" s="205">
        <f>SUM(DB_UtilityFE!CG70,'Results_Feed&amp;Food'!J70)</f>
        <v>18040414.52919792</v>
      </c>
      <c r="H70" s="205">
        <f>IF(OR(E70=0,DB_Census_State!$G70=0),0,E70/DB_Census_State!$G70)</f>
        <v>2.5451045811492316E-2</v>
      </c>
      <c r="I70" s="205">
        <f>IF(OR(F70=0,DB_Census_State!$G70=0),0,F70/DB_Census_State!$G70)</f>
        <v>21.80311071331117</v>
      </c>
      <c r="J70" s="205">
        <f>IF(OR(G70=0,DB_Census_State!$G70=0),0,G70/DB_Census_State!$G70)</f>
        <v>19.57789299406701</v>
      </c>
      <c r="K70" s="205">
        <f>SUM(DB_FEConversion!DS70:DU70)</f>
        <v>6643.8550545325488</v>
      </c>
      <c r="L70" s="205">
        <f>SUM(DB_FEConversion!DX70:DZ70)</f>
        <v>376722.25542656909</v>
      </c>
      <c r="M70" s="205">
        <f>SUM(DB_FEConversion!EC70:EE70)</f>
        <v>254050.07994371987</v>
      </c>
      <c r="N70" s="275">
        <f>IF(OR(K70=0,DB_Census_State!$J70=0),0,K70/DB_Census_State!$J70)</f>
        <v>7.703612249521985E-3</v>
      </c>
      <c r="O70" s="275">
        <f>IF(OR(L70=0,DB_Census_State!$J70=0),0,L70/DB_Census_State!$J70)</f>
        <v>0.43681298850609201</v>
      </c>
      <c r="P70" s="275">
        <f>IF(OR(M70=0,DB_Census_State!$J70=0),0,M70/DB_Census_State!$J70)</f>
        <v>0.29457345047154687</v>
      </c>
      <c r="Q70" s="276">
        <f t="shared" si="3"/>
        <v>0.28329176776671633</v>
      </c>
      <c r="R70" s="276">
        <f t="shared" si="4"/>
        <v>1.8750905949146225E-2</v>
      </c>
      <c r="S70" s="276">
        <f t="shared" si="5"/>
        <v>1.4082275079242038E-2</v>
      </c>
    </row>
    <row r="71" spans="1:19" x14ac:dyDescent="0.2">
      <c r="A71" s="203">
        <v>28</v>
      </c>
      <c r="B71" s="203" t="s">
        <v>46</v>
      </c>
      <c r="C71" s="203">
        <v>1995</v>
      </c>
      <c r="D71" s="204" t="s">
        <v>201</v>
      </c>
      <c r="E71" s="205">
        <f>SUM(DB_UtilityFE!CA71,'Results_Feed&amp;Food'!H71)</f>
        <v>12901.988142747658</v>
      </c>
      <c r="F71" s="205">
        <f>SUM(DB_UtilityFE!CD71,'Results_Feed&amp;Food'!I71)</f>
        <v>3247158.2728868346</v>
      </c>
      <c r="G71" s="205">
        <f>SUM(DB_UtilityFE!CG71,'Results_Feed&amp;Food'!J71)</f>
        <v>2537365.9599244324</v>
      </c>
      <c r="H71" s="205">
        <f>IF(OR(E71=0,DB_Census_State!$G71=0),0,E71/DB_Census_State!$G71)</f>
        <v>4.1570533970190046E-2</v>
      </c>
      <c r="I71" s="205">
        <f>IF(OR(F71=0,DB_Census_State!$G71=0),0,F71/DB_Census_State!$G71)</f>
        <v>10.462426549779686</v>
      </c>
      <c r="J71" s="205">
        <f>IF(OR(G71=0,DB_Census_State!$G71=0),0,G71/DB_Census_State!$G71)</f>
        <v>8.175457663176795</v>
      </c>
      <c r="K71" s="205">
        <f>SUM(DB_FEConversion!DS71:DU71)</f>
        <v>6480.5404582390593</v>
      </c>
      <c r="L71" s="205">
        <f>SUM(DB_FEConversion!DX71:DZ71)</f>
        <v>367755.04469531856</v>
      </c>
      <c r="M71" s="205">
        <f>SUM(DB_FEConversion!EC71:EE71)</f>
        <v>248005.66408555544</v>
      </c>
      <c r="N71" s="275">
        <f>IF(OR(K71=0,DB_Census_State!$J71=0),0,K71/DB_Census_State!$J71)</f>
        <v>5.6163849619976511E-3</v>
      </c>
      <c r="O71" s="275">
        <f>IF(OR(L71=0,DB_Census_State!$J71=0),0,L71/DB_Census_State!$J71)</f>
        <v>0.3187163039927694</v>
      </c>
      <c r="P71" s="275">
        <f>IF(OR(M71=0,DB_Census_State!$J71=0),0,M71/DB_Census_State!$J71)</f>
        <v>0.21493504920403544</v>
      </c>
      <c r="Q71" s="276">
        <f t="shared" si="3"/>
        <v>0.50229006464262171</v>
      </c>
      <c r="R71" s="276">
        <f t="shared" si="4"/>
        <v>0.11325442549752025</v>
      </c>
      <c r="S71" s="276">
        <f t="shared" si="5"/>
        <v>9.774138535891036E-2</v>
      </c>
    </row>
    <row r="72" spans="1:19" x14ac:dyDescent="0.2">
      <c r="A72" s="203">
        <v>29</v>
      </c>
      <c r="B72" s="203" t="s">
        <v>47</v>
      </c>
      <c r="C72" s="203">
        <v>1995</v>
      </c>
      <c r="D72" s="204" t="s">
        <v>201</v>
      </c>
      <c r="E72" s="205">
        <f>SUM(DB_UtilityFE!CA72,'Results_Feed&amp;Food'!H72)</f>
        <v>457510.98024475365</v>
      </c>
      <c r="F72" s="205">
        <f>SUM(DB_UtilityFE!CD72,'Results_Feed&amp;Food'!I72)</f>
        <v>43338523.011349589</v>
      </c>
      <c r="G72" s="205">
        <f>SUM(DB_UtilityFE!CG72,'Results_Feed&amp;Food'!J72)</f>
        <v>35719949.721906111</v>
      </c>
      <c r="H72" s="205">
        <f>IF(OR(E72=0,DB_Census_State!$G72=0),0,E72/DB_Census_State!$G72)</f>
        <v>9.4980438874346637E-2</v>
      </c>
      <c r="I72" s="205">
        <f>IF(OR(F72=0,DB_Census_State!$G72=0),0,F72/DB_Census_State!$G72)</f>
        <v>8.9971872010194378</v>
      </c>
      <c r="J72" s="205">
        <f>IF(OR(G72=0,DB_Census_State!$G72=0),0,G72/DB_Census_State!$G72)</f>
        <v>7.4155520799550096</v>
      </c>
      <c r="K72" s="205">
        <f>SUM(DB_FEConversion!DS72:DU72)</f>
        <v>63119.055820234455</v>
      </c>
      <c r="L72" s="205">
        <f>SUM(DB_FEConversion!DX72:DZ72)</f>
        <v>3599113.8684452944</v>
      </c>
      <c r="M72" s="205">
        <f>SUM(DB_FEConversion!EC72:EE72)</f>
        <v>2427361.8616556888</v>
      </c>
      <c r="N72" s="275">
        <f>IF(OR(K72=0,DB_Census_State!$J72=0),0,K72/DB_Census_State!$J72)</f>
        <v>4.3561121674029072E-3</v>
      </c>
      <c r="O72" s="275">
        <f>IF(OR(L72=0,DB_Census_State!$J72=0),0,L72/DB_Census_State!$J72)</f>
        <v>0.24839002279842498</v>
      </c>
      <c r="P72" s="275">
        <f>IF(OR(M72=0,DB_Census_State!$J72=0),0,M72/DB_Census_State!$J72)</f>
        <v>0.16752247641921147</v>
      </c>
      <c r="Q72" s="276">
        <f t="shared" si="3"/>
        <v>0.13796183817592267</v>
      </c>
      <c r="R72" s="276">
        <f t="shared" si="4"/>
        <v>8.3046528085480686E-2</v>
      </c>
      <c r="S72" s="276">
        <f t="shared" si="5"/>
        <v>6.7955354936209536E-2</v>
      </c>
    </row>
    <row r="73" spans="1:19" x14ac:dyDescent="0.2">
      <c r="A73" s="203">
        <v>31</v>
      </c>
      <c r="B73" s="203" t="s">
        <v>48</v>
      </c>
      <c r="C73" s="203">
        <v>1995</v>
      </c>
      <c r="D73" s="204" t="s">
        <v>202</v>
      </c>
      <c r="E73" s="205">
        <f>SUM(DB_UtilityFE!CA73,'Results_Feed&amp;Food'!H73)</f>
        <v>874761.85178081901</v>
      </c>
      <c r="F73" s="205">
        <f>SUM(DB_UtilityFE!CD73,'Results_Feed&amp;Food'!I73)</f>
        <v>115662822.60021283</v>
      </c>
      <c r="G73" s="205">
        <f>SUM(DB_UtilityFE!CG73,'Results_Feed&amp;Food'!J73)</f>
        <v>99341482.77616331</v>
      </c>
      <c r="H73" s="205">
        <f>IF(OR(E73=0,DB_Census_State!$G73=0),0,E73/DB_Census_State!$G73)</f>
        <v>0.17796030464916426</v>
      </c>
      <c r="I73" s="205">
        <f>IF(OR(F73=0,DB_Census_State!$G73=0),0,F73/DB_Census_State!$G73)</f>
        <v>23.530279818001834</v>
      </c>
      <c r="J73" s="205">
        <f>IF(OR(G73=0,DB_Census_State!$G73=0),0,G73/DB_Census_State!$G73)</f>
        <v>20.209889701014706</v>
      </c>
      <c r="K73" s="205">
        <f>SUM(DB_FEConversion!DS73:DU73)</f>
        <v>135436.23979116068</v>
      </c>
      <c r="L73" s="205">
        <f>SUM(DB_FEConversion!DX73:DZ73)</f>
        <v>7668625.7666713698</v>
      </c>
      <c r="M73" s="205">
        <f>SUM(DB_FEConversion!EC73:EE73)</f>
        <v>5171360.6179369036</v>
      </c>
      <c r="N73" s="275">
        <f>IF(OR(K73=0,DB_Census_State!$J73=0),0,K73/DB_Census_State!$J73)</f>
        <v>5.3429469200119385E-3</v>
      </c>
      <c r="O73" s="275">
        <f>IF(OR(L73=0,DB_Census_State!$J73=0),0,L73/DB_Census_State!$J73)</f>
        <v>0.30252656514933096</v>
      </c>
      <c r="P73" s="275">
        <f>IF(OR(M73=0,DB_Census_State!$J73=0),0,M73/DB_Census_State!$J73)</f>
        <v>0.20400968993588614</v>
      </c>
      <c r="Q73" s="276">
        <f t="shared" si="3"/>
        <v>0.15482641305795727</v>
      </c>
      <c r="R73" s="276">
        <f t="shared" si="4"/>
        <v>6.6301561679658158E-2</v>
      </c>
      <c r="S73" s="276">
        <f t="shared" si="5"/>
        <v>5.2056406582827411E-2</v>
      </c>
    </row>
    <row r="74" spans="1:19" x14ac:dyDescent="0.2">
      <c r="A74" s="203">
        <v>32</v>
      </c>
      <c r="B74" s="203" t="s">
        <v>49</v>
      </c>
      <c r="C74" s="203">
        <v>1995</v>
      </c>
      <c r="D74" s="204" t="s">
        <v>202</v>
      </c>
      <c r="E74" s="205">
        <f>SUM(DB_UtilityFE!CA74,'Results_Feed&amp;Food'!H74)</f>
        <v>108409.61800425391</v>
      </c>
      <c r="F74" s="205">
        <f>SUM(DB_UtilityFE!CD74,'Results_Feed&amp;Food'!I74)</f>
        <v>17262092.338264309</v>
      </c>
      <c r="G74" s="205">
        <f>SUM(DB_UtilityFE!CG74,'Results_Feed&amp;Food'!J74)</f>
        <v>14406483.564885722</v>
      </c>
      <c r="H74" s="205">
        <f>IF(OR(E74=0,DB_Census_State!$G74=0),0,E74/DB_Census_State!$G74)</f>
        <v>0.12409550715120868</v>
      </c>
      <c r="I74" s="205">
        <f>IF(OR(F74=0,DB_Census_State!$G74=0),0,F74/DB_Census_State!$G74)</f>
        <v>19.759760643413088</v>
      </c>
      <c r="J74" s="205">
        <f>IF(OR(G74=0,DB_Census_State!$G74=0),0,G74/DB_Census_State!$G74)</f>
        <v>16.490971162539246</v>
      </c>
      <c r="K74" s="205">
        <f>SUM(DB_FEConversion!DS74:DU74)</f>
        <v>12058.730719818413</v>
      </c>
      <c r="L74" s="205">
        <f>SUM(DB_FEConversion!DX74:DZ74)</f>
        <v>682619.01314402791</v>
      </c>
      <c r="M74" s="205">
        <f>SUM(DB_FEConversion!EC74:EE74)</f>
        <v>460324.64712212322</v>
      </c>
      <c r="N74" s="275">
        <f>IF(OR(K74=0,DB_Census_State!$J74=0),0,K74/DB_Census_State!$J74)</f>
        <v>6.6217880185446545E-3</v>
      </c>
      <c r="O74" s="275">
        <f>IF(OR(L74=0,DB_Census_State!$J74=0),0,L74/DB_Census_State!$J74)</f>
        <v>0.37484528906836451</v>
      </c>
      <c r="P74" s="275">
        <f>IF(OR(M74=0,DB_Census_State!$J74=0),0,M74/DB_Census_State!$J74)</f>
        <v>0.25277720381834456</v>
      </c>
      <c r="Q74" s="276">
        <f t="shared" si="3"/>
        <v>0.11123303394856754</v>
      </c>
      <c r="R74" s="276">
        <f t="shared" si="4"/>
        <v>3.9544395880149991E-2</v>
      </c>
      <c r="S74" s="276">
        <f t="shared" si="5"/>
        <v>3.1952602801985336E-2</v>
      </c>
    </row>
    <row r="75" spans="1:19" x14ac:dyDescent="0.2">
      <c r="A75" s="203">
        <v>33</v>
      </c>
      <c r="B75" s="203" t="s">
        <v>50</v>
      </c>
      <c r="C75" s="203">
        <v>1995</v>
      </c>
      <c r="D75" s="204" t="s">
        <v>202</v>
      </c>
      <c r="E75" s="205">
        <f>SUM(DB_UtilityFE!CA75,'Results_Feed&amp;Food'!H75)</f>
        <v>7954.2033183332815</v>
      </c>
      <c r="F75" s="205">
        <f>SUM(DB_UtilityFE!CD75,'Results_Feed&amp;Food'!I75)</f>
        <v>6107898.5881157741</v>
      </c>
      <c r="G75" s="205">
        <f>SUM(DB_UtilityFE!CG75,'Results_Feed&amp;Food'!J75)</f>
        <v>5503210.8315486368</v>
      </c>
      <c r="H75" s="205">
        <f>IF(OR(E75=0,DB_Census_State!$G75=0),0,E75/DB_Census_State!$G75)</f>
        <v>2.1204957288200873E-2</v>
      </c>
      <c r="I75" s="205">
        <f>IF(OR(F75=0,DB_Census_State!$G75=0),0,F75/DB_Census_State!$G75)</f>
        <v>16.282929100283102</v>
      </c>
      <c r="J75" s="205">
        <f>IF(OR(G75=0,DB_Census_State!$G75=0),0,G75/DB_Census_State!$G75)</f>
        <v>14.67090366699421</v>
      </c>
      <c r="K75" s="205">
        <f>SUM(DB_FEConversion!DS75:DU75)</f>
        <v>12243.567985945432</v>
      </c>
      <c r="L75" s="205">
        <f>SUM(DB_FEConversion!DX75:DZ75)</f>
        <v>693081.65987804683</v>
      </c>
      <c r="M75" s="205">
        <f>SUM(DB_FEConversion!EC75:EE75)</f>
        <v>467380.05948507122</v>
      </c>
      <c r="N75" s="275">
        <f>IF(OR(K75=0,DB_Census_State!$J75=0),0,K75/DB_Census_State!$J75)</f>
        <v>7.9240070245095266E-3</v>
      </c>
      <c r="O75" s="275">
        <f>IF(OR(L75=0,DB_Census_State!$J75=0),0,L75/DB_Census_State!$J75)</f>
        <v>0.44856074207589591</v>
      </c>
      <c r="P75" s="275">
        <f>IF(OR(M75=0,DB_Census_State!$J75=0),0,M75/DB_Census_State!$J75)</f>
        <v>0.30248722257488275</v>
      </c>
      <c r="Q75" s="276">
        <f t="shared" si="3"/>
        <v>1.5392576095868444</v>
      </c>
      <c r="R75" s="276">
        <f t="shared" si="4"/>
        <v>0.11347301365261463</v>
      </c>
      <c r="S75" s="276">
        <f t="shared" si="5"/>
        <v>8.4928612366745843E-2</v>
      </c>
    </row>
    <row r="76" spans="1:19" x14ac:dyDescent="0.2">
      <c r="A76" s="203">
        <v>35</v>
      </c>
      <c r="B76" s="203" t="s">
        <v>51</v>
      </c>
      <c r="C76" s="203">
        <v>1995</v>
      </c>
      <c r="D76" s="204" t="s">
        <v>202</v>
      </c>
      <c r="E76" s="205">
        <f>SUM(DB_UtilityFE!CA76,'Results_Feed&amp;Food'!H76)</f>
        <v>703922.38164555212</v>
      </c>
      <c r="F76" s="205">
        <f>SUM(DB_UtilityFE!CD76,'Results_Feed&amp;Food'!I76)</f>
        <v>209189002.71990627</v>
      </c>
      <c r="G76" s="205">
        <f>SUM(DB_UtilityFE!CG76,'Results_Feed&amp;Food'!J76)</f>
        <v>184821207.47657353</v>
      </c>
      <c r="H76" s="205">
        <f>IF(OR(E76=0,DB_Census_State!$G76=0),0,E76/DB_Census_State!$G76)</f>
        <v>0.12829766718531921</v>
      </c>
      <c r="I76" s="205">
        <f>IF(OR(F76=0,DB_Census_State!$G76=0),0,F76/DB_Census_State!$G76)</f>
        <v>38.127017622379576</v>
      </c>
      <c r="J76" s="205">
        <f>IF(OR(G76=0,DB_Census_State!$G76=0),0,G76/DB_Census_State!$G76)</f>
        <v>33.685716470879441</v>
      </c>
      <c r="K76" s="205">
        <f>SUM(DB_FEConversion!DS76:DU76)</f>
        <v>83104.619721827141</v>
      </c>
      <c r="L76" s="205">
        <f>SUM(DB_FEConversion!DX76:DZ76)</f>
        <v>4703878.4627969228</v>
      </c>
      <c r="M76" s="205">
        <f>SUM(DB_FEConversion!EC76:EE76)</f>
        <v>3172058.9819808234</v>
      </c>
      <c r="N76" s="275">
        <f>IF(OR(K76=0,DB_Census_State!$J76=0),0,K76/DB_Census_State!$J76)</f>
        <v>9.1704136920965594E-3</v>
      </c>
      <c r="O76" s="275">
        <f>IF(OR(L76=0,DB_Census_State!$J76=0),0,L76/DB_Census_State!$J76)</f>
        <v>0.51906273809542935</v>
      </c>
      <c r="P76" s="275">
        <f>IF(OR(M76=0,DB_Census_State!$J76=0),0,M76/DB_Census_State!$J76)</f>
        <v>0.35002979639234988</v>
      </c>
      <c r="Q76" s="276">
        <f t="shared" si="3"/>
        <v>0.11805935127045446</v>
      </c>
      <c r="R76" s="276">
        <f t="shared" si="4"/>
        <v>2.2486260757670819E-2</v>
      </c>
      <c r="S76" s="276">
        <f t="shared" si="5"/>
        <v>1.7162851738120412E-2</v>
      </c>
    </row>
    <row r="77" spans="1:19" x14ac:dyDescent="0.2">
      <c r="A77" s="203">
        <v>41</v>
      </c>
      <c r="B77" s="203" t="s">
        <v>52</v>
      </c>
      <c r="C77" s="203">
        <v>1995</v>
      </c>
      <c r="D77" s="204" t="s">
        <v>203</v>
      </c>
      <c r="E77" s="205">
        <f>SUM(DB_UtilityFE!CA77,'Results_Feed&amp;Food'!H77)</f>
        <v>3120918.9763423717</v>
      </c>
      <c r="F77" s="205">
        <f>SUM(DB_UtilityFE!CD77,'Results_Feed&amp;Food'!I77)</f>
        <v>285257609.80043221</v>
      </c>
      <c r="G77" s="205">
        <f>SUM(DB_UtilityFE!CG77,'Results_Feed&amp;Food'!J77)</f>
        <v>252138525.36075827</v>
      </c>
      <c r="H77" s="205">
        <f>IF(OR(E77=0,DB_Census_State!$G77=0),0,E77/DB_Census_State!$G77)</f>
        <v>0.56872834840294806</v>
      </c>
      <c r="I77" s="205">
        <f>IF(OR(F77=0,DB_Census_State!$G77=0),0,F77/DB_Census_State!$G77)</f>
        <v>51.982794337489075</v>
      </c>
      <c r="J77" s="205">
        <f>IF(OR(G77=0,DB_Census_State!$G77=0),0,G77/DB_Census_State!$G77)</f>
        <v>45.947468737313287</v>
      </c>
      <c r="K77" s="205">
        <f>SUM(DB_FEConversion!DS77:DU77)</f>
        <v>67597.301777548273</v>
      </c>
      <c r="L77" s="205">
        <f>SUM(DB_FEConversion!DX77:DZ77)</f>
        <v>3829725.3517328794</v>
      </c>
      <c r="M77" s="205">
        <f>SUM(DB_FEConversion!EC77:EE77)</f>
        <v>2582614.0992489229</v>
      </c>
      <c r="N77" s="275">
        <f>IF(OR(K77=0,DB_Census_State!$J77=0),0,K77/DB_Census_State!$J77)</f>
        <v>1.0123429283384583E-2</v>
      </c>
      <c r="O77" s="275">
        <f>IF(OR(L77=0,DB_Census_State!$J77=0),0,L77/DB_Census_State!$J77)</f>
        <v>0.57354291892653597</v>
      </c>
      <c r="P77" s="275">
        <f>IF(OR(M77=0,DB_Census_State!$J77=0),0,M77/DB_Census_State!$J77)</f>
        <v>0.38677447934323023</v>
      </c>
      <c r="Q77" s="276">
        <f t="shared" si="3"/>
        <v>2.1659422205433345E-2</v>
      </c>
      <c r="R77" s="276">
        <f t="shared" si="4"/>
        <v>1.3425497585891491E-2</v>
      </c>
      <c r="S77" s="276">
        <f t="shared" si="5"/>
        <v>1.0242838120647109E-2</v>
      </c>
    </row>
    <row r="78" spans="1:19" x14ac:dyDescent="0.2">
      <c r="A78" s="203">
        <v>42</v>
      </c>
      <c r="B78" s="203" t="s">
        <v>53</v>
      </c>
      <c r="C78" s="203">
        <v>1995</v>
      </c>
      <c r="D78" s="204" t="s">
        <v>203</v>
      </c>
      <c r="E78" s="205">
        <f>SUM(DB_UtilityFE!CA78,'Results_Feed&amp;Food'!H78)</f>
        <v>458979.67138405959</v>
      </c>
      <c r="F78" s="205">
        <f>SUM(DB_UtilityFE!CD78,'Results_Feed&amp;Food'!I78)</f>
        <v>61502718.792720497</v>
      </c>
      <c r="G78" s="205">
        <f>SUM(DB_UtilityFE!CG78,'Results_Feed&amp;Food'!J78)</f>
        <v>52584352.30432871</v>
      </c>
      <c r="H78" s="205">
        <f>IF(OR(E78=0,DB_Census_State!$G78=0),0,E78/DB_Census_State!$G78)</f>
        <v>0.26646490462212574</v>
      </c>
      <c r="I78" s="205">
        <f>IF(OR(F78=0,DB_Census_State!$G78=0),0,F78/DB_Census_State!$G78)</f>
        <v>35.705973747561607</v>
      </c>
      <c r="J78" s="205">
        <f>IF(OR(G78=0,DB_Census_State!$G78=0),0,G78/DB_Census_State!$G78)</f>
        <v>30.52833337724125</v>
      </c>
      <c r="K78" s="205">
        <f>SUM(DB_FEConversion!DS78:DU78)</f>
        <v>21059.234644608696</v>
      </c>
      <c r="L78" s="205">
        <f>SUM(DB_FEConversion!DX78:DZ78)</f>
        <v>1192592.5031797222</v>
      </c>
      <c r="M78" s="205">
        <f>SUM(DB_FEConversion!EC78:EE78)</f>
        <v>804231.72499944863</v>
      </c>
      <c r="N78" s="275">
        <f>IF(OR(K78=0,DB_Census_State!$J78=0),0,K78/DB_Census_State!$J78)</f>
        <v>9.0038702638647276E-3</v>
      </c>
      <c r="O78" s="275">
        <f>IF(OR(L78=0,DB_Census_State!$J78=0),0,L78/DB_Census_State!$J78)</f>
        <v>0.50989261278955766</v>
      </c>
      <c r="P78" s="275">
        <f>IF(OR(M78=0,DB_Census_State!$J78=0),0,M78/DB_Census_State!$J78)</f>
        <v>0.34384906366162576</v>
      </c>
      <c r="Q78" s="276">
        <f t="shared" si="3"/>
        <v>4.5882717596411798E-2</v>
      </c>
      <c r="R78" s="276">
        <f t="shared" si="4"/>
        <v>1.9390890786455416E-2</v>
      </c>
      <c r="S78" s="276">
        <f t="shared" si="5"/>
        <v>1.5294126289604309E-2</v>
      </c>
    </row>
    <row r="79" spans="1:19" x14ac:dyDescent="0.2">
      <c r="A79" s="203">
        <v>43</v>
      </c>
      <c r="B79" s="203" t="s">
        <v>54</v>
      </c>
      <c r="C79" s="203">
        <v>1995</v>
      </c>
      <c r="D79" s="204" t="s">
        <v>203</v>
      </c>
      <c r="E79" s="205">
        <f>SUM(DB_UtilityFE!CA79,'Results_Feed&amp;Food'!H79)</f>
        <v>2326555.2407510923</v>
      </c>
      <c r="F79" s="205">
        <f>SUM(DB_UtilityFE!CD79,'Results_Feed&amp;Food'!I79)</f>
        <v>212727196.25105143</v>
      </c>
      <c r="G79" s="205">
        <f>SUM(DB_UtilityFE!CG79,'Results_Feed&amp;Food'!J79)</f>
        <v>190629223.21430892</v>
      </c>
      <c r="H79" s="205">
        <f>IF(OR(E79=0,DB_Census_State!$G79=0),0,E79/DB_Census_State!$G79)</f>
        <v>0.37274600123232177</v>
      </c>
      <c r="I79" s="205">
        <f>IF(OR(F79=0,DB_Census_State!$G79=0),0,F79/DB_Census_State!$G79)</f>
        <v>34.081809177393176</v>
      </c>
      <c r="J79" s="205">
        <f>IF(OR(G79=0,DB_Census_State!$G79=0),0,G79/DB_Census_State!$G79)</f>
        <v>30.541411364992097</v>
      </c>
      <c r="K79" s="205">
        <f>SUM(DB_FEConversion!DS79:DU79)</f>
        <v>92766.802778505429</v>
      </c>
      <c r="L79" s="205">
        <f>SUM(DB_FEConversion!DX79:DZ79)</f>
        <v>5269659.7572838999</v>
      </c>
      <c r="M79" s="205">
        <f>SUM(DB_FEConversion!EC79:EE79)</f>
        <v>3553824.8540156586</v>
      </c>
      <c r="N79" s="275">
        <f>IF(OR(K79=0,DB_Census_State!$J79=0),0,K79/DB_Census_State!$J79)</f>
        <v>7.9421424627438165E-3</v>
      </c>
      <c r="O79" s="275">
        <f>IF(OR(L79=0,DB_Census_State!$J79=0),0,L79/DB_Census_State!$J79)</f>
        <v>0.45115695775853731</v>
      </c>
      <c r="P79" s="275">
        <f>IF(OR(M79=0,DB_Census_State!$J79=0),0,M79/DB_Census_State!$J79)</f>
        <v>0.30425736829179578</v>
      </c>
      <c r="Q79" s="276">
        <f t="shared" si="3"/>
        <v>3.9873028223717182E-2</v>
      </c>
      <c r="R79" s="276">
        <f t="shared" si="4"/>
        <v>2.4771913747525142E-2</v>
      </c>
      <c r="S79" s="276">
        <f t="shared" si="5"/>
        <v>1.8642602608837065E-2</v>
      </c>
    </row>
    <row r="80" spans="1:19" x14ac:dyDescent="0.2">
      <c r="A80" s="203">
        <v>50</v>
      </c>
      <c r="B80" s="203" t="s">
        <v>55</v>
      </c>
      <c r="C80" s="203">
        <v>1995</v>
      </c>
      <c r="D80" s="204" t="s">
        <v>204</v>
      </c>
      <c r="E80" s="205">
        <f>SUM(DB_UtilityFE!CA80,'Results_Feed&amp;Food'!H80)</f>
        <v>826055.0135130923</v>
      </c>
      <c r="F80" s="205">
        <f>SUM(DB_UtilityFE!CD80,'Results_Feed&amp;Food'!I80)</f>
        <v>68506823.777079061</v>
      </c>
      <c r="G80" s="205">
        <f>SUM(DB_UtilityFE!CG80,'Results_Feed&amp;Food'!J80)</f>
        <v>61469142.478468969</v>
      </c>
      <c r="H80" s="205">
        <f>IF(OR(E80=0,DB_Census_State!$G80=0),0,E80/DB_Census_State!$G80)</f>
        <v>0.55000822105198366</v>
      </c>
      <c r="I80" s="205">
        <f>IF(OR(F80=0,DB_Census_State!$G80=0),0,F80/DB_Census_State!$G80)</f>
        <v>45.6135676912223</v>
      </c>
      <c r="J80" s="205">
        <f>IF(OR(G80=0,DB_Census_State!$G80=0),0,G80/DB_Census_State!$G80)</f>
        <v>40.927702333517523</v>
      </c>
      <c r="K80" s="205">
        <f>SUM(DB_FEConversion!DS80:DU80)</f>
        <v>131985.66209876709</v>
      </c>
      <c r="L80" s="205">
        <f>SUM(DB_FEConversion!DX80:DZ80)</f>
        <v>7463200.9796144161</v>
      </c>
      <c r="M80" s="205">
        <f>SUM(DB_FEConversion!EC80:EE80)</f>
        <v>5032730.1162575353</v>
      </c>
      <c r="N80" s="275">
        <f>IF(OR(K80=0,DB_Census_State!$J80=0),0,K80/DB_Census_State!$J80)</f>
        <v>6.0514159390051636E-3</v>
      </c>
      <c r="O80" s="275">
        <f>IF(OR(L80=0,DB_Census_State!$J80=0),0,L80/DB_Census_State!$J80)</f>
        <v>0.34218060239180714</v>
      </c>
      <c r="P80" s="275">
        <f>IF(OR(M80=0,DB_Census_State!$J80=0),0,M80/DB_Census_State!$J80)</f>
        <v>0.23074584585893931</v>
      </c>
      <c r="Q80" s="276">
        <f t="shared" si="3"/>
        <v>0.15977829556103193</v>
      </c>
      <c r="R80" s="276">
        <f t="shared" si="4"/>
        <v>0.10894098672417865</v>
      </c>
      <c r="S80" s="276">
        <f t="shared" si="5"/>
        <v>8.187409020746253E-2</v>
      </c>
    </row>
    <row r="81" spans="1:19" x14ac:dyDescent="0.2">
      <c r="A81" s="203">
        <v>51</v>
      </c>
      <c r="B81" s="203" t="s">
        <v>56</v>
      </c>
      <c r="C81" s="203">
        <v>1995</v>
      </c>
      <c r="D81" s="204" t="s">
        <v>204</v>
      </c>
      <c r="E81" s="205">
        <f>SUM(DB_UtilityFE!CA81,'Results_Feed&amp;Food'!H81)</f>
        <v>1853955.2648590866</v>
      </c>
      <c r="F81" s="205">
        <f>SUM(DB_UtilityFE!CD81,'Results_Feed&amp;Food'!I81)</f>
        <v>127652194.53530183</v>
      </c>
      <c r="G81" s="205">
        <f>SUM(DB_UtilityFE!CG81,'Results_Feed&amp;Food'!J81)</f>
        <v>116622121.41755444</v>
      </c>
      <c r="H81" s="205">
        <f>IF(OR(E81=0,DB_Census_State!$G81=0),0,E81/DB_Census_State!$G81)</f>
        <v>0.53797667389360193</v>
      </c>
      <c r="I81" s="205">
        <f>IF(OR(F81=0,DB_Census_State!$G81=0),0,F81/DB_Census_State!$G81)</f>
        <v>37.04183392825307</v>
      </c>
      <c r="J81" s="205">
        <f>IF(OR(G81=0,DB_Census_State!$G81=0),0,G81/DB_Census_State!$G81)</f>
        <v>33.841151494774827</v>
      </c>
      <c r="K81" s="205">
        <f>SUM(DB_FEConversion!DS81:DU81)</f>
        <v>96404.126735826576</v>
      </c>
      <c r="L81" s="205">
        <f>SUM(DB_FEConversion!DX81:DZ81)</f>
        <v>5451465.0226847166</v>
      </c>
      <c r="M81" s="205">
        <f>SUM(DB_FEConversion!EC81:EE81)</f>
        <v>3676139.187137397</v>
      </c>
      <c r="N81" s="275">
        <f>IF(OR(K81=0,DB_Census_State!$J81=0),0,K81/DB_Census_State!$J81)</f>
        <v>4.4939330063993709E-3</v>
      </c>
      <c r="O81" s="275">
        <f>IF(OR(L81=0,DB_Census_State!$J81=0),0,L81/DB_Census_State!$J81)</f>
        <v>0.2541231317390294</v>
      </c>
      <c r="P81" s="275">
        <f>IF(OR(M81=0,DB_Census_State!$J81=0),0,M81/DB_Census_State!$J81)</f>
        <v>0.17136531172016178</v>
      </c>
      <c r="Q81" s="276">
        <f t="shared" si="3"/>
        <v>5.1999165547909787E-2</v>
      </c>
      <c r="R81" s="276">
        <f t="shared" si="4"/>
        <v>4.2705611466610005E-2</v>
      </c>
      <c r="S81" s="276">
        <f t="shared" si="5"/>
        <v>3.1521800002036748E-2</v>
      </c>
    </row>
    <row r="82" spans="1:19" x14ac:dyDescent="0.2">
      <c r="A82" s="203">
        <v>52</v>
      </c>
      <c r="B82" s="203" t="s">
        <v>57</v>
      </c>
      <c r="C82" s="203">
        <v>1995</v>
      </c>
      <c r="D82" s="204" t="s">
        <v>204</v>
      </c>
      <c r="E82" s="205">
        <f>SUM(DB_UtilityFE!CA82,'Results_Feed&amp;Food'!H82)</f>
        <v>1049213.7304769033</v>
      </c>
      <c r="F82" s="205">
        <f>SUM(DB_UtilityFE!CD82,'Results_Feed&amp;Food'!I82)</f>
        <v>101585589.35451494</v>
      </c>
      <c r="G82" s="205">
        <f>SUM(DB_UtilityFE!CG82,'Results_Feed&amp;Food'!J82)</f>
        <v>89949269.330886841</v>
      </c>
      <c r="H82" s="205">
        <f>IF(OR(E82=0,DB_Census_State!$G82=0),0,E82/DB_Census_State!$G82)</f>
        <v>0.4336657806518846</v>
      </c>
      <c r="I82" s="205">
        <f>IF(OR(F82=0,DB_Census_State!$G82=0),0,F82/DB_Census_State!$G82)</f>
        <v>41.987816810578124</v>
      </c>
      <c r="J82" s="205">
        <f>IF(OR(G82=0,DB_Census_State!$G82=0),0,G82/DB_Census_State!$G82)</f>
        <v>37.178240210138348</v>
      </c>
      <c r="K82" s="205">
        <f>SUM(DB_FEConversion!DS82:DU82)</f>
        <v>110528.02122935986</v>
      </c>
      <c r="L82" s="205">
        <f>SUM(DB_FEConversion!DX82:DZ82)</f>
        <v>6251943.0270187669</v>
      </c>
      <c r="M82" s="205">
        <f>SUM(DB_FEConversion!EC82:EE82)</f>
        <v>4215951.1254869262</v>
      </c>
      <c r="N82" s="275">
        <f>IF(OR(K82=0,DB_Census_State!$J82=0),0,K82/DB_Census_State!$J82)</f>
        <v>5.6959419674283401E-3</v>
      </c>
      <c r="O82" s="275">
        <f>IF(OR(L82=0,DB_Census_State!$J82=0),0,L82/DB_Census_State!$J82)</f>
        <v>0.32218711842918435</v>
      </c>
      <c r="P82" s="275">
        <f>IF(OR(M82=0,DB_Census_State!$J82=0),0,M82/DB_Census_State!$J82)</f>
        <v>0.21726447900895626</v>
      </c>
      <c r="Q82" s="276">
        <f t="shared" si="3"/>
        <v>0.10534366642258973</v>
      </c>
      <c r="R82" s="276">
        <f t="shared" si="4"/>
        <v>6.1543601476786641E-2</v>
      </c>
      <c r="S82" s="276">
        <f t="shared" si="5"/>
        <v>4.6870320980353423E-2</v>
      </c>
    </row>
    <row r="83" spans="1:19" x14ac:dyDescent="0.2">
      <c r="A83" s="203">
        <v>53</v>
      </c>
      <c r="B83" s="203" t="s">
        <v>58</v>
      </c>
      <c r="C83" s="203">
        <v>1995</v>
      </c>
      <c r="D83" s="204" t="s">
        <v>204</v>
      </c>
      <c r="E83" s="205">
        <f>SUM(DB_UtilityFE!CA83,'Results_Feed&amp;Food'!H83)</f>
        <v>31036.32798904735</v>
      </c>
      <c r="F83" s="205">
        <f>SUM(DB_UtilityFE!CD83,'Results_Feed&amp;Food'!I83)</f>
        <v>3078097.6820137654</v>
      </c>
      <c r="G83" s="205">
        <f>SUM(DB_UtilityFE!CG83,'Results_Feed&amp;Food'!J83)</f>
        <v>2683525.4968829057</v>
      </c>
      <c r="H83" s="205">
        <f>IF(OR(E83=0,DB_Census_State!$G83=0),0,E83/DB_Census_State!$G83)</f>
        <v>0.46781404484301053</v>
      </c>
      <c r="I83" s="205">
        <f>IF(OR(F83=0,DB_Census_State!$G83=0),0,F83/DB_Census_State!$G83)</f>
        <v>46.396510809942441</v>
      </c>
      <c r="J83" s="205">
        <f>IF(OR(G83=0,DB_Census_State!$G83=0),0,G83/DB_Census_State!$G83)</f>
        <v>40.449080109578894</v>
      </c>
      <c r="K83" s="205">
        <f>SUM(DB_FEConversion!DS83:DU83)</f>
        <v>585.96849721485717</v>
      </c>
      <c r="L83" s="205">
        <f>SUM(DB_FEConversion!DX83:DZ83)</f>
        <v>33228.288939520899</v>
      </c>
      <c r="M83" s="205">
        <f>SUM(DB_FEConversion!EC83:EE83)</f>
        <v>22408.148947167134</v>
      </c>
      <c r="N83" s="275">
        <f>IF(OR(K83=0,DB_Census_State!$J83=0),0,K83/DB_Census_State!$J83)</f>
        <v>6.0755258659653585E-3</v>
      </c>
      <c r="O83" s="275">
        <f>IF(OR(L83=0,DB_Census_State!$J83=0),0,L83/DB_Census_State!$J83)</f>
        <v>0.34452249548119773</v>
      </c>
      <c r="P83" s="275">
        <f>IF(OR(M83=0,DB_Census_State!$J83=0),0,M83/DB_Census_State!$J83)</f>
        <v>0.23233550811008766</v>
      </c>
      <c r="Q83" s="276">
        <f t="shared" si="3"/>
        <v>1.8880084571269003E-2</v>
      </c>
      <c r="R83" s="276">
        <f t="shared" si="4"/>
        <v>1.0795072922371377E-2</v>
      </c>
      <c r="S83" s="276">
        <f t="shared" si="5"/>
        <v>8.3502649679295746E-3</v>
      </c>
    </row>
    <row r="84" spans="1:19" x14ac:dyDescent="0.2">
      <c r="A84" s="203">
        <v>11</v>
      </c>
      <c r="B84" s="203" t="s">
        <v>32</v>
      </c>
      <c r="C84" s="203">
        <v>2006</v>
      </c>
      <c r="D84" s="204" t="s">
        <v>200</v>
      </c>
      <c r="E84" s="205">
        <f>SUM(DB_UtilityFE!CA84,'Results_Feed&amp;Food'!H84)</f>
        <v>87868.258326321054</v>
      </c>
      <c r="F84" s="205">
        <f>SUM(DB_UtilityFE!CD84,'Results_Feed&amp;Food'!I84)</f>
        <v>9078627.7271059565</v>
      </c>
      <c r="G84" s="205">
        <f>SUM(DB_UtilityFE!CG84,'Results_Feed&amp;Food'!J84)</f>
        <v>7812422.1390291182</v>
      </c>
      <c r="H84" s="205">
        <f>IF(OR(E84=0,DB_Census_State!$G84=0),0,E84/DB_Census_State!$G84)</f>
        <v>0.17438191791428395</v>
      </c>
      <c r="I84" s="205">
        <f>IF(OR(F84=0,DB_Census_State!$G84=0),0,F84/DB_Census_State!$G84)</f>
        <v>18.017297090413582</v>
      </c>
      <c r="J84" s="205">
        <f>IF(OR(G84=0,DB_Census_State!$G84=0),0,G84/DB_Census_State!$G84)</f>
        <v>15.504406051847486</v>
      </c>
      <c r="K84" s="205">
        <f>SUM(DB_FEConversion!DS84:DU84)</f>
        <v>57030.997556588183</v>
      </c>
      <c r="L84" s="205">
        <f>SUM(DB_FEConversion!DX84:DZ84)</f>
        <v>3224619.934471535</v>
      </c>
      <c r="M84" s="205">
        <f>SUM(DB_FEConversion!EC84:EE84)</f>
        <v>2174485.3038010406</v>
      </c>
      <c r="N84" s="275">
        <f>IF(OR(K84=0,DB_Census_State!$J84=0),0,K84/DB_Census_State!$J84)</f>
        <v>1.1771664976511406E-2</v>
      </c>
      <c r="O84" s="275">
        <f>IF(OR(L84=0,DB_Census_State!$J84=0),0,L84/DB_Census_State!$J84)</f>
        <v>0.66558796394039321</v>
      </c>
      <c r="P84" s="275">
        <f>IF(OR(M84=0,DB_Census_State!$J84=0),0,M84/DB_Census_State!$J84)</f>
        <v>0.44883157562332499</v>
      </c>
      <c r="Q84" s="276">
        <f t="shared" si="3"/>
        <v>0.64905118916536519</v>
      </c>
      <c r="R84" s="276">
        <f t="shared" si="4"/>
        <v>0.35518803407301563</v>
      </c>
      <c r="S84" s="276">
        <f t="shared" si="5"/>
        <v>0.27833689284886398</v>
      </c>
    </row>
    <row r="85" spans="1:19" x14ac:dyDescent="0.2">
      <c r="A85" s="203">
        <v>12</v>
      </c>
      <c r="B85" s="203" t="s">
        <v>33</v>
      </c>
      <c r="C85" s="203">
        <v>2006</v>
      </c>
      <c r="D85" s="204" t="s">
        <v>200</v>
      </c>
      <c r="E85" s="205">
        <f>SUM(DB_UtilityFE!CA85,'Results_Feed&amp;Food'!H85)</f>
        <v>17479.24468680664</v>
      </c>
      <c r="F85" s="205">
        <f>SUM(DB_UtilityFE!CD85,'Results_Feed&amp;Food'!I85)</f>
        <v>3763166.523962161</v>
      </c>
      <c r="G85" s="205">
        <f>SUM(DB_UtilityFE!CG85,'Results_Feed&amp;Food'!J85)</f>
        <v>3083744.5662429039</v>
      </c>
      <c r="H85" s="205">
        <f>IF(OR(E85=0,DB_Census_State!$G85=0),0,E85/DB_Census_State!$G85)</f>
        <v>0.10648725927726045</v>
      </c>
      <c r="I85" s="205">
        <f>IF(OR(F85=0,DB_Census_State!$G85=0),0,F85/DB_Census_State!$G85)</f>
        <v>22.926007188579302</v>
      </c>
      <c r="J85" s="205">
        <f>IF(OR(G85=0,DB_Census_State!$G85=0),0,G85/DB_Census_State!$G85)</f>
        <v>18.78682477728643</v>
      </c>
      <c r="K85" s="205">
        <f>SUM(DB_FEConversion!DS85:DU85)</f>
        <v>11648.511010170772</v>
      </c>
      <c r="L85" s="205">
        <f>SUM(DB_FEConversion!DX85:DZ85)</f>
        <v>659004.35638291563</v>
      </c>
      <c r="M85" s="205">
        <f>SUM(DB_FEConversion!EC85:EE85)</f>
        <v>444396.17110247293</v>
      </c>
      <c r="N85" s="275">
        <f>IF(OR(K85=0,DB_Census_State!$J85=0),0,K85/DB_Census_State!$J85)</f>
        <v>1.1079943699244064E-2</v>
      </c>
      <c r="O85" s="275">
        <f>IF(OR(L85=0,DB_Census_State!$J85=0),0,L85/DB_Census_State!$J85)</f>
        <v>0.62683815638787199</v>
      </c>
      <c r="P85" s="275">
        <f>IF(OR(M85=0,DB_Census_State!$J85=0),0,M85/DB_Census_State!$J85)</f>
        <v>0.42270506090227278</v>
      </c>
      <c r="Q85" s="276">
        <f t="shared" si="3"/>
        <v>0.66641958613709928</v>
      </c>
      <c r="R85" s="276">
        <f t="shared" si="4"/>
        <v>0.17511963719560925</v>
      </c>
      <c r="S85" s="276">
        <f t="shared" si="5"/>
        <v>0.14410926766347101</v>
      </c>
    </row>
    <row r="86" spans="1:19" x14ac:dyDescent="0.2">
      <c r="A86" s="203">
        <v>13</v>
      </c>
      <c r="B86" s="203" t="s">
        <v>34</v>
      </c>
      <c r="C86" s="203">
        <v>2006</v>
      </c>
      <c r="D86" s="204" t="s">
        <v>200</v>
      </c>
      <c r="E86" s="205">
        <f>SUM(DB_UtilityFE!CA86,'Results_Feed&amp;Food'!H86)</f>
        <v>7643.4520060462892</v>
      </c>
      <c r="F86" s="205">
        <f>SUM(DB_UtilityFE!CD86,'Results_Feed&amp;Food'!I86)</f>
        <v>2994708.1466461592</v>
      </c>
      <c r="G86" s="205">
        <f>SUM(DB_UtilityFE!CG86,'Results_Feed&amp;Food'!J86)</f>
        <v>2299640.2641408471</v>
      </c>
      <c r="H86" s="205">
        <f>IF(OR(E86=0,DB_Census_State!$G86=0),0,E86/DB_Census_State!$G86)</f>
        <v>8.8252908271662586E-3</v>
      </c>
      <c r="I86" s="205">
        <f>IF(OR(F86=0,DB_Census_State!$G86=0),0,F86/DB_Census_State!$G86)</f>
        <v>3.4577531612326262</v>
      </c>
      <c r="J86" s="205">
        <f>IF(OR(G86=0,DB_Census_State!$G86=0),0,G86/DB_Census_State!$G86)</f>
        <v>2.6552131305135722</v>
      </c>
      <c r="K86" s="205">
        <f>SUM(DB_FEConversion!DS86:DU86)</f>
        <v>8124.6049651020867</v>
      </c>
      <c r="L86" s="205">
        <f>SUM(DB_FEConversion!DX86:DZ86)</f>
        <v>459540.06540378195</v>
      </c>
      <c r="M86" s="205">
        <f>SUM(DB_FEConversion!EC86:EE86)</f>
        <v>309887.64037691097</v>
      </c>
      <c r="N86" s="275">
        <f>IF(OR(K86=0,DB_Census_State!$J86=0),0,K86/DB_Census_State!$J86)</f>
        <v>9.9022704604287085E-3</v>
      </c>
      <c r="O86" s="275">
        <f>IF(OR(L86=0,DB_Census_State!$J86=0),0,L86/DB_Census_State!$J86)</f>
        <v>0.56008754081918244</v>
      </c>
      <c r="P86" s="275">
        <f>IF(OR(M86=0,DB_Census_State!$J86=0),0,M86/DB_Census_State!$J86)</f>
        <v>0.37769112966561114</v>
      </c>
      <c r="Q86" s="276">
        <f t="shared" si="3"/>
        <v>1.0629496932374516</v>
      </c>
      <c r="R86" s="276">
        <f t="shared" si="4"/>
        <v>0.15345070133743455</v>
      </c>
      <c r="S86" s="276">
        <f t="shared" si="5"/>
        <v>0.13475483327070983</v>
      </c>
    </row>
    <row r="87" spans="1:19" x14ac:dyDescent="0.2">
      <c r="A87" s="203">
        <v>14</v>
      </c>
      <c r="B87" s="203" t="s">
        <v>35</v>
      </c>
      <c r="C87" s="203">
        <v>2006</v>
      </c>
      <c r="D87" s="204" t="s">
        <v>200</v>
      </c>
      <c r="E87" s="205">
        <f>SUM(DB_UtilityFE!CA87,'Results_Feed&amp;Food'!H87)</f>
        <v>10768.778784008007</v>
      </c>
      <c r="F87" s="205">
        <f>SUM(DB_UtilityFE!CD87,'Results_Feed&amp;Food'!I87)</f>
        <v>1484608.6046113367</v>
      </c>
      <c r="G87" s="205">
        <f>SUM(DB_UtilityFE!CG87,'Results_Feed&amp;Food'!J87)</f>
        <v>1327783.0428549694</v>
      </c>
      <c r="H87" s="205">
        <f>IF(OR(E87=0,DB_Census_State!$G87=0),0,E87/DB_Census_State!$G87)</f>
        <v>9.2630672091591829E-2</v>
      </c>
      <c r="I87" s="205">
        <f>IF(OR(F87=0,DB_Census_State!$G87=0),0,F87/DB_Census_State!$G87)</f>
        <v>12.770277447089043</v>
      </c>
      <c r="J87" s="205">
        <f>IF(OR(G87=0,DB_Census_State!$G87=0),0,G87/DB_Census_State!$G87)</f>
        <v>11.421298377316841</v>
      </c>
      <c r="K87" s="205">
        <f>SUM(DB_FEConversion!DS87:DU87)</f>
        <v>3622.3202057295571</v>
      </c>
      <c r="L87" s="205">
        <f>SUM(DB_FEConversion!DX87:DZ87)</f>
        <v>205086.61636816122</v>
      </c>
      <c r="M87" s="205">
        <f>SUM(DB_FEConversion!EC87:EE87)</f>
        <v>138300.82016805702</v>
      </c>
      <c r="N87" s="275">
        <f>IF(OR(K87=0,DB_Census_State!$J87=0),0,K87/DB_Census_State!$J87)</f>
        <v>5.0037921658337746E-3</v>
      </c>
      <c r="O87" s="275">
        <f>IF(OR(L87=0,DB_Census_State!$J87=0),0,L87/DB_Census_State!$J87)</f>
        <v>0.28330206774021982</v>
      </c>
      <c r="P87" s="275">
        <f>IF(OR(M87=0,DB_Census_State!$J87=0),0,M87/DB_Census_State!$J87)</f>
        <v>0.19104566167030249</v>
      </c>
      <c r="Q87" s="276">
        <f t="shared" si="3"/>
        <v>0.33637242238728338</v>
      </c>
      <c r="R87" s="276">
        <f t="shared" si="4"/>
        <v>0.13814187505793954</v>
      </c>
      <c r="S87" s="276">
        <f t="shared" si="5"/>
        <v>0.10415920049007833</v>
      </c>
    </row>
    <row r="88" spans="1:19" x14ac:dyDescent="0.2">
      <c r="A88" s="203">
        <v>15</v>
      </c>
      <c r="B88" s="203" t="s">
        <v>36</v>
      </c>
      <c r="C88" s="203">
        <v>2006</v>
      </c>
      <c r="D88" s="204" t="s">
        <v>200</v>
      </c>
      <c r="E88" s="205">
        <f>SUM(DB_UtilityFE!CA88,'Results_Feed&amp;Food'!H88)</f>
        <v>113849.98420824872</v>
      </c>
      <c r="F88" s="205">
        <f>SUM(DB_UtilityFE!CD88,'Results_Feed&amp;Food'!I88)</f>
        <v>30711284.250006244</v>
      </c>
      <c r="G88" s="205">
        <f>SUM(DB_UtilityFE!CG88,'Results_Feed&amp;Food'!J88)</f>
        <v>24113609.404018819</v>
      </c>
      <c r="H88" s="205">
        <f>IF(OR(E88=0,DB_Census_State!$G88=0),0,E88/DB_Census_State!$G88)</f>
        <v>6.040732327247432E-2</v>
      </c>
      <c r="I88" s="205">
        <f>IF(OR(F88=0,DB_Census_State!$G88=0),0,F88/DB_Census_State!$G88)</f>
        <v>16.295008635306981</v>
      </c>
      <c r="J88" s="205">
        <f>IF(OR(G88=0,DB_Census_State!$G88=0),0,G88/DB_Census_State!$G88)</f>
        <v>12.79436803320351</v>
      </c>
      <c r="K88" s="205">
        <f>SUM(DB_FEConversion!DS88:DU88)</f>
        <v>95744.082346298455</v>
      </c>
      <c r="L88" s="205">
        <f>SUM(DB_FEConversion!DX88:DZ88)</f>
        <v>5415612.8125455407</v>
      </c>
      <c r="M88" s="205">
        <f>SUM(DB_FEConversion!EC88:EE88)</f>
        <v>3651978.3568120948</v>
      </c>
      <c r="N88" s="275">
        <f>IF(OR(K88=0,DB_Census_State!$J88=0),0,K88/DB_Census_State!$J88)</f>
        <v>8.6495585151741116E-3</v>
      </c>
      <c r="O88" s="275">
        <f>IF(OR(L88=0,DB_Census_State!$J88=0),0,L88/DB_Census_State!$J88)</f>
        <v>0.48924861745724668</v>
      </c>
      <c r="P88" s="275">
        <f>IF(OR(M88=0,DB_Census_State!$J88=0),0,M88/DB_Census_State!$J88)</f>
        <v>0.32992117861806247</v>
      </c>
      <c r="Q88" s="276">
        <f t="shared" si="3"/>
        <v>0.84096702351023744</v>
      </c>
      <c r="R88" s="276">
        <f t="shared" si="4"/>
        <v>0.17633950988371447</v>
      </c>
      <c r="S88" s="276">
        <f t="shared" si="5"/>
        <v>0.15144884764548974</v>
      </c>
    </row>
    <row r="89" spans="1:19" x14ac:dyDescent="0.2">
      <c r="A89" s="203">
        <v>16</v>
      </c>
      <c r="B89" s="203" t="s">
        <v>37</v>
      </c>
      <c r="C89" s="203">
        <v>2006</v>
      </c>
      <c r="D89" s="204" t="s">
        <v>200</v>
      </c>
      <c r="E89" s="205">
        <f>SUM(DB_UtilityFE!CA89,'Results_Feed&amp;Food'!H89)</f>
        <v>324.37918397734376</v>
      </c>
      <c r="F89" s="205">
        <f>SUM(DB_UtilityFE!CD89,'Results_Feed&amp;Food'!I89)</f>
        <v>135851.58976986562</v>
      </c>
      <c r="G89" s="205">
        <f>SUM(DB_UtilityFE!CG89,'Results_Feed&amp;Food'!J89)</f>
        <v>104562.02544996557</v>
      </c>
      <c r="H89" s="205">
        <f>IF(OR(E89=0,DB_Census_State!$G89=0),0,E89/DB_Census_State!$G89)</f>
        <v>5.3069037362957882E-3</v>
      </c>
      <c r="I89" s="205">
        <f>IF(OR(F89=0,DB_Census_State!$G89=0),0,F89/DB_Census_State!$G89)</f>
        <v>2.2225572568854397</v>
      </c>
      <c r="J89" s="205">
        <f>IF(OR(G89=0,DB_Census_State!$G89=0),0,G89/DB_Census_State!$G89)</f>
        <v>1.710654169392801</v>
      </c>
      <c r="K89" s="205">
        <f>SUM(DB_FEConversion!DS89:DU89)</f>
        <v>1676.8181830297722</v>
      </c>
      <c r="L89" s="205">
        <f>SUM(DB_FEConversion!DX89:DZ89)</f>
        <v>94840.534857133563</v>
      </c>
      <c r="M89" s="205">
        <f>SUM(DB_FEConversion!EC89:EE89)</f>
        <v>63954.942064893708</v>
      </c>
      <c r="N89" s="275">
        <f>IF(OR(K89=0,DB_Census_State!$J89=0),0,K89/DB_Census_State!$J89)</f>
        <v>6.2905844201296976E-3</v>
      </c>
      <c r="O89" s="275">
        <f>IF(OR(L89=0,DB_Census_State!$J89=0),0,L89/DB_Census_State!$J89)</f>
        <v>0.35579432344362832</v>
      </c>
      <c r="P89" s="275">
        <f>IF(OR(M89=0,DB_Census_State!$J89=0),0,M89/DB_Census_State!$J89)</f>
        <v>0.23992700354476931</v>
      </c>
      <c r="Q89" s="276">
        <f t="shared" si="3"/>
        <v>5.1693150049569443</v>
      </c>
      <c r="R89" s="276">
        <f t="shared" si="4"/>
        <v>0.69811869715911812</v>
      </c>
      <c r="S89" s="276">
        <f t="shared" si="5"/>
        <v>0.61164597557931832</v>
      </c>
    </row>
    <row r="90" spans="1:19" x14ac:dyDescent="0.2">
      <c r="A90" s="203">
        <v>17</v>
      </c>
      <c r="B90" s="203" t="s">
        <v>38</v>
      </c>
      <c r="C90" s="203">
        <v>2006</v>
      </c>
      <c r="D90" s="204" t="s">
        <v>200</v>
      </c>
      <c r="E90" s="205">
        <f>SUM(DB_UtilityFE!CA90,'Results_Feed&amp;Food'!H90)</f>
        <v>219012.9111215912</v>
      </c>
      <c r="F90" s="205">
        <f>SUM(DB_UtilityFE!CD90,'Results_Feed&amp;Food'!I90)</f>
        <v>15603977.804755708</v>
      </c>
      <c r="G90" s="205">
        <f>SUM(DB_UtilityFE!CG90,'Results_Feed&amp;Food'!J90)</f>
        <v>14213741.989232564</v>
      </c>
      <c r="H90" s="205">
        <f>IF(OR(E90=0,DB_Census_State!$G90=0),0,E90/DB_Census_State!$G90)</f>
        <v>0.34663375336577551</v>
      </c>
      <c r="I90" s="205">
        <f>IF(OR(F90=0,DB_Census_State!$G90=0),0,F90/DB_Census_State!$G90)</f>
        <v>24.696559514228095</v>
      </c>
      <c r="J90" s="205">
        <f>IF(OR(G90=0,DB_Census_State!$G90=0),0,G90/DB_Census_State!$G90)</f>
        <v>22.496220473344906</v>
      </c>
      <c r="K90" s="205">
        <f>SUM(DB_FEConversion!DS90:DU90)</f>
        <v>44003.24019035267</v>
      </c>
      <c r="L90" s="205">
        <f>SUM(DB_FEConversion!DX90:DZ90)</f>
        <v>2489096.9954091101</v>
      </c>
      <c r="M90" s="205">
        <f>SUM(DB_FEConversion!EC90:EE90)</f>
        <v>1678505.2589928203</v>
      </c>
      <c r="N90" s="275">
        <f>IF(OR(K90=0,DB_Census_State!$J90=0),0,K90/DB_Census_State!$J90)</f>
        <v>5.4237865806360513E-3</v>
      </c>
      <c r="O90" s="275">
        <f>IF(OR(L90=0,DB_Census_State!$J90=0),0,L90/DB_Census_State!$J90)</f>
        <v>0.30680310866201344</v>
      </c>
      <c r="P90" s="275">
        <f>IF(OR(M90=0,DB_Census_State!$J90=0),0,M90/DB_Census_State!$J90)</f>
        <v>0.20689054396608364</v>
      </c>
      <c r="Q90" s="276">
        <f t="shared" si="3"/>
        <v>0.20091619240622316</v>
      </c>
      <c r="R90" s="276">
        <f t="shared" si="4"/>
        <v>0.15951682491181798</v>
      </c>
      <c r="S90" s="276">
        <f t="shared" si="5"/>
        <v>0.11809031430740408</v>
      </c>
    </row>
    <row r="91" spans="1:19" x14ac:dyDescent="0.2">
      <c r="A91" s="203">
        <v>21</v>
      </c>
      <c r="B91" s="203" t="s">
        <v>39</v>
      </c>
      <c r="C91" s="203">
        <v>2006</v>
      </c>
      <c r="D91" s="204" t="s">
        <v>201</v>
      </c>
      <c r="E91" s="205">
        <f>SUM(DB_UtilityFE!CA91,'Results_Feed&amp;Food'!H91)</f>
        <v>454629.79859190632</v>
      </c>
      <c r="F91" s="205">
        <f>SUM(DB_UtilityFE!CD91,'Results_Feed&amp;Food'!I91)</f>
        <v>49823944.996026345</v>
      </c>
      <c r="G91" s="205">
        <f>SUM(DB_UtilityFE!CG91,'Results_Feed&amp;Food'!J91)</f>
        <v>43747607.311511889</v>
      </c>
      <c r="H91" s="205">
        <f>IF(OR(E91=0,DB_Census_State!$G91=0),0,E91/DB_Census_State!$G91)</f>
        <v>0.1853037578377644</v>
      </c>
      <c r="I91" s="205">
        <f>IF(OR(F91=0,DB_Census_State!$G91=0),0,F91/DB_Census_State!$G91)</f>
        <v>20.307873057729932</v>
      </c>
      <c r="J91" s="205">
        <f>IF(OR(G91=0,DB_Census_State!$G91=0),0,G91/DB_Census_State!$G91)</f>
        <v>17.831202566004283</v>
      </c>
      <c r="K91" s="205">
        <f>SUM(DB_FEConversion!DS91:DU91)</f>
        <v>39792.771141075333</v>
      </c>
      <c r="L91" s="205">
        <f>SUM(DB_FEConversion!DX91:DZ91)</f>
        <v>2254297.4212344792</v>
      </c>
      <c r="M91" s="205">
        <f>SUM(DB_FEConversion!EC91:EE91)</f>
        <v>1520207.4086794746</v>
      </c>
      <c r="N91" s="275">
        <f>IF(OR(K91=0,DB_Census_State!$J91=0),0,K91/DB_Census_State!$J91)</f>
        <v>6.9181381926740875E-3</v>
      </c>
      <c r="O91" s="275">
        <f>IF(OR(L91=0,DB_Census_State!$J91=0),0,L91/DB_Census_State!$J91)</f>
        <v>0.39191895010776856</v>
      </c>
      <c r="P91" s="275">
        <f>IF(OR(M91=0,DB_Census_State!$J91=0),0,M91/DB_Census_State!$J91)</f>
        <v>0.26429435882930002</v>
      </c>
      <c r="Q91" s="276">
        <f t="shared" si="3"/>
        <v>8.7527855112715339E-2</v>
      </c>
      <c r="R91" s="276">
        <f t="shared" si="4"/>
        <v>4.5245261518618574E-2</v>
      </c>
      <c r="S91" s="276">
        <f t="shared" si="5"/>
        <v>3.4749498363524041E-2</v>
      </c>
    </row>
    <row r="92" spans="1:19" x14ac:dyDescent="0.2">
      <c r="A92" s="203">
        <v>22</v>
      </c>
      <c r="B92" s="203" t="s">
        <v>40</v>
      </c>
      <c r="C92" s="203">
        <v>2006</v>
      </c>
      <c r="D92" s="204" t="s">
        <v>201</v>
      </c>
      <c r="E92" s="205">
        <f>SUM(DB_UtilityFE!CA92,'Results_Feed&amp;Food'!H92)</f>
        <v>290105.32847178821</v>
      </c>
      <c r="F92" s="205">
        <f>SUM(DB_UtilityFE!CD92,'Results_Feed&amp;Food'!I92)</f>
        <v>24473011.650342338</v>
      </c>
      <c r="G92" s="205">
        <f>SUM(DB_UtilityFE!CG92,'Results_Feed&amp;Food'!J92)</f>
        <v>21627652.312744379</v>
      </c>
      <c r="H92" s="205">
        <f>IF(OR(E92=0,DB_Census_State!$G92=0),0,E92/DB_Census_State!$G92)</f>
        <v>0.2146989706863123</v>
      </c>
      <c r="I92" s="205">
        <f>IF(OR(F92=0,DB_Census_State!$G92=0),0,F92/DB_Census_State!$G92)</f>
        <v>18.111802491189316</v>
      </c>
      <c r="J92" s="205">
        <f>IF(OR(G92=0,DB_Census_State!$G92=0),0,G92/DB_Census_State!$G92)</f>
        <v>16.006030342042539</v>
      </c>
      <c r="K92" s="205">
        <f>SUM(DB_FEConversion!DS92:DU92)</f>
        <v>13540.352979269905</v>
      </c>
      <c r="L92" s="205">
        <f>SUM(DB_FEConversion!DX92:DZ92)</f>
        <v>780151.65601257072</v>
      </c>
      <c r="M92" s="205">
        <f>SUM(DB_FEConversion!EC92:EE92)</f>
        <v>526257.3907825948</v>
      </c>
      <c r="N92" s="275">
        <f>IF(OR(K92=0,DB_Census_State!$J92=0),0,K92/DB_Census_State!$J92)</f>
        <v>5.033927182189547E-3</v>
      </c>
      <c r="O92" s="275">
        <f>IF(OR(L92=0,DB_Census_State!$J92=0),0,L92/DB_Census_State!$J92)</f>
        <v>0.29003871859503211</v>
      </c>
      <c r="P92" s="275">
        <f>IF(OR(M92=0,DB_Census_State!$J92=0),0,M92/DB_Census_State!$J92)</f>
        <v>0.1956478821744492</v>
      </c>
      <c r="Q92" s="276">
        <f t="shared" si="3"/>
        <v>4.6673920298525851E-2</v>
      </c>
      <c r="R92" s="276">
        <f t="shared" si="4"/>
        <v>3.1878040478179465E-2</v>
      </c>
      <c r="S92" s="276">
        <f t="shared" si="5"/>
        <v>2.4332617483058514E-2</v>
      </c>
    </row>
    <row r="93" spans="1:19" x14ac:dyDescent="0.2">
      <c r="A93" s="203">
        <v>23</v>
      </c>
      <c r="B93" s="203" t="s">
        <v>41</v>
      </c>
      <c r="C93" s="203">
        <v>2006</v>
      </c>
      <c r="D93" s="204" t="s">
        <v>201</v>
      </c>
      <c r="E93" s="205">
        <f>SUM(DB_UtilityFE!CA93,'Results_Feed&amp;Food'!H93)</f>
        <v>256442.77304886415</v>
      </c>
      <c r="F93" s="205">
        <f>SUM(DB_UtilityFE!CD93,'Results_Feed&amp;Food'!I93)</f>
        <v>40344506.789870992</v>
      </c>
      <c r="G93" s="205">
        <f>SUM(DB_UtilityFE!CG93,'Results_Feed&amp;Food'!J93)</f>
        <v>33243158.265808672</v>
      </c>
      <c r="H93" s="205">
        <f>IF(OR(E93=0,DB_Census_State!$G93=0),0,E93/DB_Census_State!$G93)</f>
        <v>0.13342239147782492</v>
      </c>
      <c r="I93" s="205">
        <f>IF(OR(F93=0,DB_Census_State!$G93=0),0,F93/DB_Census_State!$G93)</f>
        <v>20.990494350457869</v>
      </c>
      <c r="J93" s="205">
        <f>IF(OR(G93=0,DB_Census_State!$G93=0),0,G93/DB_Census_State!$G93)</f>
        <v>17.295795172417947</v>
      </c>
      <c r="K93" s="205">
        <f>SUM(DB_FEConversion!DS93:DU93)</f>
        <v>16532.265518430711</v>
      </c>
      <c r="L93" s="205">
        <f>SUM(DB_FEConversion!DX93:DZ93)</f>
        <v>947488.13321506989</v>
      </c>
      <c r="M93" s="205">
        <f>SUM(DB_FEConversion!EC93:EE93)</f>
        <v>639076.36268750334</v>
      </c>
      <c r="N93" s="275">
        <f>IF(OR(K93=0,DB_Census_State!$J93=0),0,K93/DB_Census_State!$J93)</f>
        <v>6.3241602292875643E-3</v>
      </c>
      <c r="O93" s="275">
        <f>IF(OR(L93=0,DB_Census_State!$J93=0),0,L93/DB_Census_State!$J93)</f>
        <v>0.36244680217121544</v>
      </c>
      <c r="P93" s="275">
        <f>IF(OR(M93=0,DB_Census_State!$J93=0),0,M93/DB_Census_State!$J93)</f>
        <v>0.24446869135269647</v>
      </c>
      <c r="Q93" s="276">
        <f t="shared" si="3"/>
        <v>6.4467660062623611E-2</v>
      </c>
      <c r="R93" s="276">
        <f t="shared" si="4"/>
        <v>2.3484935338283747E-2</v>
      </c>
      <c r="S93" s="276">
        <f t="shared" si="5"/>
        <v>1.9224297450245804E-2</v>
      </c>
    </row>
    <row r="94" spans="1:19" x14ac:dyDescent="0.2">
      <c r="A94" s="203">
        <v>24</v>
      </c>
      <c r="B94" s="203" t="s">
        <v>42</v>
      </c>
      <c r="C94" s="203">
        <v>2006</v>
      </c>
      <c r="D94" s="204" t="s">
        <v>201</v>
      </c>
      <c r="E94" s="205">
        <f>SUM(DB_UtilityFE!CA94,'Results_Feed&amp;Food'!H94)</f>
        <v>31281.590639249647</v>
      </c>
      <c r="F94" s="205">
        <f>SUM(DB_UtilityFE!CD94,'Results_Feed&amp;Food'!I94)</f>
        <v>5789895.4114853479</v>
      </c>
      <c r="G94" s="205">
        <f>SUM(DB_UtilityFE!CG94,'Results_Feed&amp;Food'!J94)</f>
        <v>4775839.093779047</v>
      </c>
      <c r="H94" s="205">
        <f>IF(OR(E94=0,DB_Census_State!$G94=0),0,E94/DB_Census_State!$G94)</f>
        <v>4.6366658374921842E-2</v>
      </c>
      <c r="I94" s="205">
        <f>IF(OR(F94=0,DB_Census_State!$G94=0),0,F94/DB_Census_State!$G94)</f>
        <v>8.581983750980644</v>
      </c>
      <c r="J94" s="205">
        <f>IF(OR(G94=0,DB_Census_State!$G94=0),0,G94/DB_Census_State!$G94)</f>
        <v>7.0789143131680943</v>
      </c>
      <c r="K94" s="205">
        <f>SUM(DB_FEConversion!DS94:DU94)</f>
        <v>6644.8745858745897</v>
      </c>
      <c r="L94" s="205">
        <f>SUM(DB_FEConversion!DX94:DZ94)</f>
        <v>379246.80828164297</v>
      </c>
      <c r="M94" s="205">
        <f>SUM(DB_FEConversion!EC94:EE94)</f>
        <v>255782.29048609338</v>
      </c>
      <c r="N94" s="275">
        <f>IF(OR(K94=0,DB_Census_State!$J94=0),0,K94/DB_Census_State!$J94)</f>
        <v>5.5395790056202068E-3</v>
      </c>
      <c r="O94" s="275">
        <f>IF(OR(L94=0,DB_Census_State!$J94=0),0,L94/DB_Census_State!$J94)</f>
        <v>0.31616362806476467</v>
      </c>
      <c r="P94" s="275">
        <f>IF(OR(M94=0,DB_Census_State!$J94=0),0,M94/DB_Census_State!$J94)</f>
        <v>0.21323595924568048</v>
      </c>
      <c r="Q94" s="276">
        <f t="shared" si="3"/>
        <v>0.21242125000949058</v>
      </c>
      <c r="R94" s="276">
        <f t="shared" si="4"/>
        <v>6.550149550704068E-2</v>
      </c>
      <c r="S94" s="276">
        <f t="shared" si="5"/>
        <v>5.3557560349818407E-2</v>
      </c>
    </row>
    <row r="95" spans="1:19" x14ac:dyDescent="0.2">
      <c r="A95" s="203">
        <v>25</v>
      </c>
      <c r="B95" s="203" t="s">
        <v>43</v>
      </c>
      <c r="C95" s="203">
        <v>2006</v>
      </c>
      <c r="D95" s="204" t="s">
        <v>201</v>
      </c>
      <c r="E95" s="205">
        <f>SUM(DB_UtilityFE!CA95,'Results_Feed&amp;Food'!H95)</f>
        <v>45028.964816474218</v>
      </c>
      <c r="F95" s="205">
        <f>SUM(DB_UtilityFE!CD95,'Results_Feed&amp;Food'!I95)</f>
        <v>9387867.9925184771</v>
      </c>
      <c r="G95" s="205">
        <f>SUM(DB_UtilityFE!CG95,'Results_Feed&amp;Food'!J95)</f>
        <v>7934522.965585608</v>
      </c>
      <c r="H95" s="205">
        <f>IF(OR(E95=0,DB_Census_State!$G95=0),0,E95/DB_Census_State!$G95)</f>
        <v>6.7895280568617905E-2</v>
      </c>
      <c r="I95" s="205">
        <f>IF(OR(F95=0,DB_Census_State!$G95=0),0,F95/DB_Census_State!$G95)</f>
        <v>14.155153996789076</v>
      </c>
      <c r="J95" s="205">
        <f>IF(OR(G95=0,DB_Census_State!$G95=0),0,G95/DB_Census_State!$G95)</f>
        <v>11.963780760278173</v>
      </c>
      <c r="K95" s="205">
        <f>SUM(DB_FEConversion!DS95:DU95)</f>
        <v>9848.5621531708257</v>
      </c>
      <c r="L95" s="205">
        <f>SUM(DB_FEConversion!DX95:DZ95)</f>
        <v>561774.92128057149</v>
      </c>
      <c r="M95" s="205">
        <f>SUM(DB_FEConversion!EC95:EE95)</f>
        <v>378883.95253131521</v>
      </c>
      <c r="N95" s="275">
        <f>IF(OR(K95=0,DB_Census_State!$J95=0),0,K95/DB_Census_State!$J95)</f>
        <v>5.8630595072351344E-3</v>
      </c>
      <c r="O95" s="275">
        <f>IF(OR(L95=0,DB_Census_State!$J95=0),0,L95/DB_Census_State!$J95)</f>
        <v>0.33443661540785258</v>
      </c>
      <c r="P95" s="275">
        <f>IF(OR(M95=0,DB_Census_State!$J95=0),0,M95/DB_Census_State!$J95)</f>
        <v>0.22555771344879505</v>
      </c>
      <c r="Q95" s="276">
        <f t="shared" si="3"/>
        <v>0.21871615732919644</v>
      </c>
      <c r="R95" s="276">
        <f t="shared" si="4"/>
        <v>5.9840522015037888E-2</v>
      </c>
      <c r="S95" s="276">
        <f t="shared" si="5"/>
        <v>4.7751320926872086E-2</v>
      </c>
    </row>
    <row r="96" spans="1:19" x14ac:dyDescent="0.2">
      <c r="A96" s="203">
        <v>26</v>
      </c>
      <c r="B96" s="203" t="s">
        <v>44</v>
      </c>
      <c r="C96" s="203">
        <v>2006</v>
      </c>
      <c r="D96" s="204" t="s">
        <v>201</v>
      </c>
      <c r="E96" s="205">
        <f>SUM(DB_UtilityFE!CA96,'Results_Feed&amp;Food'!H96)</f>
        <v>89253.777354198086</v>
      </c>
      <c r="F96" s="205">
        <f>SUM(DB_UtilityFE!CD96,'Results_Feed&amp;Food'!I96)</f>
        <v>28154616.384009954</v>
      </c>
      <c r="G96" s="205">
        <f>SUM(DB_UtilityFE!CG96,'Results_Feed&amp;Food'!J96)</f>
        <v>24400439.707044661</v>
      </c>
      <c r="H96" s="205">
        <f>IF(OR(E96=0,DB_Census_State!$G96=0),0,E96/DB_Census_State!$G96)</f>
        <v>5.2640791114373475E-2</v>
      </c>
      <c r="I96" s="205">
        <f>IF(OR(F96=0,DB_Census_State!$G96=0),0,F96/DB_Census_State!$G96)</f>
        <v>16.60524992790431</v>
      </c>
      <c r="J96" s="205">
        <f>IF(OR(G96=0,DB_Census_State!$G96=0),0,G96/DB_Census_State!$G96)</f>
        <v>14.391082235322193</v>
      </c>
      <c r="K96" s="205">
        <f>SUM(DB_FEConversion!DS96:DU96)</f>
        <v>14286.759415289069</v>
      </c>
      <c r="L96" s="205">
        <f>SUM(DB_FEConversion!DX96:DZ96)</f>
        <v>818193.10271768516</v>
      </c>
      <c r="M96" s="205">
        <f>SUM(DB_FEConversion!EC96:EE96)</f>
        <v>551861.21351232473</v>
      </c>
      <c r="N96" s="275">
        <f>IF(OR(K96=0,DB_Census_State!$J96=0),0,K96/DB_Census_State!$J96)</f>
        <v>7.2330551250853426E-3</v>
      </c>
      <c r="O96" s="275">
        <f>IF(OR(L96=0,DB_Census_State!$J96=0),0,L96/DB_Census_State!$J96)</f>
        <v>0.41423220220173973</v>
      </c>
      <c r="P96" s="275">
        <f>IF(OR(M96=0,DB_Census_State!$J96=0),0,M96/DB_Census_State!$J96)</f>
        <v>0.27939454026638499</v>
      </c>
      <c r="Q96" s="276">
        <f t="shared" si="3"/>
        <v>0.16006896109946081</v>
      </c>
      <c r="R96" s="276">
        <f t="shared" si="4"/>
        <v>2.9060708608424416E-2</v>
      </c>
      <c r="S96" s="276">
        <f t="shared" si="5"/>
        <v>2.261685527548082E-2</v>
      </c>
    </row>
    <row r="97" spans="1:19" x14ac:dyDescent="0.2">
      <c r="A97" s="203">
        <v>27</v>
      </c>
      <c r="B97" s="203" t="s">
        <v>45</v>
      </c>
      <c r="C97" s="203">
        <v>2006</v>
      </c>
      <c r="D97" s="204" t="s">
        <v>201</v>
      </c>
      <c r="E97" s="205">
        <f>SUM(DB_UtilityFE!CA97,'Results_Feed&amp;Food'!H97)</f>
        <v>52873.772510033588</v>
      </c>
      <c r="F97" s="205">
        <f>SUM(DB_UtilityFE!CD97,'Results_Feed&amp;Food'!I97)</f>
        <v>35961341.764649242</v>
      </c>
      <c r="G97" s="205">
        <f>SUM(DB_UtilityFE!CG97,'Results_Feed&amp;Food'!J97)</f>
        <v>31943034.640401606</v>
      </c>
      <c r="H97" s="205">
        <f>IF(OR(E97=0,DB_Census_State!$G97=0),0,E97/DB_Census_State!$G97)</f>
        <v>5.8476331339322764E-2</v>
      </c>
      <c r="I97" s="205">
        <f>IF(OR(F97=0,DB_Census_State!$G97=0),0,F97/DB_Census_State!$G97)</f>
        <v>39.771842193352114</v>
      </c>
      <c r="J97" s="205">
        <f>IF(OR(G97=0,DB_Census_State!$G97=0),0,G97/DB_Census_State!$G97)</f>
        <v>35.327751150367128</v>
      </c>
      <c r="K97" s="205">
        <f>SUM(DB_FEConversion!DS97:DU97)</f>
        <v>6346.9036170236568</v>
      </c>
      <c r="L97" s="205">
        <f>SUM(DB_FEConversion!DX97:DZ97)</f>
        <v>360191.22043540922</v>
      </c>
      <c r="M97" s="205">
        <f>SUM(DB_FEConversion!EC97:EE97)</f>
        <v>242905.66565176079</v>
      </c>
      <c r="N97" s="275">
        <f>IF(OR(K97=0,DB_Census_State!$J97=0),0,K97/DB_Census_State!$J97)</f>
        <v>7.275839098024886E-3</v>
      </c>
      <c r="O97" s="275">
        <f>IF(OR(L97=0,DB_Census_State!$J97=0),0,L97/DB_Census_State!$J97)</f>
        <v>0.41290895884727641</v>
      </c>
      <c r="P97" s="275">
        <f>IF(OR(M97=0,DB_Census_State!$J97=0),0,M97/DB_Census_State!$J97)</f>
        <v>0.27845744097018865</v>
      </c>
      <c r="Q97" s="276">
        <f t="shared" si="3"/>
        <v>0.12003878890652708</v>
      </c>
      <c r="R97" s="276">
        <f t="shared" si="4"/>
        <v>1.0016067331210783E-2</v>
      </c>
      <c r="S97" s="276">
        <f t="shared" si="5"/>
        <v>7.6043390487556643E-3</v>
      </c>
    </row>
    <row r="98" spans="1:19" x14ac:dyDescent="0.2">
      <c r="A98" s="203">
        <v>28</v>
      </c>
      <c r="B98" s="203" t="s">
        <v>46</v>
      </c>
      <c r="C98" s="203">
        <v>2006</v>
      </c>
      <c r="D98" s="204" t="s">
        <v>201</v>
      </c>
      <c r="E98" s="205">
        <f>SUM(DB_UtilityFE!CA98,'Results_Feed&amp;Food'!H98)</f>
        <v>29047.764199517384</v>
      </c>
      <c r="F98" s="205">
        <f>SUM(DB_UtilityFE!CD98,'Results_Feed&amp;Food'!I98)</f>
        <v>6611296.51251675</v>
      </c>
      <c r="G98" s="205">
        <f>SUM(DB_UtilityFE!CG98,'Results_Feed&amp;Food'!J98)</f>
        <v>5324076.5970531404</v>
      </c>
      <c r="H98" s="205">
        <f>IF(OR(E98=0,DB_Census_State!$G98=0),0,E98/DB_Census_State!$G98)</f>
        <v>9.1603272741805158E-2</v>
      </c>
      <c r="I98" s="205">
        <f>IF(OR(F98=0,DB_Census_State!$G98=0),0,F98/DB_Census_State!$G98)</f>
        <v>20.848984915096466</v>
      </c>
      <c r="J98" s="205">
        <f>IF(OR(G98=0,DB_Census_State!$G98=0),0,G98/DB_Census_State!$G98)</f>
        <v>16.789686024311077</v>
      </c>
      <c r="K98" s="205">
        <f>SUM(DB_FEConversion!DS98:DU98)</f>
        <v>6223.7922805127391</v>
      </c>
      <c r="L98" s="205">
        <f>SUM(DB_FEConversion!DX98:DZ98)</f>
        <v>353330.77332029206</v>
      </c>
      <c r="M98" s="205">
        <f>SUM(DB_FEConversion!EC98:EE98)</f>
        <v>238280.28687062688</v>
      </c>
      <c r="N98" s="275">
        <f>IF(OR(K98=0,DB_Census_State!$J98=0),0,K98/DB_Census_State!$J98)</f>
        <v>6.5856611916727745E-3</v>
      </c>
      <c r="O98" s="275">
        <f>IF(OR(L98=0,DB_Census_State!$J98=0),0,L98/DB_Census_State!$J98)</f>
        <v>0.37387442523828535</v>
      </c>
      <c r="P98" s="275">
        <f>IF(OR(M98=0,DB_Census_State!$J98=0),0,M98/DB_Census_State!$J98)</f>
        <v>0.25213457764295177</v>
      </c>
      <c r="Q98" s="276">
        <f t="shared" si="3"/>
        <v>0.21426063079292501</v>
      </c>
      <c r="R98" s="276">
        <f t="shared" si="4"/>
        <v>5.3443492157907793E-2</v>
      </c>
      <c r="S98" s="276">
        <f t="shared" si="5"/>
        <v>4.4755232673120114E-2</v>
      </c>
    </row>
    <row r="99" spans="1:19" x14ac:dyDescent="0.2">
      <c r="A99" s="203">
        <v>29</v>
      </c>
      <c r="B99" s="203" t="s">
        <v>47</v>
      </c>
      <c r="C99" s="203">
        <v>2006</v>
      </c>
      <c r="D99" s="204" t="s">
        <v>201</v>
      </c>
      <c r="E99" s="205">
        <f>SUM(DB_UtilityFE!CA99,'Results_Feed&amp;Food'!H99)</f>
        <v>1218917.2751611159</v>
      </c>
      <c r="F99" s="205">
        <f>SUM(DB_UtilityFE!CD99,'Results_Feed&amp;Food'!I99)</f>
        <v>105579571.46719933</v>
      </c>
      <c r="G99" s="205">
        <f>SUM(DB_UtilityFE!CG99,'Results_Feed&amp;Food'!J99)</f>
        <v>91575417.117852926</v>
      </c>
      <c r="H99" s="205">
        <f>IF(OR(E99=0,DB_Census_State!$G99=0),0,E99/DB_Census_State!$G99)</f>
        <v>0.23437273353705645</v>
      </c>
      <c r="I99" s="205">
        <f>IF(OR(F99=0,DB_Census_State!$G99=0),0,F99/DB_Census_State!$G99)</f>
        <v>20.300781090470423</v>
      </c>
      <c r="J99" s="205">
        <f>IF(OR(G99=0,DB_Census_State!$G99=0),0,G99/DB_Census_State!$G99)</f>
        <v>17.608070106209958</v>
      </c>
      <c r="K99" s="205">
        <f>SUM(DB_FEConversion!DS99:DU99)</f>
        <v>72999.868755872405</v>
      </c>
      <c r="L99" s="205">
        <f>SUM(DB_FEConversion!DX99:DZ99)</f>
        <v>4156385.7844077139</v>
      </c>
      <c r="M99" s="205">
        <f>SUM(DB_FEConversion!EC99:EE99)</f>
        <v>2803144.0653231782</v>
      </c>
      <c r="N99" s="275">
        <f>IF(OR(K99=0,DB_Census_State!$J99=0),0,K99/DB_Census_State!$J99)</f>
        <v>5.6752294181310848E-3</v>
      </c>
      <c r="O99" s="275">
        <f>IF(OR(L99=0,DB_Census_State!$J99=0),0,L99/DB_Census_State!$J99)</f>
        <v>0.32312993542025997</v>
      </c>
      <c r="P99" s="275">
        <f>IF(OR(M99=0,DB_Census_State!$J99=0),0,M99/DB_Census_State!$J99)</f>
        <v>0.21792485293340916</v>
      </c>
      <c r="Q99" s="276">
        <f t="shared" si="3"/>
        <v>5.988910834512811E-2</v>
      </c>
      <c r="R99" s="276">
        <f t="shared" si="4"/>
        <v>3.9367329556731424E-2</v>
      </c>
      <c r="S99" s="276">
        <f t="shared" si="5"/>
        <v>3.0610224376217403E-2</v>
      </c>
    </row>
    <row r="100" spans="1:19" x14ac:dyDescent="0.2">
      <c r="A100" s="203">
        <v>31</v>
      </c>
      <c r="B100" s="203" t="s">
        <v>48</v>
      </c>
      <c r="C100" s="203">
        <v>2006</v>
      </c>
      <c r="D100" s="204" t="s">
        <v>202</v>
      </c>
      <c r="E100" s="205">
        <f>SUM(DB_UtilityFE!CA100,'Results_Feed&amp;Food'!H100)</f>
        <v>1482524.0719772617</v>
      </c>
      <c r="F100" s="205">
        <f>SUM(DB_UtilityFE!CD100,'Results_Feed&amp;Food'!I100)</f>
        <v>177776931.19470075</v>
      </c>
      <c r="G100" s="205">
        <f>SUM(DB_UtilityFE!CG100,'Results_Feed&amp;Food'!J100)</f>
        <v>154309954.71862936</v>
      </c>
      <c r="H100" s="205">
        <f>IF(OR(E100=0,DB_Census_State!$G100=0),0,E100/DB_Census_State!$G100)</f>
        <v>0.27839923172022046</v>
      </c>
      <c r="I100" s="205">
        <f>IF(OR(F100=0,DB_Census_State!$G100=0),0,F100/DB_Census_State!$G100)</f>
        <v>33.384254595052731</v>
      </c>
      <c r="J100" s="205">
        <f>IF(OR(G100=0,DB_Census_State!$G100=0),0,G100/DB_Census_State!$G100)</f>
        <v>28.977453825186405</v>
      </c>
      <c r="K100" s="205">
        <f>SUM(DB_FEConversion!DS100:DU100)</f>
        <v>136756.26182992005</v>
      </c>
      <c r="L100" s="205">
        <f>SUM(DB_FEConversion!DX100:DZ100)</f>
        <v>7739050.9249084741</v>
      </c>
      <c r="M100" s="205">
        <f>SUM(DB_FEConversion!EC100:EE100)</f>
        <v>5218808.4713673741</v>
      </c>
      <c r="N100" s="275">
        <f>IF(OR(K100=0,DB_Census_State!$J100=0),0,K100/DB_Census_State!$J100)</f>
        <v>7.5091346062305039E-3</v>
      </c>
      <c r="O100" s="275">
        <f>IF(OR(L100=0,DB_Census_State!$J100=0),0,L100/DB_Census_State!$J100)</f>
        <v>0.42494269982229144</v>
      </c>
      <c r="P100" s="275">
        <f>IF(OR(M100=0,DB_Census_State!$J100=0),0,M100/DB_Census_State!$J100)</f>
        <v>0.28655898290325893</v>
      </c>
      <c r="Q100" s="276">
        <f t="shared" si="3"/>
        <v>9.2245559053571693E-2</v>
      </c>
      <c r="R100" s="276">
        <f t="shared" si="4"/>
        <v>4.3532368755047804E-2</v>
      </c>
      <c r="S100" s="276">
        <f t="shared" si="5"/>
        <v>3.3820296823256886E-2</v>
      </c>
    </row>
    <row r="101" spans="1:19" x14ac:dyDescent="0.2">
      <c r="A101" s="203">
        <v>32</v>
      </c>
      <c r="B101" s="203" t="s">
        <v>49</v>
      </c>
      <c r="C101" s="203">
        <v>2006</v>
      </c>
      <c r="D101" s="204" t="s">
        <v>202</v>
      </c>
      <c r="E101" s="205">
        <f>SUM(DB_UtilityFE!CA101,'Results_Feed&amp;Food'!H101)</f>
        <v>67396.564491194324</v>
      </c>
      <c r="F101" s="205">
        <f>SUM(DB_UtilityFE!CD101,'Results_Feed&amp;Food'!I101)</f>
        <v>13392635.23364328</v>
      </c>
      <c r="G101" s="205">
        <f>SUM(DB_UtilityFE!CG101,'Results_Feed&amp;Food'!J101)</f>
        <v>11303104.919620087</v>
      </c>
      <c r="H101" s="205">
        <f>IF(OR(E101=0,DB_Census_State!$G101=0),0,E101/DB_Census_State!$G101)</f>
        <v>8.9687374981794563E-2</v>
      </c>
      <c r="I101" s="205">
        <f>IF(OR(F101=0,DB_Census_State!$G101=0),0,F101/DB_Census_State!$G101)</f>
        <v>17.822129469983512</v>
      </c>
      <c r="J101" s="205">
        <f>IF(OR(G101=0,DB_Census_State!$G101=0),0,G101/DB_Census_State!$G101)</f>
        <v>15.041505706377427</v>
      </c>
      <c r="K101" s="205">
        <f>SUM(DB_FEConversion!DS101:DU101)</f>
        <v>12020.671322418724</v>
      </c>
      <c r="L101" s="205">
        <f>SUM(DB_FEConversion!DX101:DZ101)</f>
        <v>680081.64045962493</v>
      </c>
      <c r="M101" s="205">
        <f>SUM(DB_FEConversion!EC101:EE101)</f>
        <v>458609.6556245379</v>
      </c>
      <c r="N101" s="275">
        <f>IF(OR(K101=0,DB_Census_State!$J101=0),0,K101/DB_Census_State!$J101)</f>
        <v>8.9601054001512588E-3</v>
      </c>
      <c r="O101" s="275">
        <f>IF(OR(L101=0,DB_Census_State!$J101=0),0,L101/DB_Census_State!$J101)</f>
        <v>0.50692702726688432</v>
      </c>
      <c r="P101" s="275">
        <f>IF(OR(M101=0,DB_Census_State!$J101=0),0,M101/DB_Census_State!$J101)</f>
        <v>0.34184370753563748</v>
      </c>
      <c r="Q101" s="276">
        <f t="shared" si="3"/>
        <v>0.17835733042430199</v>
      </c>
      <c r="R101" s="276">
        <f t="shared" si="4"/>
        <v>5.0780270543859064E-2</v>
      </c>
      <c r="S101" s="276">
        <f t="shared" si="5"/>
        <v>4.0573776753012075E-2</v>
      </c>
    </row>
    <row r="102" spans="1:19" x14ac:dyDescent="0.2">
      <c r="A102" s="203">
        <v>33</v>
      </c>
      <c r="B102" s="203" t="s">
        <v>50</v>
      </c>
      <c r="C102" s="203">
        <v>2006</v>
      </c>
      <c r="D102" s="204" t="s">
        <v>202</v>
      </c>
      <c r="E102" s="205">
        <f>SUM(DB_UtilityFE!CA102,'Results_Feed&amp;Food'!H102)</f>
        <v>6553.669846348047</v>
      </c>
      <c r="F102" s="205">
        <f>SUM(DB_UtilityFE!CD102,'Results_Feed&amp;Food'!I102)</f>
        <v>4195369.6434872206</v>
      </c>
      <c r="G102" s="205">
        <f>SUM(DB_UtilityFE!CG102,'Results_Feed&amp;Food'!J102)</f>
        <v>3724099.7097879029</v>
      </c>
      <c r="H102" s="205">
        <f>IF(OR(E102=0,DB_Census_State!$G102=0),0,E102/DB_Census_State!$G102)</f>
        <v>1.8754241941187716E-2</v>
      </c>
      <c r="I102" s="205">
        <f>IF(OR(F102=0,DB_Census_State!$G102=0),0,F102/DB_Census_State!$G102)</f>
        <v>12.005636410036402</v>
      </c>
      <c r="J102" s="205">
        <f>IF(OR(G102=0,DB_Census_State!$G102=0),0,G102/DB_Census_State!$G102)</f>
        <v>10.657031649128353</v>
      </c>
      <c r="K102" s="205">
        <f>SUM(DB_FEConversion!DS102:DU102)</f>
        <v>12969.573660063892</v>
      </c>
      <c r="L102" s="205">
        <f>SUM(DB_FEConversion!DX102:DZ102)</f>
        <v>734153.00658808718</v>
      </c>
      <c r="M102" s="205">
        <f>SUM(DB_FEConversion!EC102:EE102)</f>
        <v>495076.47401542566</v>
      </c>
      <c r="N102" s="275">
        <f>IF(OR(K102=0,DB_Census_State!$J102=0),0,K102/DB_Census_State!$J102)</f>
        <v>1.0056396497175969E-2</v>
      </c>
      <c r="O102" s="275">
        <f>IF(OR(L102=0,DB_Census_State!$J102=0),0,L102/DB_Census_State!$J102)</f>
        <v>0.56925030208026706</v>
      </c>
      <c r="P102" s="275">
        <f>IF(OR(M102=0,DB_Census_State!$J102=0),0,M102/DB_Census_State!$J102)</f>
        <v>0.38387424672665993</v>
      </c>
      <c r="Q102" s="276">
        <f t="shared" si="3"/>
        <v>1.9789787957187117</v>
      </c>
      <c r="R102" s="276">
        <f t="shared" si="4"/>
        <v>0.17499125678419461</v>
      </c>
      <c r="S102" s="276">
        <f t="shared" si="5"/>
        <v>0.13293856571945051</v>
      </c>
    </row>
    <row r="103" spans="1:19" x14ac:dyDescent="0.2">
      <c r="A103" s="203">
        <v>35</v>
      </c>
      <c r="B103" s="203" t="s">
        <v>51</v>
      </c>
      <c r="C103" s="203">
        <v>2006</v>
      </c>
      <c r="D103" s="204" t="s">
        <v>202</v>
      </c>
      <c r="E103" s="205">
        <f>SUM(DB_UtilityFE!CA103,'Results_Feed&amp;Food'!H103)</f>
        <v>696665.62388572085</v>
      </c>
      <c r="F103" s="205">
        <f>SUM(DB_UtilityFE!CD103,'Results_Feed&amp;Food'!I103)</f>
        <v>272723918.83903193</v>
      </c>
      <c r="G103" s="205">
        <f>SUM(DB_UtilityFE!CG103,'Results_Feed&amp;Food'!J103)</f>
        <v>244062645.98024076</v>
      </c>
      <c r="H103" s="205">
        <f>IF(OR(E103=0,DB_Census_State!$G103=0),0,E103/DB_Census_State!$G103)</f>
        <v>9.9874233382021504E-2</v>
      </c>
      <c r="I103" s="205">
        <f>IF(OR(F103=0,DB_Census_State!$G103=0),0,F103/DB_Census_State!$G103)</f>
        <v>39.097798692959522</v>
      </c>
      <c r="J103" s="205">
        <f>IF(OR(G103=0,DB_Census_State!$G103=0),0,G103/DB_Census_State!$G103)</f>
        <v>34.988908349614164</v>
      </c>
      <c r="K103" s="205">
        <f>SUM(DB_FEConversion!DS103:DU103)</f>
        <v>70915.087048491769</v>
      </c>
      <c r="L103" s="205">
        <f>SUM(DB_FEConversion!DX103:DZ103)</f>
        <v>4013251.0261451588</v>
      </c>
      <c r="M103" s="205">
        <f>SUM(DB_FEConversion!EC103:EE103)</f>
        <v>2706329.8256484857</v>
      </c>
      <c r="N103" s="275">
        <f>IF(OR(K103=0,DB_Census_State!$J103=0),0,K103/DB_Census_State!$J103)</f>
        <v>1.0171705616942165E-2</v>
      </c>
      <c r="O103" s="275">
        <f>IF(OR(L103=0,DB_Census_State!$J103=0),0,L103/DB_Census_State!$J103)</f>
        <v>0.57564066694194116</v>
      </c>
      <c r="P103" s="275">
        <f>IF(OR(M103=0,DB_Census_State!$J103=0),0,M103/DB_Census_State!$J103)</f>
        <v>0.38818242259257413</v>
      </c>
      <c r="Q103" s="276">
        <f t="shared" si="3"/>
        <v>0.10179214334267839</v>
      </c>
      <c r="R103" s="276">
        <f t="shared" si="4"/>
        <v>1.4715434726918374E-2</v>
      </c>
      <c r="S103" s="276">
        <f t="shared" si="5"/>
        <v>1.1088668709539392E-2</v>
      </c>
    </row>
    <row r="104" spans="1:19" x14ac:dyDescent="0.2">
      <c r="A104" s="203">
        <v>41</v>
      </c>
      <c r="B104" s="203" t="s">
        <v>52</v>
      </c>
      <c r="C104" s="203">
        <v>2006</v>
      </c>
      <c r="D104" s="204" t="s">
        <v>203</v>
      </c>
      <c r="E104" s="205">
        <f>SUM(DB_UtilityFE!CA104,'Results_Feed&amp;Food'!H104)</f>
        <v>4412944.8759073969</v>
      </c>
      <c r="F104" s="205">
        <f>SUM(DB_UtilityFE!CD104,'Results_Feed&amp;Food'!I104)</f>
        <v>388561447.60464668</v>
      </c>
      <c r="G104" s="205">
        <f>SUM(DB_UtilityFE!CG104,'Results_Feed&amp;Food'!J104)</f>
        <v>344285808.07141548</v>
      </c>
      <c r="H104" s="205">
        <f>IF(OR(E104=0,DB_Census_State!$G104=0),0,E104/DB_Census_State!$G104)</f>
        <v>0.67768069613363924</v>
      </c>
      <c r="I104" s="205">
        <f>IF(OR(F104=0,DB_Census_State!$G104=0),0,F104/DB_Census_State!$G104)</f>
        <v>59.670038876084341</v>
      </c>
      <c r="J104" s="205">
        <f>IF(OR(G104=0,DB_Census_State!$G104=0),0,G104/DB_Census_State!$G104)</f>
        <v>52.870781902707222</v>
      </c>
      <c r="K104" s="205">
        <f>SUM(DB_FEConversion!DS104:DU104)</f>
        <v>61627.345092631716</v>
      </c>
      <c r="L104" s="205">
        <f>SUM(DB_FEConversion!DX104:DZ104)</f>
        <v>3488873.5565587752</v>
      </c>
      <c r="M104" s="205">
        <f>SUM(DB_FEConversion!EC104:EE104)</f>
        <v>2352730.7071256745</v>
      </c>
      <c r="N104" s="275">
        <f>IF(OR(K104=0,DB_Census_State!$J104=0),0,K104/DB_Census_State!$J104)</f>
        <v>1.3022068971683802E-2</v>
      </c>
      <c r="O104" s="275">
        <f>IF(OR(L104=0,DB_Census_State!$J104=0),0,L104/DB_Census_State!$J104)</f>
        <v>0.7372109250966925</v>
      </c>
      <c r="P104" s="275">
        <f>IF(OR(M104=0,DB_Census_State!$J104=0),0,M104/DB_Census_State!$J104)</f>
        <v>0.49714005193535438</v>
      </c>
      <c r="Q104" s="276">
        <f t="shared" si="3"/>
        <v>1.3965129142919511E-2</v>
      </c>
      <c r="R104" s="276">
        <f t="shared" si="4"/>
        <v>8.9789493478226717E-3</v>
      </c>
      <c r="S104" s="276">
        <f t="shared" si="5"/>
        <v>6.8336557940188039E-3</v>
      </c>
    </row>
    <row r="105" spans="1:19" x14ac:dyDescent="0.2">
      <c r="A105" s="203">
        <v>42</v>
      </c>
      <c r="B105" s="203" t="s">
        <v>53</v>
      </c>
      <c r="C105" s="203">
        <v>2006</v>
      </c>
      <c r="D105" s="204" t="s">
        <v>203</v>
      </c>
      <c r="E105" s="205">
        <f>SUM(DB_UtilityFE!CA105,'Results_Feed&amp;Food'!H105)</f>
        <v>767723.56136716367</v>
      </c>
      <c r="F105" s="205">
        <f>SUM(DB_UtilityFE!CD105,'Results_Feed&amp;Food'!I105)</f>
        <v>104474726.52983183</v>
      </c>
      <c r="G105" s="205">
        <f>SUM(DB_UtilityFE!CG105,'Results_Feed&amp;Food'!J105)</f>
        <v>89928229.042736769</v>
      </c>
      <c r="H105" s="205">
        <f>IF(OR(E105=0,DB_Census_State!$G105=0),0,E105/DB_Census_State!$G105)</f>
        <v>0.44566918937785494</v>
      </c>
      <c r="I105" s="205">
        <f>IF(OR(F105=0,DB_Census_State!$G105=0),0,F105/DB_Census_State!$G105)</f>
        <v>60.648349257520515</v>
      </c>
      <c r="J105" s="205">
        <f>IF(OR(G105=0,DB_Census_State!$G105=0),0,G105/DB_Census_State!$G105)</f>
        <v>52.204000185029045</v>
      </c>
      <c r="K105" s="205">
        <f>SUM(DB_FEConversion!DS105:DU105)</f>
        <v>21097.420556015917</v>
      </c>
      <c r="L105" s="205">
        <f>SUM(DB_FEConversion!DX105:DZ105)</f>
        <v>1194057.5475803618</v>
      </c>
      <c r="M105" s="205">
        <f>SUM(DB_FEConversion!EC105:EE105)</f>
        <v>805212.58883311786</v>
      </c>
      <c r="N105" s="275">
        <f>IF(OR(K105=0,DB_Census_State!$J105=0),0,K105/DB_Census_State!$J105)</f>
        <v>1.2357509895133368E-2</v>
      </c>
      <c r="O105" s="275">
        <f>IF(OR(L105=0,DB_Census_State!$J105=0),0,L105/DB_Census_State!$J105)</f>
        <v>0.69940199184091534</v>
      </c>
      <c r="P105" s="275">
        <f>IF(OR(M105=0,DB_Census_State!$J105=0),0,M105/DB_Census_State!$J105)</f>
        <v>0.47164166385989081</v>
      </c>
      <c r="Q105" s="276">
        <f t="shared" si="3"/>
        <v>2.7480491178941531E-2</v>
      </c>
      <c r="R105" s="276">
        <f t="shared" si="4"/>
        <v>1.142915217145277E-2</v>
      </c>
      <c r="S105" s="276">
        <f t="shared" si="5"/>
        <v>8.9539469130483496E-3</v>
      </c>
    </row>
    <row r="106" spans="1:19" x14ac:dyDescent="0.2">
      <c r="A106" s="203">
        <v>43</v>
      </c>
      <c r="B106" s="203" t="s">
        <v>54</v>
      </c>
      <c r="C106" s="203">
        <v>2006</v>
      </c>
      <c r="D106" s="204" t="s">
        <v>203</v>
      </c>
      <c r="E106" s="205">
        <f>SUM(DB_UtilityFE!CA106,'Results_Feed&amp;Food'!H106)</f>
        <v>4061887.7683109334</v>
      </c>
      <c r="F106" s="205">
        <f>SUM(DB_UtilityFE!CD106,'Results_Feed&amp;Food'!I106)</f>
        <v>345528903.5496217</v>
      </c>
      <c r="G106" s="205">
        <f>SUM(DB_UtilityFE!CG106,'Results_Feed&amp;Food'!J106)</f>
        <v>310538952.29147196</v>
      </c>
      <c r="H106" s="205">
        <f>IF(OR(E106=0,DB_Census_State!$G106=0),0,E106/DB_Census_State!$G106)</f>
        <v>0.58402924429832292</v>
      </c>
      <c r="I106" s="205">
        <f>IF(OR(F106=0,DB_Census_State!$G106=0),0,F106/DB_Census_State!$G106)</f>
        <v>49.681083263220813</v>
      </c>
      <c r="J106" s="205">
        <f>IF(OR(G106=0,DB_Census_State!$G106=0),0,G106/DB_Census_State!$G106)</f>
        <v>44.650133134377164</v>
      </c>
      <c r="K106" s="205">
        <f>SUM(DB_FEConversion!DS106:DU106)</f>
        <v>78779.404384666937</v>
      </c>
      <c r="L106" s="205">
        <f>SUM(DB_FEConversion!DX106:DZ106)</f>
        <v>4471225.0174872596</v>
      </c>
      <c r="M106" s="205">
        <f>SUM(DB_FEConversion!EC106:EE106)</f>
        <v>3015319.7566204467</v>
      </c>
      <c r="N106" s="275">
        <f>IF(OR(K106=0,DB_Census_State!$J106=0),0,K106/DB_Census_State!$J106)</f>
        <v>8.5230390354100374E-3</v>
      </c>
      <c r="O106" s="275">
        <f>IF(OR(L106=0,DB_Census_State!$J106=0),0,L106/DB_Census_State!$J106)</f>
        <v>0.48373589084360979</v>
      </c>
      <c r="P106" s="275">
        <f>IF(OR(M106=0,DB_Census_State!$J106=0),0,M106/DB_Census_State!$J106)</f>
        <v>0.3262234360700646</v>
      </c>
      <c r="Q106" s="276">
        <f t="shared" si="3"/>
        <v>1.939477624154692E-2</v>
      </c>
      <c r="R106" s="276">
        <f t="shared" si="4"/>
        <v>1.2940234439302537E-2</v>
      </c>
      <c r="S106" s="276">
        <f t="shared" si="5"/>
        <v>9.7099566233812325E-3</v>
      </c>
    </row>
    <row r="107" spans="1:19" x14ac:dyDescent="0.2">
      <c r="A107" s="203">
        <v>50</v>
      </c>
      <c r="B107" s="203" t="s">
        <v>55</v>
      </c>
      <c r="C107" s="203">
        <v>2006</v>
      </c>
      <c r="D107" s="204" t="s">
        <v>204</v>
      </c>
      <c r="E107" s="205">
        <f>SUM(DB_UtilityFE!CA107,'Results_Feed&amp;Food'!H107)</f>
        <v>1685204.0247387639</v>
      </c>
      <c r="F107" s="205">
        <f>SUM(DB_UtilityFE!CD107,'Results_Feed&amp;Food'!I107)</f>
        <v>129828618.59821692</v>
      </c>
      <c r="G107" s="205">
        <f>SUM(DB_UtilityFE!CG107,'Results_Feed&amp;Food'!J107)</f>
        <v>117180377.42385244</v>
      </c>
      <c r="H107" s="205">
        <f>IF(OR(E107=0,DB_Census_State!$G107=0),0,E107/DB_Census_State!$G107)</f>
        <v>0.75252882695574141</v>
      </c>
      <c r="I107" s="205">
        <f>IF(OR(F107=0,DB_Census_State!$G107=0),0,F107/DB_Census_State!$G107)</f>
        <v>57.975044341675904</v>
      </c>
      <c r="J107" s="205">
        <f>IF(OR(G107=0,DB_Census_State!$G107=0),0,G107/DB_Census_State!$G107)</f>
        <v>52.326964967148363</v>
      </c>
      <c r="K107" s="205">
        <f>SUM(DB_FEConversion!DS107:DU107)</f>
        <v>137656.6803475428</v>
      </c>
      <c r="L107" s="205">
        <f>SUM(DB_FEConversion!DX107:DZ107)</f>
        <v>7782529.8988744365</v>
      </c>
      <c r="M107" s="205">
        <f>SUM(DB_FEConversion!EC107:EE107)</f>
        <v>5248052.5549832955</v>
      </c>
      <c r="N107" s="275">
        <f>IF(OR(K107=0,DB_Census_State!$J107=0),0,K107/DB_Census_State!$J107)</f>
        <v>6.5379167397902338E-3</v>
      </c>
      <c r="O107" s="275">
        <f>IF(OR(L107=0,DB_Census_State!$J107=0),0,L107/DB_Census_State!$J107)</f>
        <v>0.36962632234998116</v>
      </c>
      <c r="P107" s="275">
        <f>IF(OR(M107=0,DB_Census_State!$J107=0),0,M107/DB_Census_State!$J107)</f>
        <v>0.24925292810997718</v>
      </c>
      <c r="Q107" s="276">
        <f t="shared" si="3"/>
        <v>8.168546854074954E-2</v>
      </c>
      <c r="R107" s="276">
        <f t="shared" si="4"/>
        <v>5.9944640734098685E-2</v>
      </c>
      <c r="S107" s="276">
        <f t="shared" si="5"/>
        <v>4.4786103871304286E-2</v>
      </c>
    </row>
    <row r="108" spans="1:19" x14ac:dyDescent="0.2">
      <c r="A108" s="203">
        <v>51</v>
      </c>
      <c r="B108" s="203" t="s">
        <v>56</v>
      </c>
      <c r="C108" s="203">
        <v>2006</v>
      </c>
      <c r="D108" s="204" t="s">
        <v>204</v>
      </c>
      <c r="E108" s="205">
        <f>SUM(DB_UtilityFE!CA108,'Results_Feed&amp;Food'!H108)</f>
        <v>4800630.8133569499</v>
      </c>
      <c r="F108" s="205">
        <f>SUM(DB_UtilityFE!CD108,'Results_Feed&amp;Food'!I108)</f>
        <v>327616786.92679405</v>
      </c>
      <c r="G108" s="205">
        <f>SUM(DB_UtilityFE!CG108,'Results_Feed&amp;Food'!J108)</f>
        <v>298582985.74974132</v>
      </c>
      <c r="H108" s="205">
        <f>IF(OR(E108=0,DB_Census_State!$G108=0),0,E108/DB_Census_State!$G108)</f>
        <v>0.74806301499232164</v>
      </c>
      <c r="I108" s="205">
        <f>IF(OR(F108=0,DB_Census_State!$G108=0),0,F108/DB_Census_State!$G108)</f>
        <v>51.051207834742499</v>
      </c>
      <c r="J108" s="205">
        <f>IF(OR(G108=0,DB_Census_State!$G108=0),0,G108/DB_Census_State!$G108)</f>
        <v>46.526987229241264</v>
      </c>
      <c r="K108" s="205">
        <f>SUM(DB_FEConversion!DS108:DU108)</f>
        <v>137887.70865502933</v>
      </c>
      <c r="L108" s="205">
        <f>SUM(DB_FEConversion!DX108:DZ108)</f>
        <v>7795812.0847163973</v>
      </c>
      <c r="M108" s="205">
        <f>SUM(DB_FEConversion!EC108:EE108)</f>
        <v>5257011.3317851955</v>
      </c>
      <c r="N108" s="275">
        <f>IF(OR(K108=0,DB_Census_State!$J108=0),0,K108/DB_Census_State!$J108)</f>
        <v>6.2525553149951922E-3</v>
      </c>
      <c r="O108" s="275">
        <f>IF(OR(L108=0,DB_Census_State!$J108=0),0,L108/DB_Census_State!$J108)</f>
        <v>0.35350320025221027</v>
      </c>
      <c r="P108" s="275">
        <f>IF(OR(M108=0,DB_Census_State!$J108=0),0,M108/DB_Census_State!$J108)</f>
        <v>0.23838059580624255</v>
      </c>
      <c r="Q108" s="276">
        <f t="shared" si="3"/>
        <v>2.872283123113319E-2</v>
      </c>
      <c r="R108" s="276">
        <f t="shared" si="4"/>
        <v>2.3795520851800464E-2</v>
      </c>
      <c r="S108" s="276">
        <f t="shared" si="5"/>
        <v>1.76065334686933E-2</v>
      </c>
    </row>
    <row r="109" spans="1:19" x14ac:dyDescent="0.2">
      <c r="A109" s="203">
        <v>52</v>
      </c>
      <c r="B109" s="203" t="s">
        <v>57</v>
      </c>
      <c r="C109" s="203">
        <v>2006</v>
      </c>
      <c r="D109" s="204" t="s">
        <v>204</v>
      </c>
      <c r="E109" s="205">
        <f>SUM(DB_UtilityFE!CA109,'Results_Feed&amp;Food'!H109)</f>
        <v>2389762.5909700254</v>
      </c>
      <c r="F109" s="205">
        <f>SUM(DB_UtilityFE!CD109,'Results_Feed&amp;Food'!I109)</f>
        <v>180520316.71152851</v>
      </c>
      <c r="G109" s="205">
        <f>SUM(DB_UtilityFE!CG109,'Results_Feed&amp;Food'!J109)</f>
        <v>163237979.41251153</v>
      </c>
      <c r="H109" s="205">
        <f>IF(OR(E109=0,DB_Census_State!$G109=0),0,E109/DB_Census_State!$G109)</f>
        <v>0.63137049832234937</v>
      </c>
      <c r="I109" s="205">
        <f>IF(OR(F109=0,DB_Census_State!$G109=0),0,F109/DB_Census_State!$G109)</f>
        <v>47.693106733754071</v>
      </c>
      <c r="J109" s="205">
        <f>IF(OR(G109=0,DB_Census_State!$G109=0),0,G109/DB_Census_State!$G109)</f>
        <v>43.127147774531188</v>
      </c>
      <c r="K109" s="205">
        <f>SUM(DB_FEConversion!DS109:DU109)</f>
        <v>121804.69516518898</v>
      </c>
      <c r="L109" s="205">
        <f>SUM(DB_FEConversion!DX109:DZ109)</f>
        <v>6887302.3441559346</v>
      </c>
      <c r="M109" s="205">
        <f>SUM(DB_FEConversion!EC109:EE109)</f>
        <v>4644375.6383069707</v>
      </c>
      <c r="N109" s="275">
        <f>IF(OR(K109=0,DB_Census_State!$J109=0),0,K109/DB_Census_State!$J109)</f>
        <v>7.6918303700523865E-3</v>
      </c>
      <c r="O109" s="275">
        <f>IF(OR(L109=0,DB_Census_State!$J109=0),0,L109/DB_Census_State!$J109)</f>
        <v>0.43492544574465475</v>
      </c>
      <c r="P109" s="275">
        <f>IF(OR(M109=0,DB_Census_State!$J109=0),0,M109/DB_Census_State!$J109)</f>
        <v>0.29328713097810549</v>
      </c>
      <c r="Q109" s="276">
        <f t="shared" si="3"/>
        <v>5.0969370608378049E-2</v>
      </c>
      <c r="R109" s="276">
        <f t="shared" si="4"/>
        <v>3.8152505322499766E-2</v>
      </c>
      <c r="S109" s="276">
        <f t="shared" si="5"/>
        <v>2.8451562896220205E-2</v>
      </c>
    </row>
    <row r="110" spans="1:19" x14ac:dyDescent="0.2">
      <c r="A110" s="203">
        <v>53</v>
      </c>
      <c r="B110" s="203" t="s">
        <v>58</v>
      </c>
      <c r="C110" s="203">
        <v>2006</v>
      </c>
      <c r="D110" s="204" t="s">
        <v>204</v>
      </c>
      <c r="E110" s="205">
        <f>SUM(DB_UtilityFE!CA110,'Results_Feed&amp;Food'!H110)</f>
        <v>60844.840757864891</v>
      </c>
      <c r="F110" s="205">
        <f>SUM(DB_UtilityFE!CD110,'Results_Feed&amp;Food'!I110)</f>
        <v>5025668.8984738495</v>
      </c>
      <c r="G110" s="205">
        <f>SUM(DB_UtilityFE!CG110,'Results_Feed&amp;Food'!J110)</f>
        <v>4384225.892755148</v>
      </c>
      <c r="H110" s="205">
        <f>IF(OR(E110=0,DB_Census_State!$G110=0),0,E110/DB_Census_State!$G110)</f>
        <v>0.62416487923785813</v>
      </c>
      <c r="I110" s="205">
        <f>IF(OR(F110=0,DB_Census_State!$G110=0),0,F110/DB_Census_State!$G110)</f>
        <v>51.554839852217327</v>
      </c>
      <c r="J110" s="205">
        <f>IF(OR(G110=0,DB_Census_State!$G110=0),0,G110/DB_Census_State!$G110)</f>
        <v>44.974722438554274</v>
      </c>
      <c r="K110" s="205">
        <f>SUM(DB_FEConversion!DS110:DU110)</f>
        <v>573.53544976124851</v>
      </c>
      <c r="L110" s="205">
        <f>SUM(DB_FEConversion!DX110:DZ110)</f>
        <v>32587.934849402998</v>
      </c>
      <c r="M110" s="205">
        <f>SUM(DB_FEConversion!EC110:EE110)</f>
        <v>21977.0744364247</v>
      </c>
      <c r="N110" s="275">
        <f>IF(OR(K110=0,DB_Census_State!$J110=0),0,K110/DB_Census_State!$J110)</f>
        <v>7.1874312287585817E-3</v>
      </c>
      <c r="O110" s="275">
        <f>IF(OR(L110=0,DB_Census_State!$J110=0),0,L110/DB_Census_State!$J110)</f>
        <v>0.40838546373175683</v>
      </c>
      <c r="P110" s="275">
        <f>IF(OR(M110=0,DB_Census_State!$J110=0),0,M110/DB_Census_State!$J110)</f>
        <v>0.27541228913899896</v>
      </c>
      <c r="Q110" s="276">
        <f t="shared" si="3"/>
        <v>9.4261969070419914E-3</v>
      </c>
      <c r="R110" s="276">
        <f t="shared" si="4"/>
        <v>6.4842980124096544E-3</v>
      </c>
      <c r="S110" s="276">
        <f t="shared" si="5"/>
        <v>5.0127605132621947E-3</v>
      </c>
    </row>
  </sheetData>
  <mergeCells count="1">
    <mergeCell ref="A1:D1"/>
  </mergeCells>
  <pageMargins left="0.511811024" right="0.511811024" top="0.78740157499999996" bottom="0.78740157499999996" header="0.31496062000000002" footer="0.31496062000000002"/>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AE112"/>
  <sheetViews>
    <sheetView zoomScale="85" zoomScaleNormal="85" zoomScalePageLayoutView="85" workbookViewId="0">
      <selection sqref="A1:D1"/>
    </sheetView>
  </sheetViews>
  <sheetFormatPr baseColWidth="10" defaultColWidth="8.6640625" defaultRowHeight="14" x14ac:dyDescent="0.2"/>
  <cols>
    <col min="1" max="1" width="6.83203125" style="29" bestFit="1" customWidth="1"/>
    <col min="2" max="2" width="18.1640625" style="29" bestFit="1" customWidth="1"/>
    <col min="3" max="3" width="5.1640625" style="29" bestFit="1" customWidth="1"/>
    <col min="4" max="4" width="15.1640625" style="29" bestFit="1" customWidth="1"/>
    <col min="5" max="5" width="14" style="29" customWidth="1"/>
    <col min="6" max="7" width="14.5" style="29" bestFit="1" customWidth="1"/>
    <col min="8" max="8" width="10.5" style="29" bestFit="1" customWidth="1"/>
    <col min="9" max="9" width="13.33203125" style="29" bestFit="1" customWidth="1"/>
    <col min="10" max="10" width="12.1640625" style="29" bestFit="1" customWidth="1"/>
    <col min="11" max="11" width="9.5" style="29" bestFit="1" customWidth="1"/>
    <col min="12" max="13" width="12.1640625" style="29" bestFit="1" customWidth="1"/>
    <col min="14" max="14" width="11.5" style="29" bestFit="1" customWidth="1"/>
    <col min="15" max="16" width="12.1640625" style="29" bestFit="1" customWidth="1"/>
    <col min="17" max="17" width="12.6640625" style="29" bestFit="1" customWidth="1"/>
    <col min="18" max="19" width="14.5" style="29" bestFit="1" customWidth="1"/>
    <col min="20" max="20" width="10.83203125" style="29" customWidth="1"/>
    <col min="21" max="22" width="12.1640625" style="29" bestFit="1" customWidth="1"/>
    <col min="23" max="23" width="11.5" style="29" bestFit="1" customWidth="1"/>
    <col min="24" max="25" width="13.33203125" style="29" bestFit="1" customWidth="1"/>
    <col min="26" max="26" width="12.33203125" style="29" bestFit="1" customWidth="1"/>
    <col min="27" max="28" width="13.33203125" style="29" bestFit="1" customWidth="1"/>
    <col min="29" max="29" width="11.83203125" style="182" customWidth="1"/>
    <col min="30" max="30" width="11" style="182" bestFit="1" customWidth="1"/>
    <col min="31" max="31" width="11.5" style="182" bestFit="1" customWidth="1"/>
    <col min="32" max="16384" width="8.6640625" style="29"/>
  </cols>
  <sheetData>
    <row r="1" spans="1:31" x14ac:dyDescent="0.2">
      <c r="A1" s="307" t="s">
        <v>1044</v>
      </c>
      <c r="B1" s="307"/>
      <c r="C1" s="307"/>
      <c r="D1" s="307"/>
      <c r="E1" s="342" t="s">
        <v>432</v>
      </c>
      <c r="F1" s="342"/>
      <c r="G1" s="342"/>
      <c r="H1" s="342"/>
      <c r="I1" s="342"/>
      <c r="J1" s="342"/>
      <c r="K1" s="342"/>
      <c r="L1" s="342"/>
      <c r="M1" s="342"/>
      <c r="N1" s="342"/>
      <c r="O1" s="342"/>
      <c r="P1" s="342"/>
      <c r="Q1" s="342"/>
      <c r="R1" s="342"/>
      <c r="S1" s="342"/>
      <c r="T1" s="341" t="s">
        <v>436</v>
      </c>
      <c r="U1" s="341"/>
      <c r="V1" s="341"/>
      <c r="W1" s="341"/>
      <c r="X1" s="341"/>
      <c r="Y1" s="341"/>
      <c r="Z1" s="341"/>
      <c r="AA1" s="341"/>
      <c r="AB1" s="341"/>
      <c r="AC1" s="343" t="s">
        <v>448</v>
      </c>
      <c r="AD1" s="343"/>
      <c r="AE1" s="343"/>
    </row>
    <row r="2" spans="1:31" x14ac:dyDescent="0.2">
      <c r="A2" s="173" t="s">
        <v>1043</v>
      </c>
      <c r="B2" s="173" t="s">
        <v>1042</v>
      </c>
      <c r="C2" s="173" t="s">
        <v>1039</v>
      </c>
      <c r="D2" s="174" t="s">
        <v>205</v>
      </c>
      <c r="E2" s="264" t="s">
        <v>629</v>
      </c>
      <c r="F2" s="264" t="s">
        <v>632</v>
      </c>
      <c r="G2" s="264" t="s">
        <v>635</v>
      </c>
      <c r="H2" s="264" t="s">
        <v>422</v>
      </c>
      <c r="I2" s="264" t="s">
        <v>423</v>
      </c>
      <c r="J2" s="264" t="s">
        <v>424</v>
      </c>
      <c r="K2" s="264" t="s">
        <v>425</v>
      </c>
      <c r="L2" s="264" t="s">
        <v>440</v>
      </c>
      <c r="M2" s="264" t="s">
        <v>441</v>
      </c>
      <c r="N2" s="264" t="s">
        <v>426</v>
      </c>
      <c r="O2" s="264" t="s">
        <v>427</v>
      </c>
      <c r="P2" s="264" t="s">
        <v>428</v>
      </c>
      <c r="Q2" s="264" t="s">
        <v>437</v>
      </c>
      <c r="R2" s="264" t="s">
        <v>438</v>
      </c>
      <c r="S2" s="264" t="s">
        <v>439</v>
      </c>
      <c r="T2" s="265" t="s">
        <v>433</v>
      </c>
      <c r="U2" s="265" t="s">
        <v>434</v>
      </c>
      <c r="V2" s="265" t="s">
        <v>435</v>
      </c>
      <c r="W2" s="265" t="s">
        <v>429</v>
      </c>
      <c r="X2" s="265" t="s">
        <v>430</v>
      </c>
      <c r="Y2" s="265" t="s">
        <v>431</v>
      </c>
      <c r="Z2" s="265" t="s">
        <v>442</v>
      </c>
      <c r="AA2" s="265" t="s">
        <v>443</v>
      </c>
      <c r="AB2" s="265" t="s">
        <v>444</v>
      </c>
      <c r="AC2" s="277" t="s">
        <v>450</v>
      </c>
      <c r="AD2" s="277" t="s">
        <v>451</v>
      </c>
      <c r="AE2" s="277" t="s">
        <v>459</v>
      </c>
    </row>
    <row r="3" spans="1:31" x14ac:dyDescent="0.2">
      <c r="A3" s="203">
        <v>11</v>
      </c>
      <c r="B3" s="203" t="s">
        <v>32</v>
      </c>
      <c r="C3" s="203">
        <v>1975</v>
      </c>
      <c r="D3" s="204" t="s">
        <v>200</v>
      </c>
      <c r="E3" s="205">
        <f>DB_UtilityFE!CA3</f>
        <v>9505.4172691645308</v>
      </c>
      <c r="F3" s="205">
        <f>DB_UtilityFE!CD3</f>
        <v>1732665.1045435967</v>
      </c>
      <c r="G3" s="205">
        <f>DB_UtilityFE!CG3</f>
        <v>1510766.6303421438</v>
      </c>
      <c r="H3" s="205">
        <f>SUM(DB_FEConversion!DV3,DB_FEConversion!DW3)</f>
        <v>2022.9086579076793</v>
      </c>
      <c r="I3" s="205">
        <f>SUM(DB_FEConversion!EA3:EB3)</f>
        <v>137541.37500848845</v>
      </c>
      <c r="J3" s="205">
        <f>SUM(DB_FEConversion!EF3:EG3)</f>
        <v>100143.48600679077</v>
      </c>
      <c r="K3" s="205">
        <f>DB_FEConversion!EJ3</f>
        <v>114.646266</v>
      </c>
      <c r="L3" s="205">
        <f>DB_FEConversion!EM3</f>
        <v>9532.0181160000011</v>
      </c>
      <c r="M3" s="205">
        <f>DB_FEConversion!EP3</f>
        <v>5634.0450719999999</v>
      </c>
      <c r="N3" s="205">
        <f>DB_FEConversion!EH3*VLOOKUP(A3,MILK,4,FALSE)</f>
        <v>0</v>
      </c>
      <c r="O3" s="205">
        <f>DB_FEConversion!EK3*0.13</f>
        <v>1683.4184639999999</v>
      </c>
      <c r="P3" s="205">
        <f>DB_FEConversion!EN3*0.13</f>
        <v>1168.2389721599998</v>
      </c>
      <c r="Q3" s="205">
        <f>SUM(E3,H3,K3,N3)</f>
        <v>11642.97219307221</v>
      </c>
      <c r="R3" s="205">
        <f>SUM(F3,I3,L3,O3)</f>
        <v>1881421.9161320855</v>
      </c>
      <c r="S3" s="205">
        <f>SUM(G3,J3,M3,P3)</f>
        <v>1617712.4003930946</v>
      </c>
      <c r="T3" s="241">
        <f>SUM(DB_FEConversion!DS3:DU3)</f>
        <v>387.96899599012318</v>
      </c>
      <c r="U3" s="241">
        <f>SUM(DB_FEConversion!DX3:DZ3)</f>
        <v>21996.088607397123</v>
      </c>
      <c r="V3" s="241">
        <f>SUM(DB_FEConversion!EC3:EE3)</f>
        <v>14833.440554001312</v>
      </c>
      <c r="W3" s="241">
        <f>DB_FEConversion!EH3*VLOOKUP(A3,MILK,3,FALSE)+DB_FEConversion!EI3</f>
        <v>109.0736608</v>
      </c>
      <c r="X3" s="241">
        <f>DB_FEConversion!EK3*0.87+DB_FEConversion!EL3</f>
        <v>11281.941215999999</v>
      </c>
      <c r="Y3" s="241">
        <f>DB_FEConversion!EN3*0.87+DB_FEConversion!EO3</f>
        <v>7829.3090470399984</v>
      </c>
      <c r="Z3" s="205">
        <f>SUM('Results_Crop&amp;Pasture'!T3,'Results_Crop&amp;Pasture'!W3)</f>
        <v>497.04265679012315</v>
      </c>
      <c r="AA3" s="205">
        <f>SUM('Results_Crop&amp;Pasture'!U3,'Results_Crop&amp;Pasture'!X3)</f>
        <v>33278.029823397126</v>
      </c>
      <c r="AB3" s="205">
        <f>SUM('Results_Crop&amp;Pasture'!V3,'Results_Crop&amp;Pasture'!Y3)</f>
        <v>22662.749601041309</v>
      </c>
      <c r="AC3" s="276">
        <f>IF(OR(Z3=0,Q3=0),0,Z3/Q3)</f>
        <v>4.2690358488176497E-2</v>
      </c>
      <c r="AD3" s="276">
        <f>IF(OR(AA3=0,R3=0),0,AA3/R3)</f>
        <v>1.7687701805776581E-2</v>
      </c>
      <c r="AE3" s="276">
        <f>IF(OR(AB3=0,S3=0),0,AB3/S3)</f>
        <v>1.4009133882842459E-2</v>
      </c>
    </row>
    <row r="4" spans="1:31" x14ac:dyDescent="0.2">
      <c r="A4" s="203">
        <v>12</v>
      </c>
      <c r="B4" s="203" t="s">
        <v>33</v>
      </c>
      <c r="C4" s="203">
        <v>1975</v>
      </c>
      <c r="D4" s="204" t="s">
        <v>200</v>
      </c>
      <c r="E4" s="205">
        <f>DB_UtilityFE!CA4</f>
        <v>3612.6615966140625</v>
      </c>
      <c r="F4" s="205">
        <f>DB_UtilityFE!CD4</f>
        <v>1152995.2751254938</v>
      </c>
      <c r="G4" s="205">
        <f>DB_UtilityFE!CG4</f>
        <v>900185.76162292552</v>
      </c>
      <c r="H4" s="205">
        <f>SUM(DB_FEConversion!DV4,DB_FEConversion!DW4)</f>
        <v>1604.3378720949411</v>
      </c>
      <c r="I4" s="205">
        <f>SUM(DB_FEConversion!EA4:EB4)</f>
        <v>109547.59109339575</v>
      </c>
      <c r="J4" s="205">
        <f>SUM(DB_FEConversion!EF4:EG4)</f>
        <v>80064.710574716606</v>
      </c>
      <c r="K4" s="205">
        <f>DB_FEConversion!EJ4</f>
        <v>111.78926639999999</v>
      </c>
      <c r="L4" s="205">
        <f>DB_FEConversion!EM4</f>
        <v>9294.4790064000008</v>
      </c>
      <c r="M4" s="205">
        <f>DB_FEConversion!EP4</f>
        <v>5493.6439487999996</v>
      </c>
      <c r="N4" s="205">
        <f>DB_FEConversion!EH4*VLOOKUP(A4,MILK,4,FALSE)</f>
        <v>0</v>
      </c>
      <c r="O4" s="205">
        <f>DB_FEConversion!EK4*0.13</f>
        <v>3585.0578399999995</v>
      </c>
      <c r="P4" s="205">
        <f>DB_FEConversion!EN4*0.13</f>
        <v>2487.9163295999997</v>
      </c>
      <c r="Q4" s="205">
        <f t="shared" ref="Q4:Q67" si="0">SUM(E4,H4,K4,N4)</f>
        <v>5328.7887351090039</v>
      </c>
      <c r="R4" s="205">
        <f t="shared" ref="R4:R67" si="1">SUM(F4,I4,L4,O4)</f>
        <v>1275422.4030652896</v>
      </c>
      <c r="S4" s="205">
        <f t="shared" ref="S4:S67" si="2">SUM(G4,J4,M4,P4)</f>
        <v>988232.03247604216</v>
      </c>
      <c r="T4" s="241">
        <f>SUM(DB_FEConversion!DS4:DU4)</f>
        <v>818.04225198630206</v>
      </c>
      <c r="U4" s="241">
        <f>SUM(DB_FEConversion!DX4:DZ4)</f>
        <v>46354.153587115965</v>
      </c>
      <c r="V4" s="241">
        <f>SUM(DB_FEConversion!EC4:EE4)</f>
        <v>31259.508641363034</v>
      </c>
      <c r="W4" s="241">
        <f>DB_FEConversion!EH4*VLOOKUP(A4,MILK,3,FALSE)+DB_FEConversion!EI4</f>
        <v>232.03370319999996</v>
      </c>
      <c r="X4" s="241">
        <f>DB_FEConversion!EK4*0.87+DB_FEConversion!EL4</f>
        <v>23996.306879999996</v>
      </c>
      <c r="Y4" s="241">
        <f>DB_FEConversion!EN4*0.87+DB_FEConversion!EO4</f>
        <v>16652.675187199999</v>
      </c>
      <c r="Z4" s="205">
        <f>SUM('Results_Crop&amp;Pasture'!T4,'Results_Crop&amp;Pasture'!W4)</f>
        <v>1050.0759551863021</v>
      </c>
      <c r="AA4" s="205">
        <f>SUM('Results_Crop&amp;Pasture'!U4,'Results_Crop&amp;Pasture'!X4)</f>
        <v>70350.460467115961</v>
      </c>
      <c r="AB4" s="205">
        <f>SUM('Results_Crop&amp;Pasture'!V4,'Results_Crop&amp;Pasture'!Y4)</f>
        <v>47912.183828563037</v>
      </c>
      <c r="AC4" s="276">
        <f t="shared" ref="AC4:AC67" si="3">IF(OR(Z4=0,Q4=0),0,Z4/Q4)</f>
        <v>0.19705715639800497</v>
      </c>
      <c r="AD4" s="276">
        <f t="shared" ref="AD4:AD67" si="4">IF(OR(AA4=0,R4=0),0,AA4/R4)</f>
        <v>5.5158557900534762E-2</v>
      </c>
      <c r="AE4" s="276">
        <f t="shared" ref="AE4:AE67" si="5">IF(OR(AB4=0,S4=0),0,AB4/S4)</f>
        <v>4.848272698519776E-2</v>
      </c>
    </row>
    <row r="5" spans="1:31" x14ac:dyDescent="0.2">
      <c r="A5" s="203">
        <v>13</v>
      </c>
      <c r="B5" s="203" t="s">
        <v>34</v>
      </c>
      <c r="C5" s="203">
        <v>1975</v>
      </c>
      <c r="D5" s="204" t="s">
        <v>200</v>
      </c>
      <c r="E5" s="205">
        <f>DB_UtilityFE!CA5</f>
        <v>9884.5780861501553</v>
      </c>
      <c r="F5" s="205">
        <f>DB_UtilityFE!CD5</f>
        <v>5665078.5848374357</v>
      </c>
      <c r="G5" s="205">
        <f>DB_UtilityFE!CG5</f>
        <v>4264998.3136568349</v>
      </c>
      <c r="H5" s="205">
        <f>SUM(DB_FEConversion!DV5,DB_FEConversion!DW5)</f>
        <v>3148.4674488115252</v>
      </c>
      <c r="I5" s="205">
        <f>SUM(DB_FEConversion!EA5:EB5)</f>
        <v>204063.74248106213</v>
      </c>
      <c r="J5" s="205">
        <f>SUM(DB_FEConversion!EF5:EG5)</f>
        <v>142057.72468484973</v>
      </c>
      <c r="K5" s="205">
        <f>DB_FEConversion!EJ5</f>
        <v>462.32114039999993</v>
      </c>
      <c r="L5" s="205">
        <f>DB_FEConversion!EM5</f>
        <v>38438.700530399998</v>
      </c>
      <c r="M5" s="205">
        <f>DB_FEConversion!EP5</f>
        <v>22719.781756799999</v>
      </c>
      <c r="N5" s="205">
        <f>DB_FEConversion!EH5*VLOOKUP(A5,MILK,4,FALSE)</f>
        <v>0</v>
      </c>
      <c r="O5" s="205">
        <f>DB_FEConversion!EK5*0.13</f>
        <v>6883.8306264000003</v>
      </c>
      <c r="P5" s="205">
        <f>DB_FEConversion!EN5*0.13</f>
        <v>4777.1599204159993</v>
      </c>
      <c r="Q5" s="205">
        <f t="shared" si="0"/>
        <v>13495.36667536168</v>
      </c>
      <c r="R5" s="205">
        <f t="shared" si="1"/>
        <v>5914464.8584752977</v>
      </c>
      <c r="S5" s="205">
        <f t="shared" si="2"/>
        <v>4434552.9800188998</v>
      </c>
      <c r="T5" s="241">
        <f>SUM(DB_FEConversion!DS5:DU5)</f>
        <v>1376.1332150682267</v>
      </c>
      <c r="U5" s="241">
        <f>SUM(DB_FEConversion!DX5:DZ5)</f>
        <v>77861.833537268496</v>
      </c>
      <c r="V5" s="241">
        <f>SUM(DB_FEConversion!EC5:EE5)</f>
        <v>52505.874878863644</v>
      </c>
      <c r="W5" s="241">
        <f>DB_FEConversion!EH5*VLOOKUP(A5,MILK,3,FALSE)+DB_FEConversion!EI5</f>
        <v>445.57464640000001</v>
      </c>
      <c r="X5" s="241">
        <f>DB_FEConversion!EK5*0.87+DB_FEConversion!EL5</f>
        <v>46080.702813600001</v>
      </c>
      <c r="Y5" s="241">
        <f>DB_FEConversion!EN5*0.87+DB_FEConversion!EO5</f>
        <v>31978.544873183993</v>
      </c>
      <c r="Z5" s="205">
        <f>SUM('Results_Crop&amp;Pasture'!T5,'Results_Crop&amp;Pasture'!W5)</f>
        <v>1821.7078614682268</v>
      </c>
      <c r="AA5" s="205">
        <f>SUM('Results_Crop&amp;Pasture'!U5,'Results_Crop&amp;Pasture'!X5)</f>
        <v>123942.5363508685</v>
      </c>
      <c r="AB5" s="205">
        <f>SUM('Results_Crop&amp;Pasture'!V5,'Results_Crop&amp;Pasture'!Y5)</f>
        <v>84484.41975204763</v>
      </c>
      <c r="AC5" s="276">
        <f t="shared" si="3"/>
        <v>0.13498765208018362</v>
      </c>
      <c r="AD5" s="276">
        <f t="shared" si="4"/>
        <v>2.0955832745081168E-2</v>
      </c>
      <c r="AE5" s="276">
        <f t="shared" si="5"/>
        <v>1.90513948379274E-2</v>
      </c>
    </row>
    <row r="6" spans="1:31" x14ac:dyDescent="0.2">
      <c r="A6" s="203">
        <v>14</v>
      </c>
      <c r="B6" s="203" t="s">
        <v>35</v>
      </c>
      <c r="C6" s="203">
        <v>1975</v>
      </c>
      <c r="D6" s="204" t="s">
        <v>200</v>
      </c>
      <c r="E6" s="205">
        <f>DB_UtilityFE!CA6</f>
        <v>594.1364999707813</v>
      </c>
      <c r="F6" s="205">
        <f>DB_UtilityFE!CD6</f>
        <v>149570.10687502188</v>
      </c>
      <c r="G6" s="205">
        <f>DB_UtilityFE!CG6</f>
        <v>121313.78121917319</v>
      </c>
      <c r="H6" s="205">
        <f>SUM(DB_FEConversion!DV6,DB_FEConversion!DW6)</f>
        <v>408.54808795862471</v>
      </c>
      <c r="I6" s="205">
        <f>SUM(DB_FEConversion!EA6:EB6)</f>
        <v>27227.800529868982</v>
      </c>
      <c r="J6" s="205">
        <f>SUM(DB_FEConversion!EF6:EG6)</f>
        <v>19465.988723895189</v>
      </c>
      <c r="K6" s="205">
        <f>DB_FEConversion!EJ6</f>
        <v>27.104868</v>
      </c>
      <c r="L6" s="205">
        <f>DB_FEConversion!EM6</f>
        <v>2253.5761680000001</v>
      </c>
      <c r="M6" s="205">
        <f>DB_FEConversion!EP6</f>
        <v>1332.0106559999999</v>
      </c>
      <c r="N6" s="205">
        <f>DB_FEConversion!EH6*VLOOKUP(A6,MILK,4,FALSE)</f>
        <v>0</v>
      </c>
      <c r="O6" s="205">
        <f>DB_FEConversion!EK6*0.13</f>
        <v>2120.3798616000004</v>
      </c>
      <c r="P6" s="205">
        <f>DB_FEConversion!EN6*0.13</f>
        <v>1471.4763103040002</v>
      </c>
      <c r="Q6" s="205">
        <f t="shared" si="0"/>
        <v>1029.7894559294059</v>
      </c>
      <c r="R6" s="205">
        <f t="shared" si="1"/>
        <v>181171.86343449086</v>
      </c>
      <c r="S6" s="205">
        <f t="shared" si="2"/>
        <v>143583.25690937237</v>
      </c>
      <c r="T6" s="241">
        <f>SUM(DB_FEConversion!DS6:DU6)</f>
        <v>1701.9792274711265</v>
      </c>
      <c r="U6" s="241">
        <f>SUM(DB_FEConversion!DX6:DZ6)</f>
        <v>96638.260086898983</v>
      </c>
      <c r="V6" s="241">
        <f>SUM(DB_FEConversion!EC6:EE6)</f>
        <v>65171.174353227347</v>
      </c>
      <c r="W6" s="241">
        <f>DB_FEConversion!EH6*VLOOKUP(A6,MILK,3,FALSE)+DB_FEConversion!EI6</f>
        <v>137.2162792</v>
      </c>
      <c r="X6" s="241">
        <f>DB_FEConversion!EK6*0.87+DB_FEConversion!EL6</f>
        <v>14190.2344584</v>
      </c>
      <c r="Y6" s="241">
        <f>DB_FEConversion!EN6*0.87+DB_FEConversion!EO6</f>
        <v>9847.572230496</v>
      </c>
      <c r="Z6" s="205">
        <f>SUM('Results_Crop&amp;Pasture'!T6,'Results_Crop&amp;Pasture'!W6)</f>
        <v>1839.1955066711264</v>
      </c>
      <c r="AA6" s="205">
        <f>SUM('Results_Crop&amp;Pasture'!U6,'Results_Crop&amp;Pasture'!X6)</f>
        <v>110828.49454529898</v>
      </c>
      <c r="AB6" s="205">
        <f>SUM('Results_Crop&amp;Pasture'!V6,'Results_Crop&amp;Pasture'!Y6)</f>
        <v>75018.746583723347</v>
      </c>
      <c r="AC6" s="276">
        <f t="shared" si="3"/>
        <v>1.7859917831565046</v>
      </c>
      <c r="AD6" s="276">
        <f t="shared" si="4"/>
        <v>0.61173127241898118</v>
      </c>
      <c r="AE6" s="276">
        <f t="shared" si="5"/>
        <v>0.52247558802119987</v>
      </c>
    </row>
    <row r="7" spans="1:31" x14ac:dyDescent="0.2">
      <c r="A7" s="203">
        <v>15</v>
      </c>
      <c r="B7" s="203" t="s">
        <v>36</v>
      </c>
      <c r="C7" s="203">
        <v>1975</v>
      </c>
      <c r="D7" s="204" t="s">
        <v>200</v>
      </c>
      <c r="E7" s="205">
        <f>DB_UtilityFE!CA7</f>
        <v>30707.381023893438</v>
      </c>
      <c r="F7" s="205">
        <f>DB_UtilityFE!CD7</f>
        <v>12938809.073268658</v>
      </c>
      <c r="G7" s="205">
        <f>DB_UtilityFE!CG7</f>
        <v>10055142.006744089</v>
      </c>
      <c r="H7" s="205">
        <f>SUM(DB_FEConversion!DV7,DB_FEConversion!DW7)</f>
        <v>11843.896334437071</v>
      </c>
      <c r="I7" s="205">
        <f>SUM(DB_FEConversion!EA7:EB7)</f>
        <v>808110.61756837717</v>
      </c>
      <c r="J7" s="205">
        <f>SUM(DB_FEConversion!EF7:EG7)</f>
        <v>590221.79545470176</v>
      </c>
      <c r="K7" s="205">
        <f>DB_FEConversion!EJ7</f>
        <v>607.36881240000002</v>
      </c>
      <c r="L7" s="205">
        <f>DB_FEConversion!EM7</f>
        <v>50498.378402400005</v>
      </c>
      <c r="M7" s="205">
        <f>DB_FEConversion!EP7</f>
        <v>29847.838780800001</v>
      </c>
      <c r="N7" s="205">
        <f>DB_FEConversion!EH7*VLOOKUP(A7,MILK,4,FALSE)</f>
        <v>0</v>
      </c>
      <c r="O7" s="205">
        <f>DB_FEConversion!EK7*0.13</f>
        <v>10578.518495999999</v>
      </c>
      <c r="P7" s="205">
        <f>DB_FEConversion!EN7*0.13</f>
        <v>7341.156010239999</v>
      </c>
      <c r="Q7" s="205">
        <f t="shared" si="0"/>
        <v>43158.646170730513</v>
      </c>
      <c r="R7" s="205">
        <f t="shared" si="1"/>
        <v>13807996.587735435</v>
      </c>
      <c r="S7" s="205">
        <f t="shared" si="2"/>
        <v>10682552.79698983</v>
      </c>
      <c r="T7" s="241">
        <f>SUM(DB_FEConversion!DS7:DU7)</f>
        <v>10257.462153827175</v>
      </c>
      <c r="U7" s="241">
        <f>SUM(DB_FEConversion!DX7:DZ7)</f>
        <v>581311.88506302505</v>
      </c>
      <c r="V7" s="241">
        <f>SUM(DB_FEConversion!EC7:EE7)</f>
        <v>392015.00082164007</v>
      </c>
      <c r="W7" s="241">
        <f>DB_FEConversion!EH7*VLOOKUP(A7,MILK,3,FALSE)+DB_FEConversion!EI7</f>
        <v>684.93820719999985</v>
      </c>
      <c r="X7" s="241">
        <f>DB_FEConversion!EK7*0.87+DB_FEConversion!EL7</f>
        <v>70838.664623999983</v>
      </c>
      <c r="Y7" s="241">
        <f>DB_FEConversion!EN7*0.87+DB_FEConversion!EO7</f>
        <v>49159.784402559992</v>
      </c>
      <c r="Z7" s="205">
        <f>SUM('Results_Crop&amp;Pasture'!T7,'Results_Crop&amp;Pasture'!W7)</f>
        <v>10942.400361027176</v>
      </c>
      <c r="AA7" s="205">
        <f>SUM('Results_Crop&amp;Pasture'!U7,'Results_Crop&amp;Pasture'!X7)</f>
        <v>652150.54968702502</v>
      </c>
      <c r="AB7" s="205">
        <f>SUM('Results_Crop&amp;Pasture'!V7,'Results_Crop&amp;Pasture'!Y7)</f>
        <v>441174.78522420005</v>
      </c>
      <c r="AC7" s="276">
        <f t="shared" si="3"/>
        <v>0.25353900856250983</v>
      </c>
      <c r="AD7" s="276">
        <f t="shared" si="4"/>
        <v>4.7229918224797322E-2</v>
      </c>
      <c r="AE7" s="276">
        <f t="shared" si="5"/>
        <v>4.1298629045719855E-2</v>
      </c>
    </row>
    <row r="8" spans="1:31" x14ac:dyDescent="0.2">
      <c r="A8" s="203">
        <v>16</v>
      </c>
      <c r="B8" s="203" t="s">
        <v>37</v>
      </c>
      <c r="C8" s="203">
        <v>1975</v>
      </c>
      <c r="D8" s="204" t="s">
        <v>200</v>
      </c>
      <c r="E8" s="205">
        <f>DB_UtilityFE!CA8</f>
        <v>744.90310742093743</v>
      </c>
      <c r="F8" s="205">
        <f>DB_UtilityFE!CD8</f>
        <v>414891.33471015631</v>
      </c>
      <c r="G8" s="205">
        <f>DB_UtilityFE!CG8</f>
        <v>316133.45826701669</v>
      </c>
      <c r="H8" s="205">
        <f>SUM(DB_FEConversion!DV8,DB_FEConversion!DW8)</f>
        <v>602.57519212336285</v>
      </c>
      <c r="I8" s="205">
        <f>SUM(DB_FEConversion!EA8:EB8)</f>
        <v>41966.511795049752</v>
      </c>
      <c r="J8" s="205">
        <f>SUM(DB_FEConversion!EF8:EG8)</f>
        <v>31204.907136039801</v>
      </c>
      <c r="K8" s="205">
        <f>DB_FEConversion!EJ8</f>
        <v>68.421477599999989</v>
      </c>
      <c r="L8" s="205">
        <f>DB_FEConversion!EM8</f>
        <v>5688.7571376000005</v>
      </c>
      <c r="M8" s="205">
        <f>DB_FEConversion!EP8</f>
        <v>3362.4268991999998</v>
      </c>
      <c r="N8" s="205">
        <f>DB_FEConversion!EH8*VLOOKUP(A8,MILK,4,FALSE)</f>
        <v>0</v>
      </c>
      <c r="O8" s="205">
        <f>DB_FEConversion!EK8*0.13</f>
        <v>497.23193520000001</v>
      </c>
      <c r="P8" s="205">
        <f>DB_FEConversion!EN8*0.13</f>
        <v>345.06317788799993</v>
      </c>
      <c r="Q8" s="205">
        <f t="shared" si="0"/>
        <v>1415.8997771443001</v>
      </c>
      <c r="R8" s="205">
        <f t="shared" si="1"/>
        <v>463043.83557800605</v>
      </c>
      <c r="S8" s="205">
        <f t="shared" si="2"/>
        <v>351045.8554801445</v>
      </c>
      <c r="T8" s="241">
        <f>SUM(DB_FEConversion!DS8:DU8)</f>
        <v>502.58850541296675</v>
      </c>
      <c r="U8" s="241">
        <f>SUM(DB_FEConversion!DX8:DZ8)</f>
        <v>28456.448303420362</v>
      </c>
      <c r="V8" s="241">
        <f>SUM(DB_FEConversion!EC8:EE8)</f>
        <v>19189.696534847542</v>
      </c>
      <c r="W8" s="241">
        <f>DB_FEConversion!EH8*VLOOKUP(A8,MILK,3,FALSE)+DB_FEConversion!EI8</f>
        <v>32.177402399999998</v>
      </c>
      <c r="X8" s="241">
        <f>DB_FEConversion!EK8*0.87+DB_FEConversion!EL8</f>
        <v>3327.6291047999998</v>
      </c>
      <c r="Y8" s="241">
        <f>DB_FEConversion!EN8*0.87+DB_FEConversion!EO8</f>
        <v>2309.2689597119993</v>
      </c>
      <c r="Z8" s="205">
        <f>SUM('Results_Crop&amp;Pasture'!T8,'Results_Crop&amp;Pasture'!W8)</f>
        <v>534.7659078129667</v>
      </c>
      <c r="AA8" s="205">
        <f>SUM('Results_Crop&amp;Pasture'!U8,'Results_Crop&amp;Pasture'!X8)</f>
        <v>31784.077408220361</v>
      </c>
      <c r="AB8" s="205">
        <f>SUM('Results_Crop&amp;Pasture'!V8,'Results_Crop&amp;Pasture'!Y8)</f>
        <v>21498.965494559543</v>
      </c>
      <c r="AC8" s="276">
        <f t="shared" si="3"/>
        <v>0.37768627161699636</v>
      </c>
      <c r="AD8" s="276">
        <f t="shared" si="4"/>
        <v>6.8641616551368384E-2</v>
      </c>
      <c r="AE8" s="276">
        <f t="shared" si="5"/>
        <v>6.1242613063054792E-2</v>
      </c>
    </row>
    <row r="9" spans="1:31" x14ac:dyDescent="0.2">
      <c r="A9" s="203">
        <v>17</v>
      </c>
      <c r="B9" s="203" t="s">
        <v>38</v>
      </c>
      <c r="C9" s="203">
        <v>1975</v>
      </c>
      <c r="D9" s="204" t="s">
        <v>200</v>
      </c>
      <c r="E9" s="205">
        <f>DB_UtilityFE!CA9</f>
        <v>0</v>
      </c>
      <c r="F9" s="205">
        <f>DB_UtilityFE!CD9</f>
        <v>0</v>
      </c>
      <c r="G9" s="205">
        <f>DB_UtilityFE!CG9</f>
        <v>0</v>
      </c>
      <c r="H9" s="205">
        <f>SUM(DB_FEConversion!DV9,DB_FEConversion!DW9)</f>
        <v>0</v>
      </c>
      <c r="I9" s="205">
        <f>SUM(DB_FEConversion!EA9:EB9)</f>
        <v>0</v>
      </c>
      <c r="J9" s="205">
        <f>SUM(DB_FEConversion!EF9:EG9)</f>
        <v>0</v>
      </c>
      <c r="K9" s="205">
        <f>DB_FEConversion!EJ9</f>
        <v>0</v>
      </c>
      <c r="L9" s="205">
        <f>DB_FEConversion!EM9</f>
        <v>0</v>
      </c>
      <c r="M9" s="205">
        <f>DB_FEConversion!EP9</f>
        <v>0</v>
      </c>
      <c r="N9" s="205">
        <f>DB_FEConversion!EH9*VLOOKUP(A9,MILK,4,FALSE)</f>
        <v>0</v>
      </c>
      <c r="O9" s="205">
        <f>DB_FEConversion!EK9*0.13</f>
        <v>0</v>
      </c>
      <c r="P9" s="205">
        <f>DB_FEConversion!EN9*0.13</f>
        <v>0</v>
      </c>
      <c r="Q9" s="205">
        <f t="shared" si="0"/>
        <v>0</v>
      </c>
      <c r="R9" s="205">
        <f t="shared" si="1"/>
        <v>0</v>
      </c>
      <c r="S9" s="205">
        <f t="shared" si="2"/>
        <v>0</v>
      </c>
      <c r="T9" s="241">
        <f>SUM(DB_FEConversion!DS9:DU9)</f>
        <v>0</v>
      </c>
      <c r="U9" s="241">
        <f>SUM(DB_FEConversion!DX9:DZ9)</f>
        <v>0</v>
      </c>
      <c r="V9" s="241">
        <f>SUM(DB_FEConversion!EC9:EE9)</f>
        <v>0</v>
      </c>
      <c r="W9" s="241">
        <f>DB_FEConversion!EH9*VLOOKUP(A9,MILK,3,FALSE)+DB_FEConversion!EI9</f>
        <v>0</v>
      </c>
      <c r="X9" s="241">
        <f>DB_FEConversion!EK9*0.87+DB_FEConversion!EL9</f>
        <v>0</v>
      </c>
      <c r="Y9" s="241">
        <f>DB_FEConversion!EN9*0.87+DB_FEConversion!EO9</f>
        <v>0</v>
      </c>
      <c r="Z9" s="205">
        <f>SUM('Results_Crop&amp;Pasture'!T9,'Results_Crop&amp;Pasture'!W9)</f>
        <v>0</v>
      </c>
      <c r="AA9" s="205">
        <f>SUM('Results_Crop&amp;Pasture'!U9,'Results_Crop&amp;Pasture'!X9)</f>
        <v>0</v>
      </c>
      <c r="AB9" s="205">
        <f>SUM('Results_Crop&amp;Pasture'!V9,'Results_Crop&amp;Pasture'!Y9)</f>
        <v>0</v>
      </c>
      <c r="AC9" s="276">
        <f t="shared" si="3"/>
        <v>0</v>
      </c>
      <c r="AD9" s="276">
        <f t="shared" si="4"/>
        <v>0</v>
      </c>
      <c r="AE9" s="276">
        <f t="shared" si="5"/>
        <v>0</v>
      </c>
    </row>
    <row r="10" spans="1:31" x14ac:dyDescent="0.2">
      <c r="A10" s="203">
        <v>21</v>
      </c>
      <c r="B10" s="203" t="s">
        <v>39</v>
      </c>
      <c r="C10" s="203">
        <v>1975</v>
      </c>
      <c r="D10" s="204" t="s">
        <v>201</v>
      </c>
      <c r="E10" s="205">
        <f>DB_UtilityFE!CA10</f>
        <v>61247.276150983445</v>
      </c>
      <c r="F10" s="205">
        <f>DB_UtilityFE!CD10</f>
        <v>14723663.579000358</v>
      </c>
      <c r="G10" s="205">
        <f>DB_UtilityFE!CG10</f>
        <v>12423667.21558198</v>
      </c>
      <c r="H10" s="205">
        <f>SUM(DB_FEConversion!DV10,DB_FEConversion!DW10)</f>
        <v>34617.870180630256</v>
      </c>
      <c r="I10" s="205">
        <f>SUM(DB_FEConversion!EA10:EB10)</f>
        <v>2472979.6887916904</v>
      </c>
      <c r="J10" s="205">
        <f>SUM(DB_FEConversion!EF10:EG10)</f>
        <v>1878273.0970333521</v>
      </c>
      <c r="K10" s="205">
        <f>DB_FEConversion!EJ10</f>
        <v>763.69796999999994</v>
      </c>
      <c r="L10" s="205">
        <f>DB_FEConversion!EM10</f>
        <v>63496.031220000004</v>
      </c>
      <c r="M10" s="205">
        <f>DB_FEConversion!EP10</f>
        <v>37530.300239999997</v>
      </c>
      <c r="N10" s="205">
        <f>DB_FEConversion!EH10*VLOOKUP(A10,MILK,4,FALSE)</f>
        <v>0</v>
      </c>
      <c r="O10" s="205">
        <f>DB_FEConversion!EK10*0.13</f>
        <v>18000.107798399997</v>
      </c>
      <c r="P10" s="205">
        <f>DB_FEConversion!EN10*0.13</f>
        <v>12491.503380095997</v>
      </c>
      <c r="Q10" s="205">
        <f t="shared" si="0"/>
        <v>96628.844301613703</v>
      </c>
      <c r="R10" s="205">
        <f t="shared" si="1"/>
        <v>17278139.406810448</v>
      </c>
      <c r="S10" s="205">
        <f t="shared" si="2"/>
        <v>14351962.116235428</v>
      </c>
      <c r="T10" s="241">
        <f>SUM(DB_FEConversion!DS10:DU10)</f>
        <v>13374.858425439284</v>
      </c>
      <c r="U10" s="241">
        <f>SUM(DB_FEConversion!DX10:DZ10)</f>
        <v>765532.79670805112</v>
      </c>
      <c r="V10" s="241">
        <f>SUM(DB_FEConversion!EC10:EE10)</f>
        <v>516327.0407186037</v>
      </c>
      <c r="W10" s="241">
        <f>DB_FEConversion!EH10*VLOOKUP(A10,MILK,3,FALSE)+DB_FEConversion!EI10</f>
        <v>1167.901852</v>
      </c>
      <c r="X10" s="241">
        <f>DB_FEConversion!EK10*0.87+DB_FEConversion!EL10</f>
        <v>120825.96140159997</v>
      </c>
      <c r="Y10" s="241">
        <f>DB_FEConversion!EN10*0.87+DB_FEConversion!EO10</f>
        <v>83849.381467903993</v>
      </c>
      <c r="Z10" s="205">
        <f>SUM('Results_Crop&amp;Pasture'!T10,'Results_Crop&amp;Pasture'!W10)</f>
        <v>14542.760277439284</v>
      </c>
      <c r="AA10" s="205">
        <f>SUM('Results_Crop&amp;Pasture'!U10,'Results_Crop&amp;Pasture'!X10)</f>
        <v>886358.75810965104</v>
      </c>
      <c r="AB10" s="205">
        <f>SUM('Results_Crop&amp;Pasture'!V10,'Results_Crop&amp;Pasture'!Y10)</f>
        <v>600176.42218650773</v>
      </c>
      <c r="AC10" s="276">
        <f t="shared" si="3"/>
        <v>0.15050123369007756</v>
      </c>
      <c r="AD10" s="276">
        <f t="shared" si="4"/>
        <v>5.1299433187828022E-2</v>
      </c>
      <c r="AE10" s="276">
        <f t="shared" si="5"/>
        <v>4.1818422967237888E-2</v>
      </c>
    </row>
    <row r="11" spans="1:31" x14ac:dyDescent="0.2">
      <c r="A11" s="203">
        <v>22</v>
      </c>
      <c r="B11" s="203" t="s">
        <v>40</v>
      </c>
      <c r="C11" s="203">
        <v>1975</v>
      </c>
      <c r="D11" s="204" t="s">
        <v>201</v>
      </c>
      <c r="E11" s="205">
        <f>DB_UtilityFE!CA11</f>
        <v>22932.999159332812</v>
      </c>
      <c r="F11" s="205">
        <f>DB_UtilityFE!CD11</f>
        <v>4343510.4810085185</v>
      </c>
      <c r="G11" s="205">
        <f>DB_UtilityFE!CG11</f>
        <v>3539256.2536372738</v>
      </c>
      <c r="H11" s="205">
        <f>SUM(DB_FEConversion!DV11,DB_FEConversion!DW11)</f>
        <v>17960.694279691183</v>
      </c>
      <c r="I11" s="205">
        <f>SUM(DB_FEConversion!EA11:EB11)</f>
        <v>1305349.8481558026</v>
      </c>
      <c r="J11" s="205">
        <f>SUM(DB_FEConversion!EF11:EG11)</f>
        <v>1005267.9538246422</v>
      </c>
      <c r="K11" s="205">
        <f>DB_FEConversion!EJ11</f>
        <v>427.23132479999998</v>
      </c>
      <c r="L11" s="205">
        <f>DB_FEConversion!EM11</f>
        <v>35521.2330048</v>
      </c>
      <c r="M11" s="205">
        <f>DB_FEConversion!EP11</f>
        <v>20995.367961600001</v>
      </c>
      <c r="N11" s="205">
        <f>DB_FEConversion!EH11*VLOOKUP(A11,MILK,4,FALSE)</f>
        <v>0</v>
      </c>
      <c r="O11" s="205">
        <f>DB_FEConversion!EK11*0.13</f>
        <v>15230.7805104</v>
      </c>
      <c r="P11" s="205">
        <f>DB_FEConversion!EN11*0.13</f>
        <v>10569.678157376</v>
      </c>
      <c r="Q11" s="205">
        <f t="shared" si="0"/>
        <v>41320.92476382399</v>
      </c>
      <c r="R11" s="205">
        <f t="shared" si="1"/>
        <v>5699612.3426795211</v>
      </c>
      <c r="S11" s="205">
        <f t="shared" si="2"/>
        <v>4576089.2535808925</v>
      </c>
      <c r="T11" s="241">
        <f>SUM(DB_FEConversion!DS11:DU11)</f>
        <v>11250.840069154639</v>
      </c>
      <c r="U11" s="241">
        <f>SUM(DB_FEConversion!DX11:DZ11)</f>
        <v>650967.59267477877</v>
      </c>
      <c r="V11" s="241">
        <f>SUM(DB_FEConversion!EC11:EE11)</f>
        <v>439141.18284944387</v>
      </c>
      <c r="W11" s="241">
        <f>DB_FEConversion!EH11*VLOOKUP(A11,MILK,3,FALSE)+DB_FEConversion!EI11</f>
        <v>1002.8119399999999</v>
      </c>
      <c r="X11" s="241">
        <f>DB_FEConversion!EK11*0.87+DB_FEConversion!EL11</f>
        <v>103971.39348959998</v>
      </c>
      <c r="Y11" s="241">
        <f>DB_FEConversion!EN11*0.87+DB_FEConversion!EO11</f>
        <v>72152.846402623996</v>
      </c>
      <c r="Z11" s="205">
        <f>SUM('Results_Crop&amp;Pasture'!T11,'Results_Crop&amp;Pasture'!W11)</f>
        <v>12253.652009154639</v>
      </c>
      <c r="AA11" s="205">
        <f>SUM('Results_Crop&amp;Pasture'!U11,'Results_Crop&amp;Pasture'!X11)</f>
        <v>754938.9861643787</v>
      </c>
      <c r="AB11" s="205">
        <f>SUM('Results_Crop&amp;Pasture'!V11,'Results_Crop&amp;Pasture'!Y11)</f>
        <v>511294.02925206785</v>
      </c>
      <c r="AC11" s="276">
        <f t="shared" si="3"/>
        <v>0.29654834878919689</v>
      </c>
      <c r="AD11" s="276">
        <f t="shared" si="4"/>
        <v>0.13245444440340029</v>
      </c>
      <c r="AE11" s="276">
        <f t="shared" si="5"/>
        <v>0.11173165576960038</v>
      </c>
    </row>
    <row r="12" spans="1:31" x14ac:dyDescent="0.2">
      <c r="A12" s="203">
        <v>23</v>
      </c>
      <c r="B12" s="203" t="s">
        <v>41</v>
      </c>
      <c r="C12" s="203">
        <v>1975</v>
      </c>
      <c r="D12" s="204" t="s">
        <v>201</v>
      </c>
      <c r="E12" s="205">
        <f>DB_UtilityFE!CA12</f>
        <v>42676.129906004375</v>
      </c>
      <c r="F12" s="205">
        <f>DB_UtilityFE!CD12</f>
        <v>9170123.670467563</v>
      </c>
      <c r="G12" s="205">
        <f>DB_UtilityFE!CG12</f>
        <v>7422716.7747094883</v>
      </c>
      <c r="H12" s="205">
        <f>SUM(DB_FEConversion!DV12,DB_FEConversion!DW12)</f>
        <v>16292.926511840897</v>
      </c>
      <c r="I12" s="205">
        <f>SUM(DB_FEConversion!EA12:EB12)</f>
        <v>1123421.3230739804</v>
      </c>
      <c r="J12" s="205">
        <f>SUM(DB_FEConversion!EF12:EG12)</f>
        <v>828147.76975918445</v>
      </c>
      <c r="K12" s="205">
        <f>DB_FEConversion!EJ12</f>
        <v>1429.5253895999999</v>
      </c>
      <c r="L12" s="205">
        <f>DB_FEConversion!EM12</f>
        <v>118854.82524960001</v>
      </c>
      <c r="M12" s="205">
        <f>DB_FEConversion!EP12</f>
        <v>70250.962003199995</v>
      </c>
      <c r="N12" s="205">
        <f>DB_FEConversion!EH12*VLOOKUP(A12,MILK,4,FALSE)</f>
        <v>0</v>
      </c>
      <c r="O12" s="205">
        <f>DB_FEConversion!EK12*0.13</f>
        <v>88187.746701599986</v>
      </c>
      <c r="P12" s="205">
        <f>DB_FEConversion!EN12*0.13</f>
        <v>61199.496599903992</v>
      </c>
      <c r="Q12" s="205">
        <f t="shared" si="0"/>
        <v>60398.581807445269</v>
      </c>
      <c r="R12" s="205">
        <f t="shared" si="1"/>
        <v>10500587.565492742</v>
      </c>
      <c r="S12" s="205">
        <f t="shared" si="2"/>
        <v>8382315.0030717775</v>
      </c>
      <c r="T12" s="241">
        <f>SUM(DB_FEConversion!DS12:DU12)</f>
        <v>15138.042305534622</v>
      </c>
      <c r="U12" s="241">
        <f>SUM(DB_FEConversion!DX12:DZ12)</f>
        <v>869399.17191063112</v>
      </c>
      <c r="V12" s="241">
        <f>SUM(DB_FEConversion!EC12:EE12)</f>
        <v>586421.08641954185</v>
      </c>
      <c r="W12" s="241">
        <f>DB_FEConversion!EH12*VLOOKUP(A12,MILK,3,FALSE)+DB_FEConversion!EI12</f>
        <v>5759.0489423999998</v>
      </c>
      <c r="X12" s="241">
        <f>DB_FEConversion!EK12*0.87+DB_FEConversion!EL12</f>
        <v>596378.44833839987</v>
      </c>
      <c r="Y12" s="241">
        <f>DB_FEConversion!EN12*0.87+DB_FEConversion!EO12</f>
        <v>413867.71049769595</v>
      </c>
      <c r="Z12" s="205">
        <f>SUM('Results_Crop&amp;Pasture'!T12,'Results_Crop&amp;Pasture'!W12)</f>
        <v>20897.091247934623</v>
      </c>
      <c r="AA12" s="205">
        <f>SUM('Results_Crop&amp;Pasture'!U12,'Results_Crop&amp;Pasture'!X12)</f>
        <v>1465777.6202490311</v>
      </c>
      <c r="AB12" s="205">
        <f>SUM('Results_Crop&amp;Pasture'!V12,'Results_Crop&amp;Pasture'!Y12)</f>
        <v>1000288.7969172378</v>
      </c>
      <c r="AC12" s="276">
        <f t="shared" si="3"/>
        <v>0.34598645568460451</v>
      </c>
      <c r="AD12" s="276">
        <f t="shared" si="4"/>
        <v>0.13959005732840143</v>
      </c>
      <c r="AE12" s="276">
        <f t="shared" si="5"/>
        <v>0.11933323867579215</v>
      </c>
    </row>
    <row r="13" spans="1:31" x14ac:dyDescent="0.2">
      <c r="A13" s="203">
        <v>24</v>
      </c>
      <c r="B13" s="203" t="s">
        <v>42</v>
      </c>
      <c r="C13" s="203">
        <v>1975</v>
      </c>
      <c r="D13" s="204" t="s">
        <v>201</v>
      </c>
      <c r="E13" s="205">
        <f>DB_UtilityFE!CA13</f>
        <v>10186.661886217344</v>
      </c>
      <c r="F13" s="205">
        <f>DB_UtilityFE!CD13</f>
        <v>2384724.1284121661</v>
      </c>
      <c r="G13" s="205">
        <f>DB_UtilityFE!CG13</f>
        <v>1927518.9177097015</v>
      </c>
      <c r="H13" s="205">
        <f>SUM(DB_FEConversion!DV13,DB_FEConversion!DW13)</f>
        <v>2607.2449831947361</v>
      </c>
      <c r="I13" s="205">
        <f>SUM(DB_FEConversion!EA13:EB13)</f>
        <v>171365.14177783605</v>
      </c>
      <c r="J13" s="205">
        <f>SUM(DB_FEConversion!EF13:EG13)</f>
        <v>120921.72702226884</v>
      </c>
      <c r="K13" s="205">
        <f>DB_FEConversion!EJ13</f>
        <v>337.19920919999998</v>
      </c>
      <c r="L13" s="205">
        <f>DB_FEConversion!EM13</f>
        <v>28035.7056792</v>
      </c>
      <c r="M13" s="205">
        <f>DB_FEConversion!EP13</f>
        <v>16570.932566399999</v>
      </c>
      <c r="N13" s="205">
        <f>DB_FEConversion!EH13*VLOOKUP(A13,MILK,4,FALSE)</f>
        <v>0</v>
      </c>
      <c r="O13" s="205">
        <f>DB_FEConversion!EK13*0.13</f>
        <v>36018.400672799995</v>
      </c>
      <c r="P13" s="205">
        <f>DB_FEConversion!EN13*0.13</f>
        <v>24995.626625631994</v>
      </c>
      <c r="Q13" s="205">
        <f t="shared" si="0"/>
        <v>13131.10607861208</v>
      </c>
      <c r="R13" s="205">
        <f t="shared" si="1"/>
        <v>2620143.3765420024</v>
      </c>
      <c r="S13" s="205">
        <f t="shared" si="2"/>
        <v>2090007.2039240021</v>
      </c>
      <c r="T13" s="241">
        <f>SUM(DB_FEConversion!DS13:DU13)</f>
        <v>5402.5894851103512</v>
      </c>
      <c r="U13" s="241">
        <f>SUM(DB_FEConversion!DX13:DZ13)</f>
        <v>308677.99192077562</v>
      </c>
      <c r="V13" s="241">
        <f>SUM(DB_FEConversion!EC13:EE13)</f>
        <v>208189.74261532797</v>
      </c>
      <c r="W13" s="241">
        <f>DB_FEConversion!EH13*VLOOKUP(A13,MILK,3,FALSE)+DB_FEConversion!EI13</f>
        <v>2348.6813895999994</v>
      </c>
      <c r="X13" s="241">
        <f>DB_FEConversion!EK13*0.87+DB_FEConversion!EL13</f>
        <v>243164.48148719996</v>
      </c>
      <c r="Y13" s="241">
        <f>DB_FEConversion!EN13*0.87+DB_FEConversion!EO13</f>
        <v>168748.43064476797</v>
      </c>
      <c r="Z13" s="205">
        <f>SUM('Results_Crop&amp;Pasture'!T13,'Results_Crop&amp;Pasture'!W13)</f>
        <v>7751.2708747103507</v>
      </c>
      <c r="AA13" s="205">
        <f>SUM('Results_Crop&amp;Pasture'!U13,'Results_Crop&amp;Pasture'!X13)</f>
        <v>551842.47340797563</v>
      </c>
      <c r="AB13" s="205">
        <f>SUM('Results_Crop&amp;Pasture'!V13,'Results_Crop&amp;Pasture'!Y13)</f>
        <v>376938.17326009594</v>
      </c>
      <c r="AC13" s="276">
        <f t="shared" si="3"/>
        <v>0.59029839743169887</v>
      </c>
      <c r="AD13" s="276">
        <f t="shared" si="4"/>
        <v>0.21061537255884183</v>
      </c>
      <c r="AE13" s="276">
        <f t="shared" si="5"/>
        <v>0.18035257129850657</v>
      </c>
    </row>
    <row r="14" spans="1:31" x14ac:dyDescent="0.2">
      <c r="A14" s="203">
        <v>25</v>
      </c>
      <c r="B14" s="203" t="s">
        <v>43</v>
      </c>
      <c r="C14" s="203">
        <v>1975</v>
      </c>
      <c r="D14" s="204" t="s">
        <v>201</v>
      </c>
      <c r="E14" s="205">
        <f>DB_UtilityFE!CA14</f>
        <v>22963.879198246254</v>
      </c>
      <c r="F14" s="205">
        <f>DB_UtilityFE!CD14</f>
        <v>5778831.425473325</v>
      </c>
      <c r="G14" s="205">
        <f>DB_UtilityFE!CG14</f>
        <v>4720881.6471571494</v>
      </c>
      <c r="H14" s="205">
        <f>SUM(DB_FEConversion!DV14,DB_FEConversion!DW14)</f>
        <v>5008.9849446543112</v>
      </c>
      <c r="I14" s="205">
        <f>SUM(DB_FEConversion!EA14:EB14)</f>
        <v>329688.21167047194</v>
      </c>
      <c r="J14" s="205">
        <f>SUM(DB_FEConversion!EF14:EG14)</f>
        <v>232953.96433637757</v>
      </c>
      <c r="K14" s="205">
        <f>DB_FEConversion!EJ14</f>
        <v>468.25490879999995</v>
      </c>
      <c r="L14" s="205">
        <f>DB_FEConversion!EM14</f>
        <v>38932.050988800002</v>
      </c>
      <c r="M14" s="205">
        <f>DB_FEConversion!EP14</f>
        <v>23011.384089599997</v>
      </c>
      <c r="N14" s="205">
        <f>DB_FEConversion!EH14*VLOOKUP(A14,MILK,4,FALSE)</f>
        <v>0</v>
      </c>
      <c r="O14" s="205">
        <f>DB_FEConversion!EK14*0.13</f>
        <v>58118.463748799993</v>
      </c>
      <c r="P14" s="205">
        <f>DB_FEConversion!EN14*0.13</f>
        <v>40332.368811071996</v>
      </c>
      <c r="Q14" s="205">
        <f t="shared" si="0"/>
        <v>28441.119051700567</v>
      </c>
      <c r="R14" s="205">
        <f t="shared" si="1"/>
        <v>6205570.1518813968</v>
      </c>
      <c r="S14" s="205">
        <f t="shared" si="2"/>
        <v>5017179.3643941991</v>
      </c>
      <c r="T14" s="241">
        <f>SUM(DB_FEConversion!DS14:DU14)</f>
        <v>8570.642674005443</v>
      </c>
      <c r="U14" s="241">
        <f>SUM(DB_FEConversion!DX14:DZ14)</f>
        <v>489638.97198038176</v>
      </c>
      <c r="V14" s="241">
        <f>SUM(DB_FEConversion!EC14:EE14)</f>
        <v>330239.81919551402</v>
      </c>
      <c r="W14" s="241">
        <f>DB_FEConversion!EH14*VLOOKUP(A14,MILK,3,FALSE)+DB_FEConversion!EI14</f>
        <v>3815.0900111999999</v>
      </c>
      <c r="X14" s="241">
        <f>DB_FEConversion!EK14*0.87+DB_FEConversion!EL14</f>
        <v>395373.36777119996</v>
      </c>
      <c r="Y14" s="241">
        <f>DB_FEConversion!EN14*0.87+DB_FEConversion!EO14</f>
        <v>274376.56569772796</v>
      </c>
      <c r="Z14" s="205">
        <f>SUM('Results_Crop&amp;Pasture'!T14,'Results_Crop&amp;Pasture'!W14)</f>
        <v>12385.732685205443</v>
      </c>
      <c r="AA14" s="205">
        <f>SUM('Results_Crop&amp;Pasture'!U14,'Results_Crop&amp;Pasture'!X14)</f>
        <v>885012.33975158166</v>
      </c>
      <c r="AB14" s="205">
        <f>SUM('Results_Crop&amp;Pasture'!V14,'Results_Crop&amp;Pasture'!Y14)</f>
        <v>604616.38489324204</v>
      </c>
      <c r="AC14" s="276">
        <f t="shared" si="3"/>
        <v>0.43548682675567468</v>
      </c>
      <c r="AD14" s="276">
        <f t="shared" si="4"/>
        <v>0.14261579807993385</v>
      </c>
      <c r="AE14" s="276">
        <f t="shared" si="5"/>
        <v>0.12050922260903595</v>
      </c>
    </row>
    <row r="15" spans="1:31" x14ac:dyDescent="0.2">
      <c r="A15" s="203">
        <v>26</v>
      </c>
      <c r="B15" s="203" t="s">
        <v>44</v>
      </c>
      <c r="C15" s="203">
        <v>1975</v>
      </c>
      <c r="D15" s="204" t="s">
        <v>201</v>
      </c>
      <c r="E15" s="205">
        <f>DB_UtilityFE!CA15</f>
        <v>39272.551750007493</v>
      </c>
      <c r="F15" s="205">
        <f>DB_UtilityFE!CD15</f>
        <v>19686432.612062205</v>
      </c>
      <c r="G15" s="205">
        <f>DB_UtilityFE!CG15</f>
        <v>16911398.251424506</v>
      </c>
      <c r="H15" s="205">
        <f>SUM(DB_FEConversion!DV15,DB_FEConversion!DW15)</f>
        <v>13158.511217238507</v>
      </c>
      <c r="I15" s="205">
        <f>SUM(DB_FEConversion!EA15:EB15)</f>
        <v>843695.23588610359</v>
      </c>
      <c r="J15" s="205">
        <f>SUM(DB_FEConversion!EF15:EG15)</f>
        <v>581074.25650888286</v>
      </c>
      <c r="K15" s="205">
        <f>DB_FEConversion!EJ15</f>
        <v>2548.6634123999997</v>
      </c>
      <c r="L15" s="205">
        <f>DB_FEConversion!EM15</f>
        <v>211903.15800240001</v>
      </c>
      <c r="M15" s="205">
        <f>DB_FEConversion!EP15</f>
        <v>125248.6019808</v>
      </c>
      <c r="N15" s="205">
        <f>DB_FEConversion!EH15*VLOOKUP(A15,MILK,4,FALSE)</f>
        <v>201.1213848147834</v>
      </c>
      <c r="O15" s="205">
        <f>DB_FEConversion!EK15*0.13</f>
        <v>95904.9733824</v>
      </c>
      <c r="P15" s="205">
        <f>DB_FEConversion!EN15*0.13</f>
        <v>66555.00692505599</v>
      </c>
      <c r="Q15" s="205">
        <f t="shared" si="0"/>
        <v>55180.847764460777</v>
      </c>
      <c r="R15" s="205">
        <f t="shared" si="1"/>
        <v>20837935.979333106</v>
      </c>
      <c r="S15" s="205">
        <f t="shared" si="2"/>
        <v>17684276.116839249</v>
      </c>
      <c r="T15" s="241">
        <f>SUM(DB_FEConversion!DS15:DU15)</f>
        <v>11567.665783887925</v>
      </c>
      <c r="U15" s="241">
        <f>SUM(DB_FEConversion!DX15:DZ15)</f>
        <v>663317.88190735341</v>
      </c>
      <c r="V15" s="241">
        <f>SUM(DB_FEConversion!EC15:EE15)</f>
        <v>447407.55503561662</v>
      </c>
      <c r="W15" s="241">
        <f>DB_FEConversion!EH15*VLOOKUP(A15,MILK,3,FALSE)+DB_FEConversion!EI15</f>
        <v>6099.9335415852165</v>
      </c>
      <c r="X15" s="241">
        <f>DB_FEConversion!EK15*0.87+DB_FEConversion!EL15</f>
        <v>653088.34805759997</v>
      </c>
      <c r="Y15" s="241">
        <f>DB_FEConversion!EN15*0.87+DB_FEConversion!EO15</f>
        <v>453222.58058854396</v>
      </c>
      <c r="Z15" s="205">
        <f>SUM('Results_Crop&amp;Pasture'!T15,'Results_Crop&amp;Pasture'!W15)</f>
        <v>17667.599325473144</v>
      </c>
      <c r="AA15" s="205">
        <f>SUM('Results_Crop&amp;Pasture'!U15,'Results_Crop&amp;Pasture'!X15)</f>
        <v>1316406.2299649534</v>
      </c>
      <c r="AB15" s="205">
        <f>SUM('Results_Crop&amp;Pasture'!V15,'Results_Crop&amp;Pasture'!Y15)</f>
        <v>900630.13562416052</v>
      </c>
      <c r="AC15" s="276">
        <f t="shared" si="3"/>
        <v>0.320176293791049</v>
      </c>
      <c r="AD15" s="276">
        <f t="shared" si="4"/>
        <v>6.3173542296634091E-2</v>
      </c>
      <c r="AE15" s="276">
        <f t="shared" si="5"/>
        <v>5.0928300919626912E-2</v>
      </c>
    </row>
    <row r="16" spans="1:31" x14ac:dyDescent="0.2">
      <c r="A16" s="203">
        <v>27</v>
      </c>
      <c r="B16" s="203" t="s">
        <v>45</v>
      </c>
      <c r="C16" s="203">
        <v>1975</v>
      </c>
      <c r="D16" s="204" t="s">
        <v>201</v>
      </c>
      <c r="E16" s="205">
        <f>DB_UtilityFE!CA16</f>
        <v>17373.370697481248</v>
      </c>
      <c r="F16" s="205">
        <f>DB_UtilityFE!CD16</f>
        <v>11833061.819005525</v>
      </c>
      <c r="G16" s="205">
        <f>DB_UtilityFE!CG16</f>
        <v>10536109.86718698</v>
      </c>
      <c r="H16" s="205">
        <f>SUM(DB_FEConversion!DV16,DB_FEConversion!DW16)</f>
        <v>2483.3380543350809</v>
      </c>
      <c r="I16" s="205">
        <f>SUM(DB_FEConversion!EA16:EB16)</f>
        <v>158663.30943752558</v>
      </c>
      <c r="J16" s="205">
        <f>SUM(DB_FEConversion!EF16:EG16)</f>
        <v>108886.43955002047</v>
      </c>
      <c r="K16" s="205">
        <f>DB_FEConversion!EJ16</f>
        <v>277.78826879999997</v>
      </c>
      <c r="L16" s="205">
        <f>DB_FEConversion!EM16</f>
        <v>23096.110348800001</v>
      </c>
      <c r="M16" s="205">
        <f>DB_FEConversion!EP16</f>
        <v>13651.309209599998</v>
      </c>
      <c r="N16" s="205">
        <f>DB_FEConversion!EH16*VLOOKUP(A16,MILK,4,FALSE)</f>
        <v>92.342648055899701</v>
      </c>
      <c r="O16" s="205">
        <f>DB_FEConversion!EK16*0.13</f>
        <v>32619.350181599999</v>
      </c>
      <c r="P16" s="205">
        <f>DB_FEConversion!EN16*0.13</f>
        <v>22636.793491103996</v>
      </c>
      <c r="Q16" s="205">
        <f t="shared" si="0"/>
        <v>20226.839668672226</v>
      </c>
      <c r="R16" s="205">
        <f t="shared" si="1"/>
        <v>12047440.588973451</v>
      </c>
      <c r="S16" s="205">
        <f t="shared" si="2"/>
        <v>10681284.409437705</v>
      </c>
      <c r="T16" s="241">
        <f>SUM(DB_FEConversion!DS16:DU16)</f>
        <v>4504.1294850000677</v>
      </c>
      <c r="U16" s="241">
        <f>SUM(DB_FEConversion!DX16:DZ16)</f>
        <v>256156.11536839185</v>
      </c>
      <c r="V16" s="241">
        <f>SUM(DB_FEConversion!EC16:EE16)</f>
        <v>172752.65373574197</v>
      </c>
      <c r="W16" s="241">
        <f>DB_FEConversion!EH16*VLOOKUP(A16,MILK,3,FALSE)+DB_FEConversion!EI16</f>
        <v>2031.1305479441</v>
      </c>
      <c r="X16" s="241">
        <f>DB_FEConversion!EK16*0.87+DB_FEConversion!EL16</f>
        <v>219793.50141839997</v>
      </c>
      <c r="Y16" s="241">
        <f>DB_FEConversion!EN16*0.87+DB_FEConversion!EO16</f>
        <v>152529.71241289595</v>
      </c>
      <c r="Z16" s="205">
        <f>SUM('Results_Crop&amp;Pasture'!T16,'Results_Crop&amp;Pasture'!W16)</f>
        <v>6535.2600329441675</v>
      </c>
      <c r="AA16" s="205">
        <f>SUM('Results_Crop&amp;Pasture'!U16,'Results_Crop&amp;Pasture'!X16)</f>
        <v>475949.61678679183</v>
      </c>
      <c r="AB16" s="205">
        <f>SUM('Results_Crop&amp;Pasture'!V16,'Results_Crop&amp;Pasture'!Y16)</f>
        <v>325282.36614863796</v>
      </c>
      <c r="AC16" s="276">
        <f t="shared" si="3"/>
        <v>0.32309842466720701</v>
      </c>
      <c r="AD16" s="276">
        <f t="shared" si="4"/>
        <v>3.9506284614709765E-2</v>
      </c>
      <c r="AE16" s="276">
        <f t="shared" si="5"/>
        <v>3.0453487958922519E-2</v>
      </c>
    </row>
    <row r="17" spans="1:31" x14ac:dyDescent="0.2">
      <c r="A17" s="203">
        <v>28</v>
      </c>
      <c r="B17" s="203" t="s">
        <v>46</v>
      </c>
      <c r="C17" s="203">
        <v>1975</v>
      </c>
      <c r="D17" s="204" t="s">
        <v>201</v>
      </c>
      <c r="E17" s="205">
        <f>DB_UtilityFE!CA17</f>
        <v>7065.4221413837504</v>
      </c>
      <c r="F17" s="205">
        <f>DB_UtilityFE!CD17</f>
        <v>2716724.0728634251</v>
      </c>
      <c r="G17" s="205">
        <f>DB_UtilityFE!CG17</f>
        <v>2183110.3898202986</v>
      </c>
      <c r="H17" s="205">
        <f>SUM(DB_FEConversion!DV17,DB_FEConversion!DW17)</f>
        <v>1840.2348767358862</v>
      </c>
      <c r="I17" s="205">
        <f>SUM(DB_FEConversion!EA17:EB17)</f>
        <v>116996.31885675815</v>
      </c>
      <c r="J17" s="205">
        <f>SUM(DB_FEConversion!EF17:EG17)</f>
        <v>79890.397085406526</v>
      </c>
      <c r="K17" s="205">
        <f>DB_FEConversion!EJ17</f>
        <v>219.91571279999999</v>
      </c>
      <c r="L17" s="205">
        <f>DB_FEConversion!EM17</f>
        <v>18284.420692800002</v>
      </c>
      <c r="M17" s="205">
        <f>DB_FEConversion!EP17</f>
        <v>10807.286457599999</v>
      </c>
      <c r="N17" s="205">
        <f>DB_FEConversion!EH17*VLOOKUP(A17,MILK,4,FALSE)</f>
        <v>0</v>
      </c>
      <c r="O17" s="205">
        <f>DB_FEConversion!EK17*0.13</f>
        <v>32671.827115199994</v>
      </c>
      <c r="P17" s="205">
        <f>DB_FEConversion!EN17*0.13</f>
        <v>22673.210817087995</v>
      </c>
      <c r="Q17" s="205">
        <f t="shared" si="0"/>
        <v>9125.5727309196373</v>
      </c>
      <c r="R17" s="205">
        <f t="shared" si="1"/>
        <v>2884676.6395281833</v>
      </c>
      <c r="S17" s="205">
        <f t="shared" si="2"/>
        <v>2296481.284180393</v>
      </c>
      <c r="T17" s="241">
        <f>SUM(DB_FEConversion!DS17:DU17)</f>
        <v>5498.2803148722633</v>
      </c>
      <c r="U17" s="241">
        <f>SUM(DB_FEConversion!DX17:DZ17)</f>
        <v>312207.22635182156</v>
      </c>
      <c r="V17" s="241">
        <f>SUM(DB_FEConversion!EC17:EE17)</f>
        <v>210547.85959804727</v>
      </c>
      <c r="W17" s="241">
        <f>DB_FEConversion!EH17*VLOOKUP(A17,MILK,3,FALSE)+DB_FEConversion!EI17</f>
        <v>2116.4123239999999</v>
      </c>
      <c r="X17" s="241">
        <f>DB_FEConversion!EK17*0.87+DB_FEConversion!EL17</f>
        <v>218901.71328479997</v>
      </c>
      <c r="Y17" s="241">
        <f>DB_FEConversion!EN17*0.87+DB_FEConversion!EO17</f>
        <v>151910.83975891196</v>
      </c>
      <c r="Z17" s="205">
        <f>SUM('Results_Crop&amp;Pasture'!T17,'Results_Crop&amp;Pasture'!W17)</f>
        <v>7614.6926388722632</v>
      </c>
      <c r="AA17" s="205">
        <f>SUM('Results_Crop&amp;Pasture'!U17,'Results_Crop&amp;Pasture'!X17)</f>
        <v>531108.93963662151</v>
      </c>
      <c r="AB17" s="205">
        <f>SUM('Results_Crop&amp;Pasture'!V17,'Results_Crop&amp;Pasture'!Y17)</f>
        <v>362458.6993569592</v>
      </c>
      <c r="AC17" s="276">
        <f t="shared" si="3"/>
        <v>0.83443449122616176</v>
      </c>
      <c r="AD17" s="276">
        <f t="shared" si="4"/>
        <v>0.18411385607625314</v>
      </c>
      <c r="AE17" s="276">
        <f t="shared" si="5"/>
        <v>0.15783220261963493</v>
      </c>
    </row>
    <row r="18" spans="1:31" x14ac:dyDescent="0.2">
      <c r="A18" s="203">
        <v>29</v>
      </c>
      <c r="B18" s="203" t="s">
        <v>47</v>
      </c>
      <c r="C18" s="203">
        <v>1975</v>
      </c>
      <c r="D18" s="204" t="s">
        <v>201</v>
      </c>
      <c r="E18" s="205">
        <f>DB_UtilityFE!CA18</f>
        <v>130157.12933352894</v>
      </c>
      <c r="F18" s="205">
        <f>DB_UtilityFE!CD18</f>
        <v>26033469.323203862</v>
      </c>
      <c r="G18" s="205">
        <f>DB_UtilityFE!CG18</f>
        <v>18791856.100534942</v>
      </c>
      <c r="H18" s="205">
        <f>SUM(DB_FEConversion!DV18,DB_FEConversion!DW18)</f>
        <v>27265.6176802064</v>
      </c>
      <c r="I18" s="205">
        <f>SUM(DB_FEConversion!EA18:EB18)</f>
        <v>1903408.1230993234</v>
      </c>
      <c r="J18" s="205">
        <f>SUM(DB_FEConversion!EF18:EG18)</f>
        <v>1418165.5181794588</v>
      </c>
      <c r="K18" s="205">
        <f>DB_FEConversion!EJ18</f>
        <v>1607.6116979999997</v>
      </c>
      <c r="L18" s="205">
        <f>DB_FEConversion!EM18</f>
        <v>133661.429748</v>
      </c>
      <c r="M18" s="205">
        <f>DB_FEConversion!EP18</f>
        <v>79002.632015999989</v>
      </c>
      <c r="N18" s="205">
        <f>DB_FEConversion!EH18*VLOOKUP(A18,MILK,4,FALSE)</f>
        <v>0</v>
      </c>
      <c r="O18" s="205">
        <f>DB_FEConversion!EK18*0.13</f>
        <v>199046.56786559999</v>
      </c>
      <c r="P18" s="205">
        <f>DB_FEConversion!EN18*0.13</f>
        <v>138131.99916006398</v>
      </c>
      <c r="Q18" s="205">
        <f t="shared" si="0"/>
        <v>159030.35871173535</v>
      </c>
      <c r="R18" s="205">
        <f t="shared" si="1"/>
        <v>28269585.443916783</v>
      </c>
      <c r="S18" s="205">
        <f t="shared" si="2"/>
        <v>20427156.249890462</v>
      </c>
      <c r="T18" s="241">
        <f>SUM(DB_FEConversion!DS18:DU18)</f>
        <v>59178.41324216425</v>
      </c>
      <c r="U18" s="241">
        <f>SUM(DB_FEConversion!DX18:DZ18)</f>
        <v>3376238.8544634758</v>
      </c>
      <c r="V18" s="241">
        <f>SUM(DB_FEConversion!EC18:EE18)</f>
        <v>2277070.624551577</v>
      </c>
      <c r="W18" s="241">
        <f>DB_FEConversion!EH18*VLOOKUP(A18,MILK,3,FALSE)+DB_FEConversion!EI18</f>
        <v>12991.5337552</v>
      </c>
      <c r="X18" s="241">
        <f>DB_FEConversion!EK18*0.87+DB_FEConversion!EL18</f>
        <v>1345230.0860543998</v>
      </c>
      <c r="Y18" s="241">
        <f>DB_FEConversion!EN18*0.87+DB_FEConversion!EO18</f>
        <v>933546.97400473582</v>
      </c>
      <c r="Z18" s="205">
        <f>SUM('Results_Crop&amp;Pasture'!T18,'Results_Crop&amp;Pasture'!W18)</f>
        <v>72169.946997364255</v>
      </c>
      <c r="AA18" s="205">
        <f>SUM('Results_Crop&amp;Pasture'!U18,'Results_Crop&amp;Pasture'!X18)</f>
        <v>4721468.9405178754</v>
      </c>
      <c r="AB18" s="205">
        <f>SUM('Results_Crop&amp;Pasture'!V18,'Results_Crop&amp;Pasture'!Y18)</f>
        <v>3210617.5985563127</v>
      </c>
      <c r="AC18" s="276">
        <f t="shared" si="3"/>
        <v>0.45381238891740366</v>
      </c>
      <c r="AD18" s="276">
        <f t="shared" si="4"/>
        <v>0.16701585348270004</v>
      </c>
      <c r="AE18" s="276">
        <f t="shared" si="5"/>
        <v>0.15717398737641367</v>
      </c>
    </row>
    <row r="19" spans="1:31" x14ac:dyDescent="0.2">
      <c r="A19" s="203">
        <v>31</v>
      </c>
      <c r="B19" s="203" t="s">
        <v>48</v>
      </c>
      <c r="C19" s="203">
        <v>1975</v>
      </c>
      <c r="D19" s="204" t="s">
        <v>202</v>
      </c>
      <c r="E19" s="205">
        <f>DB_UtilityFE!CA19</f>
        <v>185029.3826081306</v>
      </c>
      <c r="F19" s="205">
        <f>DB_UtilityFE!CD19</f>
        <v>32814242.84121519</v>
      </c>
      <c r="G19" s="205">
        <f>DB_UtilityFE!CG19</f>
        <v>27727152.423882514</v>
      </c>
      <c r="H19" s="205">
        <f>SUM(DB_FEConversion!DV19,DB_FEConversion!DW19)</f>
        <v>56333.884451426318</v>
      </c>
      <c r="I19" s="205">
        <f>SUM(DB_FEConversion!EA19:EB19)</f>
        <v>3819228.5928622442</v>
      </c>
      <c r="J19" s="205">
        <f>SUM(DB_FEConversion!EF19:EG19)</f>
        <v>2773589.6009897958</v>
      </c>
      <c r="K19" s="205">
        <f>DB_FEConversion!EJ19</f>
        <v>7775.4342960000004</v>
      </c>
      <c r="L19" s="205">
        <f>DB_FEConversion!EM19</f>
        <v>646471.82289600011</v>
      </c>
      <c r="M19" s="205">
        <f>DB_FEConversion!EP19</f>
        <v>382107.05683200003</v>
      </c>
      <c r="N19" s="205">
        <f>DB_FEConversion!EH19*VLOOKUP(A19,MILK,4,FALSE)</f>
        <v>13900.034761902958</v>
      </c>
      <c r="O19" s="205">
        <f>DB_FEConversion!EK19*0.13</f>
        <v>1423960.5540888</v>
      </c>
      <c r="P19" s="205">
        <f>DB_FEConversion!EN19*0.13</f>
        <v>988183.41944067192</v>
      </c>
      <c r="Q19" s="205">
        <f t="shared" si="0"/>
        <v>263038.73611745983</v>
      </c>
      <c r="R19" s="205">
        <f t="shared" si="1"/>
        <v>38703903.811062239</v>
      </c>
      <c r="S19" s="205">
        <f t="shared" si="2"/>
        <v>31871032.501144983</v>
      </c>
      <c r="T19" s="241">
        <f>SUM(DB_FEConversion!DS19:DU19)</f>
        <v>135045.06528373616</v>
      </c>
      <c r="U19" s="241">
        <f>SUM(DB_FEConversion!DX19:DZ19)</f>
        <v>7645291.5677099191</v>
      </c>
      <c r="V19" s="241">
        <f>SUM(DB_FEConversion!EC19:EE19)</f>
        <v>5155613.0921756374</v>
      </c>
      <c r="W19" s="241">
        <f>DB_FEConversion!EH19*VLOOKUP(A19,MILK,3,FALSE)+DB_FEConversion!EI19</f>
        <v>78269.192382897032</v>
      </c>
      <c r="X19" s="241">
        <f>DB_FEConversion!EK19*0.87+DB_FEConversion!EL19</f>
        <v>9532004.1819912009</v>
      </c>
      <c r="Y19" s="241">
        <f>DB_FEConversion!EN19*0.87+DB_FEConversion!EO19</f>
        <v>6614908.2989945272</v>
      </c>
      <c r="Z19" s="205">
        <f>SUM('Results_Crop&amp;Pasture'!T19,'Results_Crop&amp;Pasture'!W19)</f>
        <v>213314.25766663317</v>
      </c>
      <c r="AA19" s="205">
        <f>SUM('Results_Crop&amp;Pasture'!U19,'Results_Crop&amp;Pasture'!X19)</f>
        <v>17177295.74970112</v>
      </c>
      <c r="AB19" s="205">
        <f>SUM('Results_Crop&amp;Pasture'!V19,'Results_Crop&amp;Pasture'!Y19)</f>
        <v>11770521.391170165</v>
      </c>
      <c r="AC19" s="276">
        <f t="shared" si="3"/>
        <v>0.81096138468129575</v>
      </c>
      <c r="AD19" s="276">
        <f t="shared" si="4"/>
        <v>0.44381300226339326</v>
      </c>
      <c r="AE19" s="276">
        <f t="shared" si="5"/>
        <v>0.36931722845023307</v>
      </c>
    </row>
    <row r="20" spans="1:31" x14ac:dyDescent="0.2">
      <c r="A20" s="203">
        <v>32</v>
      </c>
      <c r="B20" s="203" t="s">
        <v>49</v>
      </c>
      <c r="C20" s="203">
        <v>1975</v>
      </c>
      <c r="D20" s="204" t="s">
        <v>202</v>
      </c>
      <c r="E20" s="205">
        <f>DB_UtilityFE!CA20</f>
        <v>31958.258334793903</v>
      </c>
      <c r="F20" s="205">
        <f>DB_UtilityFE!CD20</f>
        <v>5900077.9230092093</v>
      </c>
      <c r="G20" s="205">
        <f>DB_UtilityFE!CG20</f>
        <v>4817899.2066978347</v>
      </c>
      <c r="H20" s="205">
        <f>SUM(DB_FEConversion!DV20,DB_FEConversion!DW20)</f>
        <v>8484.9212182925294</v>
      </c>
      <c r="I20" s="205">
        <f>SUM(DB_FEConversion!EA20:EB20)</f>
        <v>572216.54395953263</v>
      </c>
      <c r="J20" s="205">
        <f>SUM(DB_FEConversion!EF20:EG20)</f>
        <v>413573.60066762613</v>
      </c>
      <c r="K20" s="205">
        <f>DB_FEConversion!EJ20</f>
        <v>1180.3803732000001</v>
      </c>
      <c r="L20" s="205">
        <f>DB_FEConversion!EM20</f>
        <v>98140.196743200009</v>
      </c>
      <c r="M20" s="205">
        <f>DB_FEConversion!EP20</f>
        <v>58007.264054400002</v>
      </c>
      <c r="N20" s="205">
        <f>DB_FEConversion!EH20*VLOOKUP(A20,MILK,4,FALSE)</f>
        <v>0</v>
      </c>
      <c r="O20" s="205">
        <f>DB_FEConversion!EK20*0.13</f>
        <v>141342.72384960001</v>
      </c>
      <c r="P20" s="205">
        <f>DB_FEConversion!EN20*0.13</f>
        <v>98087.363281023994</v>
      </c>
      <c r="Q20" s="205">
        <f t="shared" si="0"/>
        <v>41623.559926286434</v>
      </c>
      <c r="R20" s="205">
        <f t="shared" si="1"/>
        <v>6711777.387561542</v>
      </c>
      <c r="S20" s="205">
        <f t="shared" si="2"/>
        <v>5387567.4347008839</v>
      </c>
      <c r="T20" s="241">
        <f>SUM(DB_FEConversion!DS20:DU20)</f>
        <v>14192.242790907967</v>
      </c>
      <c r="U20" s="241">
        <f>SUM(DB_FEConversion!DX20:DZ20)</f>
        <v>803479.21571465954</v>
      </c>
      <c r="V20" s="241">
        <f>SUM(DB_FEConversion!EC20:EE20)</f>
        <v>541827.57266678149</v>
      </c>
      <c r="W20" s="241">
        <f>DB_FEConversion!EH20*VLOOKUP(A20,MILK,3,FALSE)+DB_FEConversion!EI20</f>
        <v>9150.6883727999993</v>
      </c>
      <c r="X20" s="241">
        <f>DB_FEConversion!EK20*0.87+DB_FEConversion!EL20</f>
        <v>946380.61103040003</v>
      </c>
      <c r="Y20" s="241">
        <f>DB_FEConversion!EN20*0.87+DB_FEConversion!EO20</f>
        <v>656758.10022617585</v>
      </c>
      <c r="Z20" s="205">
        <f>SUM('Results_Crop&amp;Pasture'!T20,'Results_Crop&amp;Pasture'!W20)</f>
        <v>23342.931163707966</v>
      </c>
      <c r="AA20" s="205">
        <f>SUM('Results_Crop&amp;Pasture'!U20,'Results_Crop&amp;Pasture'!X20)</f>
        <v>1749859.8267450596</v>
      </c>
      <c r="AB20" s="205">
        <f>SUM('Results_Crop&amp;Pasture'!V20,'Results_Crop&amp;Pasture'!Y20)</f>
        <v>1198585.6728929575</v>
      </c>
      <c r="AC20" s="276">
        <f t="shared" si="3"/>
        <v>0.56081054107450956</v>
      </c>
      <c r="AD20" s="276">
        <f t="shared" si="4"/>
        <v>0.26071481899682042</v>
      </c>
      <c r="AE20" s="276">
        <f t="shared" si="5"/>
        <v>0.2224725142506736</v>
      </c>
    </row>
    <row r="21" spans="1:31" x14ac:dyDescent="0.2">
      <c r="A21" s="203">
        <v>33</v>
      </c>
      <c r="B21" s="203" t="s">
        <v>50</v>
      </c>
      <c r="C21" s="203">
        <v>1975</v>
      </c>
      <c r="D21" s="204" t="s">
        <v>202</v>
      </c>
      <c r="E21" s="205">
        <f>DB_UtilityFE!CA21</f>
        <v>11957.63913948797</v>
      </c>
      <c r="F21" s="205">
        <f>DB_UtilityFE!CD21</f>
        <v>8244233.776684003</v>
      </c>
      <c r="G21" s="205">
        <f>DB_UtilityFE!CG21</f>
        <v>7267636.348567998</v>
      </c>
      <c r="H21" s="205">
        <f>SUM(DB_FEConversion!DV21,DB_FEConversion!DW21)</f>
        <v>12950.621426968684</v>
      </c>
      <c r="I21" s="205">
        <f>SUM(DB_FEConversion!EA21:EB21)</f>
        <v>806453.41082597442</v>
      </c>
      <c r="J21" s="205">
        <f>SUM(DB_FEConversion!EF21:EG21)</f>
        <v>538901.42876077967</v>
      </c>
      <c r="K21" s="205">
        <f>DB_FEConversion!EJ21</f>
        <v>2493.7211124</v>
      </c>
      <c r="L21" s="205">
        <f>DB_FEConversion!EM21</f>
        <v>207335.09820240003</v>
      </c>
      <c r="M21" s="205">
        <f>DB_FEConversion!EP21</f>
        <v>122548.58038079999</v>
      </c>
      <c r="N21" s="205">
        <f>DB_FEConversion!EH21*VLOOKUP(A21,MILK,4,FALSE)</f>
        <v>0</v>
      </c>
      <c r="O21" s="205">
        <f>DB_FEConversion!EK21*0.13</f>
        <v>188509.61525759997</v>
      </c>
      <c r="P21" s="205">
        <f>DB_FEConversion!EN21*0.13</f>
        <v>130819.68855654399</v>
      </c>
      <c r="Q21" s="205">
        <f t="shared" si="0"/>
        <v>27401.981678856653</v>
      </c>
      <c r="R21" s="205">
        <f t="shared" si="1"/>
        <v>9446531.9009699784</v>
      </c>
      <c r="S21" s="205">
        <f t="shared" si="2"/>
        <v>8059906.0462661218</v>
      </c>
      <c r="T21" s="241">
        <f>SUM(DB_FEConversion!DS21:DU21)</f>
        <v>11182.03909431644</v>
      </c>
      <c r="U21" s="241">
        <f>SUM(DB_FEConversion!DX21:DZ21)</f>
        <v>632979.96659875498</v>
      </c>
      <c r="V21" s="241">
        <f>SUM(DB_FEConversion!EC21:EE21)</f>
        <v>426850.31692781067</v>
      </c>
      <c r="W21" s="241">
        <f>DB_FEConversion!EH21*VLOOKUP(A21,MILK,3,FALSE)+DB_FEConversion!EI21</f>
        <v>12202.531744</v>
      </c>
      <c r="X21" s="241">
        <f>DB_FEConversion!EK21*0.87+DB_FEConversion!EL21</f>
        <v>1261980.0071423997</v>
      </c>
      <c r="Y21" s="241">
        <f>DB_FEConversion!EN21*0.87+DB_FEConversion!EO21</f>
        <v>875774.06209945586</v>
      </c>
      <c r="Z21" s="205">
        <f>SUM('Results_Crop&amp;Pasture'!T21,'Results_Crop&amp;Pasture'!W21)</f>
        <v>23384.570838316438</v>
      </c>
      <c r="AA21" s="205">
        <f>SUM('Results_Crop&amp;Pasture'!U21,'Results_Crop&amp;Pasture'!X21)</f>
        <v>1894959.9737411547</v>
      </c>
      <c r="AB21" s="205">
        <f>SUM('Results_Crop&amp;Pasture'!V21,'Results_Crop&amp;Pasture'!Y21)</f>
        <v>1302624.3790272665</v>
      </c>
      <c r="AC21" s="276">
        <f t="shared" si="3"/>
        <v>0.85338976984865134</v>
      </c>
      <c r="AD21" s="276">
        <f t="shared" si="4"/>
        <v>0.20059848350764353</v>
      </c>
      <c r="AE21" s="276">
        <f t="shared" si="5"/>
        <v>0.16161781186403876</v>
      </c>
    </row>
    <row r="22" spans="1:31" x14ac:dyDescent="0.2">
      <c r="A22" s="203">
        <v>35</v>
      </c>
      <c r="B22" s="203" t="s">
        <v>51</v>
      </c>
      <c r="C22" s="203">
        <v>1975</v>
      </c>
      <c r="D22" s="204" t="s">
        <v>202</v>
      </c>
      <c r="E22" s="205">
        <f>DB_UtilityFE!CA22</f>
        <v>301343.81844488333</v>
      </c>
      <c r="F22" s="205">
        <f>DB_UtilityFE!CD22</f>
        <v>77381140.127430633</v>
      </c>
      <c r="G22" s="205">
        <f>DB_UtilityFE!CG22</f>
        <v>67265371.401301607</v>
      </c>
      <c r="H22" s="205">
        <f>SUM(DB_FEConversion!DV22,DB_FEConversion!DW22)</f>
        <v>75759.59464692937</v>
      </c>
      <c r="I22" s="205">
        <f>SUM(DB_FEConversion!EA22:EB22)</f>
        <v>4783501.7572361827</v>
      </c>
      <c r="J22" s="205">
        <f>SUM(DB_FEConversion!EF22:EG22)</f>
        <v>3243357.5552889463</v>
      </c>
      <c r="K22" s="205">
        <f>DB_FEConversion!EJ22</f>
        <v>28154.192673599999</v>
      </c>
      <c r="L22" s="205">
        <f>DB_FEConversion!EM22</f>
        <v>2340820.0194335999</v>
      </c>
      <c r="M22" s="205">
        <f>DB_FEConversion!EP22</f>
        <v>1383577.4685312</v>
      </c>
      <c r="N22" s="205">
        <f>DB_FEConversion!EH22*VLOOKUP(A22,MILK,4,FALSE)</f>
        <v>4471.5607751286898</v>
      </c>
      <c r="O22" s="205">
        <f>DB_FEConversion!EK22*0.13</f>
        <v>762755.34731759992</v>
      </c>
      <c r="P22" s="205">
        <f>DB_FEConversion!EN22*0.13</f>
        <v>529327.99658294395</v>
      </c>
      <c r="Q22" s="205">
        <f t="shared" si="0"/>
        <v>409729.1665405414</v>
      </c>
      <c r="R22" s="205">
        <f t="shared" si="1"/>
        <v>85268217.251418024</v>
      </c>
      <c r="S22" s="205">
        <f t="shared" si="2"/>
        <v>72421634.421704695</v>
      </c>
      <c r="T22" s="241">
        <f>SUM(DB_FEConversion!DS22:DU22)</f>
        <v>77404.478192255337</v>
      </c>
      <c r="U22" s="241">
        <f>SUM(DB_FEConversion!DX22:DZ22)</f>
        <v>4382607.7144718217</v>
      </c>
      <c r="V22" s="241">
        <f>SUM(DB_FEConversion!EC22:EE22)</f>
        <v>2955423.2820351338</v>
      </c>
      <c r="W22" s="241">
        <f>DB_FEConversion!EH22*VLOOKUP(A22,MILK,3,FALSE)+DB_FEConversion!EI22</f>
        <v>44900.208133671309</v>
      </c>
      <c r="X22" s="241">
        <f>DB_FEConversion!EK22*0.87+DB_FEConversion!EL22</f>
        <v>5105964.3531623995</v>
      </c>
      <c r="Y22" s="241">
        <f>DB_FEConversion!EN22*0.87+DB_FEConversion!EO22</f>
        <v>3543377.1669882559</v>
      </c>
      <c r="Z22" s="205">
        <f>SUM('Results_Crop&amp;Pasture'!T22,'Results_Crop&amp;Pasture'!W22)</f>
        <v>122304.68632592665</v>
      </c>
      <c r="AA22" s="205">
        <f>SUM('Results_Crop&amp;Pasture'!U22,'Results_Crop&amp;Pasture'!X22)</f>
        <v>9488572.0676342212</v>
      </c>
      <c r="AB22" s="205">
        <f>SUM('Results_Crop&amp;Pasture'!V22,'Results_Crop&amp;Pasture'!Y22)</f>
        <v>6498800.4490233902</v>
      </c>
      <c r="AC22" s="276">
        <f t="shared" si="3"/>
        <v>0.2985012938145935</v>
      </c>
      <c r="AD22" s="276">
        <f t="shared" si="4"/>
        <v>0.11127911868564866</v>
      </c>
      <c r="AE22" s="276">
        <f t="shared" si="5"/>
        <v>8.9735622523809067E-2</v>
      </c>
    </row>
    <row r="23" spans="1:31" x14ac:dyDescent="0.2">
      <c r="A23" s="203">
        <v>41</v>
      </c>
      <c r="B23" s="203" t="s">
        <v>52</v>
      </c>
      <c r="C23" s="203">
        <v>1975</v>
      </c>
      <c r="D23" s="204" t="s">
        <v>203</v>
      </c>
      <c r="E23" s="205">
        <f>DB_UtilityFE!CA23</f>
        <v>657627.28092742059</v>
      </c>
      <c r="F23" s="205">
        <f>DB_UtilityFE!CD23</f>
        <v>95243615.222038701</v>
      </c>
      <c r="G23" s="205">
        <f>DB_UtilityFE!CG23</f>
        <v>81188673.669999108</v>
      </c>
      <c r="H23" s="205">
        <f>SUM(DB_FEConversion!DV23,DB_FEConversion!DW23)</f>
        <v>70428.998546342133</v>
      </c>
      <c r="I23" s="205">
        <f>SUM(DB_FEConversion!EA23:EB23)</f>
        <v>4943134.0813078834</v>
      </c>
      <c r="J23" s="205">
        <f>SUM(DB_FEConversion!EF23:EG23)</f>
        <v>3699780.3037463073</v>
      </c>
      <c r="K23" s="205">
        <f>DB_FEConversion!EJ23</f>
        <v>5745.1331699999992</v>
      </c>
      <c r="L23" s="205">
        <f>DB_FEConversion!EM23</f>
        <v>477666.78642000002</v>
      </c>
      <c r="M23" s="205">
        <f>DB_FEConversion!EP23</f>
        <v>282332.25863999996</v>
      </c>
      <c r="N23" s="205">
        <f>DB_FEConversion!EH23*VLOOKUP(A23,MILK,4,FALSE)</f>
        <v>4575.0217170992382</v>
      </c>
      <c r="O23" s="205">
        <f>DB_FEConversion!EK23*0.13</f>
        <v>269453.98640160001</v>
      </c>
      <c r="P23" s="205">
        <f>DB_FEConversion!EN23*0.13</f>
        <v>186992.51246790402</v>
      </c>
      <c r="Q23" s="205">
        <f t="shared" si="0"/>
        <v>738376.43436086201</v>
      </c>
      <c r="R23" s="205">
        <f t="shared" si="1"/>
        <v>100933870.07616819</v>
      </c>
      <c r="S23" s="205">
        <f t="shared" si="2"/>
        <v>85357778.744853333</v>
      </c>
      <c r="T23" s="241">
        <f>SUM(DB_FEConversion!DS23:DU23)</f>
        <v>45163.426361302489</v>
      </c>
      <c r="U23" s="241">
        <f>SUM(DB_FEConversion!DX23:DZ23)</f>
        <v>2561306.4250641139</v>
      </c>
      <c r="V23" s="241">
        <f>SUM(DB_FEConversion!EC23:EE23)</f>
        <v>1727268.5366080122</v>
      </c>
      <c r="W23" s="241">
        <f>DB_FEConversion!EH23*VLOOKUP(A23,MILK,3,FALSE)+DB_FEConversion!EI23</f>
        <v>12894.987785300764</v>
      </c>
      <c r="X23" s="241">
        <f>DB_FEConversion!EK23*0.87+DB_FEConversion!EL23</f>
        <v>1807169.7846384</v>
      </c>
      <c r="Y23" s="241">
        <f>DB_FEConversion!EN23*0.87+DB_FEConversion!EO23</f>
        <v>1254118.460069696</v>
      </c>
      <c r="Z23" s="205">
        <f>SUM('Results_Crop&amp;Pasture'!T23,'Results_Crop&amp;Pasture'!W23)</f>
        <v>58058.414146603252</v>
      </c>
      <c r="AA23" s="205">
        <f>SUM('Results_Crop&amp;Pasture'!U23,'Results_Crop&amp;Pasture'!X23)</f>
        <v>4368476.2097025141</v>
      </c>
      <c r="AB23" s="205">
        <f>SUM('Results_Crop&amp;Pasture'!V23,'Results_Crop&amp;Pasture'!Y23)</f>
        <v>2981386.9966777079</v>
      </c>
      <c r="AC23" s="276">
        <f t="shared" si="3"/>
        <v>7.8629830862436134E-2</v>
      </c>
      <c r="AD23" s="276">
        <f t="shared" si="4"/>
        <v>4.3280577732785937E-2</v>
      </c>
      <c r="AE23" s="276">
        <f t="shared" si="5"/>
        <v>3.4928123019572731E-2</v>
      </c>
    </row>
    <row r="24" spans="1:31" x14ac:dyDescent="0.2">
      <c r="A24" s="203">
        <v>42</v>
      </c>
      <c r="B24" s="203" t="s">
        <v>53</v>
      </c>
      <c r="C24" s="203">
        <v>1975</v>
      </c>
      <c r="D24" s="204" t="s">
        <v>203</v>
      </c>
      <c r="E24" s="205">
        <f>DB_UtilityFE!CA24</f>
        <v>121610.27729681706</v>
      </c>
      <c r="F24" s="205">
        <f>DB_UtilityFE!CD24</f>
        <v>24130681.163582601</v>
      </c>
      <c r="G24" s="205">
        <f>DB_UtilityFE!CG24</f>
        <v>19884372.165911507</v>
      </c>
      <c r="H24" s="205">
        <f>SUM(DB_FEConversion!DV24,DB_FEConversion!DW24)</f>
        <v>49252.06545970092</v>
      </c>
      <c r="I24" s="205">
        <f>SUM(DB_FEConversion!EA24:EB24)</f>
        <v>3380521.0424797335</v>
      </c>
      <c r="J24" s="205">
        <f>SUM(DB_FEConversion!EF24:EG24)</f>
        <v>2482056.670783787</v>
      </c>
      <c r="K24" s="205">
        <f>DB_FEConversion!EJ24</f>
        <v>2097.4039883999999</v>
      </c>
      <c r="L24" s="205">
        <f>DB_FEConversion!EM24</f>
        <v>174384.16017840002</v>
      </c>
      <c r="M24" s="205">
        <f>DB_FEConversion!EP24</f>
        <v>103072.4245728</v>
      </c>
      <c r="N24" s="205">
        <f>DB_FEConversion!EH24*VLOOKUP(A24,MILK,4,FALSE)</f>
        <v>5018.3825496326008</v>
      </c>
      <c r="O24" s="205">
        <f>DB_FEConversion!EK24*0.13</f>
        <v>212940.48550320001</v>
      </c>
      <c r="P24" s="205">
        <f>DB_FEConversion!EN24*0.13</f>
        <v>147773.93692380798</v>
      </c>
      <c r="Q24" s="205">
        <f t="shared" si="0"/>
        <v>177978.1292945506</v>
      </c>
      <c r="R24" s="205">
        <f t="shared" si="1"/>
        <v>27898526.851743937</v>
      </c>
      <c r="S24" s="205">
        <f t="shared" si="2"/>
        <v>22617275.198191904</v>
      </c>
      <c r="T24" s="241">
        <f>SUM(DB_FEConversion!DS24:DU24)</f>
        <v>15311.587070294412</v>
      </c>
      <c r="U24" s="241">
        <f>SUM(DB_FEConversion!DX24:DZ24)</f>
        <v>868195.51356431236</v>
      </c>
      <c r="V24" s="241">
        <f>SUM(DB_FEConversion!EC24:EE24)</f>
        <v>585483.9719711236</v>
      </c>
      <c r="W24" s="241">
        <f>DB_FEConversion!EH24*VLOOKUP(A24,MILK,3,FALSE)+DB_FEConversion!EI24</f>
        <v>8766.0535079673991</v>
      </c>
      <c r="X24" s="241">
        <f>DB_FEConversion!EK24*0.87+DB_FEConversion!EL24</f>
        <v>1425586.8194567999</v>
      </c>
      <c r="Y24" s="241">
        <f>DB_FEConversion!EN24*0.87+DB_FEConversion!EO24</f>
        <v>989311.99597859196</v>
      </c>
      <c r="Z24" s="205">
        <f>SUM('Results_Crop&amp;Pasture'!T24,'Results_Crop&amp;Pasture'!W24)</f>
        <v>24077.640578261809</v>
      </c>
      <c r="AA24" s="205">
        <f>SUM('Results_Crop&amp;Pasture'!U24,'Results_Crop&amp;Pasture'!X24)</f>
        <v>2293782.3330211123</v>
      </c>
      <c r="AB24" s="205">
        <f>SUM('Results_Crop&amp;Pasture'!V24,'Results_Crop&amp;Pasture'!Y24)</f>
        <v>1574795.9679497154</v>
      </c>
      <c r="AC24" s="276">
        <f t="shared" si="3"/>
        <v>0.13528426595839621</v>
      </c>
      <c r="AD24" s="276">
        <f t="shared" si="4"/>
        <v>8.2218761772280741E-2</v>
      </c>
      <c r="AE24" s="276">
        <f t="shared" si="5"/>
        <v>6.9628014610513725E-2</v>
      </c>
    </row>
    <row r="25" spans="1:31" x14ac:dyDescent="0.2">
      <c r="A25" s="203">
        <v>43</v>
      </c>
      <c r="B25" s="203" t="s">
        <v>54</v>
      </c>
      <c r="C25" s="203">
        <v>1975</v>
      </c>
      <c r="D25" s="204" t="s">
        <v>203</v>
      </c>
      <c r="E25" s="205">
        <f>DB_UtilityFE!CA25</f>
        <v>611044.70602242032</v>
      </c>
      <c r="F25" s="205">
        <f>DB_UtilityFE!CD25</f>
        <v>93679356.234544307</v>
      </c>
      <c r="G25" s="205">
        <f>DB_UtilityFE!CG25</f>
        <v>81266232.06919612</v>
      </c>
      <c r="H25" s="205">
        <f>SUM(DB_FEConversion!DV25,DB_FEConversion!DW25)</f>
        <v>71687.805418016273</v>
      </c>
      <c r="I25" s="205">
        <f>SUM(DB_FEConversion!EA25:EB25)</f>
        <v>4983925.9010673054</v>
      </c>
      <c r="J25" s="205">
        <f>SUM(DB_FEConversion!EF25:EG25)</f>
        <v>3700289.8642538446</v>
      </c>
      <c r="K25" s="205">
        <f>DB_FEConversion!EJ25</f>
        <v>5457.3820307999995</v>
      </c>
      <c r="L25" s="205">
        <f>DB_FEConversion!EM25</f>
        <v>453742.33456079999</v>
      </c>
      <c r="M25" s="205">
        <f>DB_FEConversion!EP25</f>
        <v>268191.34551359998</v>
      </c>
      <c r="N25" s="205">
        <f>DB_FEConversion!EH25*VLOOKUP(A25,MILK,4,FALSE)</f>
        <v>12331.457900977288</v>
      </c>
      <c r="O25" s="205">
        <f>DB_FEConversion!EK25*0.13</f>
        <v>490197.42822959996</v>
      </c>
      <c r="P25" s="205">
        <f>DB_FEConversion!EN25*0.13</f>
        <v>340181.45336822397</v>
      </c>
      <c r="Q25" s="205">
        <f t="shared" si="0"/>
        <v>700521.35137221392</v>
      </c>
      <c r="R25" s="205">
        <f t="shared" si="1"/>
        <v>99607221.898402005</v>
      </c>
      <c r="S25" s="205">
        <f t="shared" si="2"/>
        <v>85574894.732331783</v>
      </c>
      <c r="T25" s="241">
        <f>SUM(DB_FEConversion!DS25:DU25)</f>
        <v>93625.760068067044</v>
      </c>
      <c r="U25" s="241">
        <f>SUM(DB_FEConversion!DX25:DZ25)</f>
        <v>5346543.7110724365</v>
      </c>
      <c r="V25" s="241">
        <f>SUM(DB_FEConversion!EC25:EE25)</f>
        <v>3606010.7471536989</v>
      </c>
      <c r="W25" s="241">
        <f>DB_FEConversion!EH25*VLOOKUP(A25,MILK,3,FALSE)+DB_FEConversion!EI25</f>
        <v>19395.965213422711</v>
      </c>
      <c r="X25" s="241">
        <f>DB_FEConversion!EK25*0.87+DB_FEConversion!EL25</f>
        <v>3281175.5080103995</v>
      </c>
      <c r="Y25" s="241">
        <f>DB_FEConversion!EN25*0.87+DB_FEConversion!EO25</f>
        <v>2277031.6382573759</v>
      </c>
      <c r="Z25" s="205">
        <f>SUM('Results_Crop&amp;Pasture'!T25,'Results_Crop&amp;Pasture'!W25)</f>
        <v>113021.72528148975</v>
      </c>
      <c r="AA25" s="205">
        <f>SUM('Results_Crop&amp;Pasture'!U25,'Results_Crop&amp;Pasture'!X25)</f>
        <v>8627719.2190828361</v>
      </c>
      <c r="AB25" s="205">
        <f>SUM('Results_Crop&amp;Pasture'!V25,'Results_Crop&amp;Pasture'!Y25)</f>
        <v>5883042.3854110744</v>
      </c>
      <c r="AC25" s="276">
        <f t="shared" si="3"/>
        <v>0.16133944391573152</v>
      </c>
      <c r="AD25" s="276">
        <f t="shared" si="4"/>
        <v>8.6617406395321325E-2</v>
      </c>
      <c r="AE25" s="276">
        <f t="shared" si="5"/>
        <v>6.8747293278157567E-2</v>
      </c>
    </row>
    <row r="26" spans="1:31" ht="15.75" customHeight="1" x14ac:dyDescent="0.2">
      <c r="A26" s="203">
        <v>50</v>
      </c>
      <c r="B26" s="203" t="s">
        <v>55</v>
      </c>
      <c r="C26" s="203">
        <v>1975</v>
      </c>
      <c r="D26" s="204" t="s">
        <v>204</v>
      </c>
      <c r="E26" s="205">
        <f>DB_UtilityFE!CA26</f>
        <v>49298.295331529538</v>
      </c>
      <c r="F26" s="205">
        <f>DB_UtilityFE!CD26</f>
        <v>8337624.1856563464</v>
      </c>
      <c r="G26" s="205">
        <f>DB_UtilityFE!CG26</f>
        <v>7447114.5545660574</v>
      </c>
      <c r="H26" s="205">
        <f>SUM(DB_FEConversion!DV26,DB_FEConversion!DW26)</f>
        <v>6132.5632272436978</v>
      </c>
      <c r="I26" s="205">
        <f>SUM(DB_FEConversion!EA26:EB26)</f>
        <v>425523.67554582667</v>
      </c>
      <c r="J26" s="205">
        <f>SUM(DB_FEConversion!EF26:EG26)</f>
        <v>315399.95203666133</v>
      </c>
      <c r="K26" s="205">
        <f>DB_FEConversion!EJ26</f>
        <v>524.14954199999988</v>
      </c>
      <c r="L26" s="205">
        <f>DB_FEConversion!EM26</f>
        <v>43579.290492</v>
      </c>
      <c r="M26" s="205">
        <f>DB_FEConversion!EP26</f>
        <v>25758.206063999998</v>
      </c>
      <c r="N26" s="205">
        <f>DB_FEConversion!EH26*VLOOKUP(A26,MILK,4,FALSE)</f>
        <v>0</v>
      </c>
      <c r="O26" s="205">
        <f>DB_FEConversion!EK26*0.13</f>
        <v>47008.9410336</v>
      </c>
      <c r="P26" s="205">
        <f>DB_FEConversion!EN26*0.13</f>
        <v>32622.712729983996</v>
      </c>
      <c r="Q26" s="205">
        <f t="shared" si="0"/>
        <v>55955.008100773237</v>
      </c>
      <c r="R26" s="205">
        <f t="shared" si="1"/>
        <v>8853736.0927277729</v>
      </c>
      <c r="S26" s="205">
        <f t="shared" si="2"/>
        <v>7820895.4253967023</v>
      </c>
      <c r="T26" s="241">
        <f>SUM(DB_FEConversion!DS26:DU26)</f>
        <v>59599.48007837031</v>
      </c>
      <c r="U26" s="241">
        <f>SUM(DB_FEConversion!DX26:DZ26)</f>
        <v>3370707.9991774876</v>
      </c>
      <c r="V26" s="241">
        <f>SUM(DB_FEConversion!EC26:EE26)</f>
        <v>2273007.0845688512</v>
      </c>
      <c r="W26" s="241">
        <f>DB_FEConversion!EH26*VLOOKUP(A26,MILK,3,FALSE)+DB_FEConversion!EI26</f>
        <v>3043.4039479999997</v>
      </c>
      <c r="X26" s="241">
        <f>DB_FEConversion!EK26*0.87+DB_FEConversion!EL26</f>
        <v>314754.16976639995</v>
      </c>
      <c r="Y26" s="241">
        <f>DB_FEConversion!EN26*0.87+DB_FEConversion!EO26</f>
        <v>218429.40162201598</v>
      </c>
      <c r="Z26" s="205">
        <f>SUM('Results_Crop&amp;Pasture'!T26,'Results_Crop&amp;Pasture'!W26)</f>
        <v>62642.88402637031</v>
      </c>
      <c r="AA26" s="205">
        <f>SUM('Results_Crop&amp;Pasture'!U26,'Results_Crop&amp;Pasture'!X26)</f>
        <v>3685462.1689438876</v>
      </c>
      <c r="AB26" s="205">
        <f>SUM('Results_Crop&amp;Pasture'!V26,'Results_Crop&amp;Pasture'!Y26)</f>
        <v>2491436.4861908671</v>
      </c>
      <c r="AC26" s="276">
        <f t="shared" si="3"/>
        <v>1.1195223832968162</v>
      </c>
      <c r="AD26" s="276">
        <f t="shared" si="4"/>
        <v>0.41626067575822934</v>
      </c>
      <c r="AE26" s="276">
        <f t="shared" si="5"/>
        <v>0.31856153939873105</v>
      </c>
    </row>
    <row r="27" spans="1:31" x14ac:dyDescent="0.2">
      <c r="A27" s="203">
        <v>51</v>
      </c>
      <c r="B27" s="203" t="s">
        <v>56</v>
      </c>
      <c r="C27" s="203">
        <v>1975</v>
      </c>
      <c r="D27" s="204" t="s">
        <v>204</v>
      </c>
      <c r="E27" s="205">
        <f>DB_UtilityFE!CA27</f>
        <v>25495.282612745628</v>
      </c>
      <c r="F27" s="205">
        <f>DB_UtilityFE!CD27</f>
        <v>4319236.0895819375</v>
      </c>
      <c r="G27" s="205">
        <f>DB_UtilityFE!CG27</f>
        <v>3822398.906433532</v>
      </c>
      <c r="H27" s="205">
        <f>SUM(DB_FEConversion!DV27,DB_FEConversion!DW27)</f>
        <v>5542.2287052786742</v>
      </c>
      <c r="I27" s="205">
        <f>SUM(DB_FEConversion!EA27:EB27)</f>
        <v>388488.08955368109</v>
      </c>
      <c r="J27" s="205">
        <f>SUM(DB_FEConversion!EF27:EG27)</f>
        <v>290456.03724294488</v>
      </c>
      <c r="K27" s="205">
        <f>DB_FEConversion!EJ27</f>
        <v>265.99398839999998</v>
      </c>
      <c r="L27" s="205">
        <f>DB_FEConversion!EM27</f>
        <v>22115.500178400001</v>
      </c>
      <c r="M27" s="205">
        <f>DB_FEConversion!EP27</f>
        <v>13071.704572800001</v>
      </c>
      <c r="N27" s="205">
        <f>DB_FEConversion!EH27*VLOOKUP(A27,MILK,4,FALSE)</f>
        <v>0</v>
      </c>
      <c r="O27" s="205">
        <f>DB_FEConversion!EK27*0.13</f>
        <v>20335.071556799998</v>
      </c>
      <c r="P27" s="205">
        <f>DB_FEConversion!EN27*0.13</f>
        <v>14111.894102591999</v>
      </c>
      <c r="Q27" s="205">
        <f t="shared" si="0"/>
        <v>31303.505306424304</v>
      </c>
      <c r="R27" s="205">
        <f t="shared" si="1"/>
        <v>4750174.7508708192</v>
      </c>
      <c r="S27" s="205">
        <f t="shared" si="2"/>
        <v>4140038.5423518689</v>
      </c>
      <c r="T27" s="241">
        <f>SUM(DB_FEConversion!DS27:DU27)</f>
        <v>20853.248132770881</v>
      </c>
      <c r="U27" s="241">
        <f>SUM(DB_FEConversion!DX27:DZ27)</f>
        <v>1179708.7579037456</v>
      </c>
      <c r="V27" s="241">
        <f>SUM(DB_FEConversion!EC27:EE27)</f>
        <v>795529.3612750324</v>
      </c>
      <c r="W27" s="241">
        <f>DB_FEConversion!EH27*VLOOKUP(A27,MILK,3,FALSE)+DB_FEConversion!EI27</f>
        <v>1316.9198743999998</v>
      </c>
      <c r="X27" s="241">
        <f>DB_FEConversion!EK27*0.87+DB_FEConversion!EL27</f>
        <v>136204.46068319998</v>
      </c>
      <c r="Y27" s="241">
        <f>DB_FEConversion!EN27*0.87+DB_FEConversion!EO27</f>
        <v>94521.571763008003</v>
      </c>
      <c r="Z27" s="205">
        <f>SUM('Results_Crop&amp;Pasture'!T27,'Results_Crop&amp;Pasture'!W27)</f>
        <v>22170.16800717088</v>
      </c>
      <c r="AA27" s="205">
        <f>SUM('Results_Crop&amp;Pasture'!U27,'Results_Crop&amp;Pasture'!X27)</f>
        <v>1315913.2185869457</v>
      </c>
      <c r="AB27" s="205">
        <f>SUM('Results_Crop&amp;Pasture'!V27,'Results_Crop&amp;Pasture'!Y27)</f>
        <v>890050.93303804041</v>
      </c>
      <c r="AC27" s="276">
        <f t="shared" si="3"/>
        <v>0.7082327614799413</v>
      </c>
      <c r="AD27" s="276">
        <f t="shared" si="4"/>
        <v>0.27702417018357223</v>
      </c>
      <c r="AE27" s="276">
        <f t="shared" si="5"/>
        <v>0.21498614661022483</v>
      </c>
    </row>
    <row r="28" spans="1:31" x14ac:dyDescent="0.2">
      <c r="A28" s="203">
        <v>52</v>
      </c>
      <c r="B28" s="203" t="s">
        <v>57</v>
      </c>
      <c r="C28" s="203">
        <v>1975</v>
      </c>
      <c r="D28" s="204" t="s">
        <v>204</v>
      </c>
      <c r="E28" s="205">
        <f>DB_UtilityFE!CA28</f>
        <v>114673.2149478725</v>
      </c>
      <c r="F28" s="205">
        <f>DB_UtilityFE!CD28</f>
        <v>19616217.861317553</v>
      </c>
      <c r="G28" s="205">
        <f>DB_UtilityFE!CG28</f>
        <v>17221436.370191239</v>
      </c>
      <c r="H28" s="205">
        <f>SUM(DB_FEConversion!DV28,DB_FEConversion!DW28)</f>
        <v>22575.007269846079</v>
      </c>
      <c r="I28" s="205">
        <f>SUM(DB_FEConversion!EA28:EB28)</f>
        <v>1600371.0907758013</v>
      </c>
      <c r="J28" s="205">
        <f>SUM(DB_FEConversion!EF28:EG28)</f>
        <v>1207877.137820641</v>
      </c>
      <c r="K28" s="205">
        <f>DB_FEConversion!EJ28</f>
        <v>1137.8916612</v>
      </c>
      <c r="L28" s="205">
        <f>DB_FEConversion!EM28</f>
        <v>94607.563831200008</v>
      </c>
      <c r="M28" s="205">
        <f>DB_FEConversion!EP28</f>
        <v>55919.247350400001</v>
      </c>
      <c r="N28" s="205">
        <f>DB_FEConversion!EH28*VLOOKUP(A28,MILK,4,FALSE)</f>
        <v>535.92975049415418</v>
      </c>
      <c r="O28" s="205">
        <f>DB_FEConversion!EK28*0.13</f>
        <v>263322.49834799999</v>
      </c>
      <c r="P28" s="205">
        <f>DB_FEConversion!EN28*0.13</f>
        <v>182737.45440911999</v>
      </c>
      <c r="Q28" s="205">
        <f t="shared" si="0"/>
        <v>138922.04362941274</v>
      </c>
      <c r="R28" s="205">
        <f t="shared" si="1"/>
        <v>21574519.014272556</v>
      </c>
      <c r="S28" s="205">
        <f t="shared" si="2"/>
        <v>18667970.209771398</v>
      </c>
      <c r="T28" s="241">
        <f>SUM(DB_FEConversion!DS28:DU28)</f>
        <v>85668.040991798611</v>
      </c>
      <c r="U28" s="241">
        <f>SUM(DB_FEConversion!DX28:DZ28)</f>
        <v>4848252.9894262739</v>
      </c>
      <c r="V28" s="241">
        <f>SUM(DB_FEConversion!EC28:EE28)</f>
        <v>3269408.8551121186</v>
      </c>
      <c r="W28" s="241">
        <f>DB_FEConversion!EH28*VLOOKUP(A28,MILK,3,FALSE)+DB_FEConversion!EI28</f>
        <v>16505.619314305848</v>
      </c>
      <c r="X28" s="241">
        <f>DB_FEConversion!EK28*0.87+DB_FEConversion!EL28</f>
        <v>1762371.0697319999</v>
      </c>
      <c r="Y28" s="241">
        <f>DB_FEConversion!EN28*0.87+DB_FEConversion!EO28</f>
        <v>1223029.57410608</v>
      </c>
      <c r="Z28" s="205">
        <f>SUM('Results_Crop&amp;Pasture'!T28,'Results_Crop&amp;Pasture'!W28)</f>
        <v>102173.66030610446</v>
      </c>
      <c r="AA28" s="205">
        <f>SUM('Results_Crop&amp;Pasture'!U28,'Results_Crop&amp;Pasture'!X28)</f>
        <v>6610624.059158274</v>
      </c>
      <c r="AB28" s="205">
        <f>SUM('Results_Crop&amp;Pasture'!V28,'Results_Crop&amp;Pasture'!Y28)</f>
        <v>4492438.4292181991</v>
      </c>
      <c r="AC28" s="276">
        <f t="shared" si="3"/>
        <v>0.73547478597897709</v>
      </c>
      <c r="AD28" s="276">
        <f t="shared" si="4"/>
        <v>0.30640887311485537</v>
      </c>
      <c r="AE28" s="276">
        <f t="shared" si="5"/>
        <v>0.24064953922342969</v>
      </c>
    </row>
    <row r="29" spans="1:31" x14ac:dyDescent="0.2">
      <c r="A29" s="203">
        <v>53</v>
      </c>
      <c r="B29" s="203" t="s">
        <v>58</v>
      </c>
      <c r="C29" s="203">
        <v>1975</v>
      </c>
      <c r="D29" s="204" t="s">
        <v>204</v>
      </c>
      <c r="E29" s="205">
        <f>DB_UtilityFE!CA29</f>
        <v>341.59733263328127</v>
      </c>
      <c r="F29" s="205">
        <f>DB_UtilityFE!CD29</f>
        <v>72895.222469121902</v>
      </c>
      <c r="G29" s="205">
        <f>DB_UtilityFE!CG29</f>
        <v>59955.064301752187</v>
      </c>
      <c r="H29" s="205">
        <f>SUM(DB_FEConversion!DV29,DB_FEConversion!DW29)</f>
        <v>604.8102684089431</v>
      </c>
      <c r="I29" s="205">
        <f>SUM(DB_FEConversion!EA29:EB29)</f>
        <v>38934.994204180883</v>
      </c>
      <c r="J29" s="205">
        <f>SUM(DB_FEConversion!EF29:EG29)</f>
        <v>26923.221663344706</v>
      </c>
      <c r="K29" s="205">
        <f>DB_FEConversion!EJ29</f>
        <v>40.584045599999996</v>
      </c>
      <c r="L29" s="205">
        <f>DB_FEConversion!EM29</f>
        <v>3374.2735056000001</v>
      </c>
      <c r="M29" s="205">
        <f>DB_FEConversion!EP29</f>
        <v>1994.4159551999999</v>
      </c>
      <c r="N29" s="205">
        <f>DB_FEConversion!EH29*VLOOKUP(A29,MILK,4,FALSE)</f>
        <v>24.330078990929593</v>
      </c>
      <c r="O29" s="205">
        <f>DB_FEConversion!EK29*0.13</f>
        <v>2545.3910663999991</v>
      </c>
      <c r="P29" s="205">
        <f>DB_FEConversion!EN29*0.13</f>
        <v>1766.4205940159995</v>
      </c>
      <c r="Q29" s="205">
        <f t="shared" si="0"/>
        <v>1011.3217256331538</v>
      </c>
      <c r="R29" s="205">
        <f t="shared" si="1"/>
        <v>117749.88124530278</v>
      </c>
      <c r="S29" s="205">
        <f t="shared" si="2"/>
        <v>90639.122514312898</v>
      </c>
      <c r="T29" s="241">
        <f>SUM(DB_FEConversion!DS29:DU29)</f>
        <v>277.85234791242698</v>
      </c>
      <c r="U29" s="241">
        <f>SUM(DB_FEConversion!DX29:DZ29)</f>
        <v>15754.431112733637</v>
      </c>
      <c r="V29" s="241">
        <f>SUM(DB_FEConversion!EC29:EE29)</f>
        <v>10624.286190354411</v>
      </c>
      <c r="W29" s="241">
        <f>DB_FEConversion!EH29*VLOOKUP(A29,MILK,3,FALSE)+DB_FEConversion!EI29</f>
        <v>140.45722420907038</v>
      </c>
      <c r="X29" s="241">
        <f>DB_FEConversion!EK29*0.87+DB_FEConversion!EL29</f>
        <v>17042.533653599992</v>
      </c>
      <c r="Y29" s="241">
        <f>DB_FEConversion!EN29*0.87+DB_FEConversion!EO29</f>
        <v>11826.977322783996</v>
      </c>
      <c r="Z29" s="205">
        <f>SUM('Results_Crop&amp;Pasture'!T29,'Results_Crop&amp;Pasture'!W29)</f>
        <v>418.30957212149735</v>
      </c>
      <c r="AA29" s="205">
        <f>SUM('Results_Crop&amp;Pasture'!U29,'Results_Crop&amp;Pasture'!X29)</f>
        <v>32796.964766333629</v>
      </c>
      <c r="AB29" s="205">
        <f>SUM('Results_Crop&amp;Pasture'!V29,'Results_Crop&amp;Pasture'!Y29)</f>
        <v>22451.263513138409</v>
      </c>
      <c r="AC29" s="276">
        <f t="shared" si="3"/>
        <v>0.41362660518304212</v>
      </c>
      <c r="AD29" s="276">
        <f t="shared" si="4"/>
        <v>0.27853076724560988</v>
      </c>
      <c r="AE29" s="276">
        <f t="shared" si="5"/>
        <v>0.24769947998551189</v>
      </c>
    </row>
    <row r="30" spans="1:31" x14ac:dyDescent="0.2">
      <c r="A30" s="203">
        <v>11</v>
      </c>
      <c r="B30" s="203" t="s">
        <v>32</v>
      </c>
      <c r="C30" s="203">
        <v>1985</v>
      </c>
      <c r="D30" s="204" t="s">
        <v>200</v>
      </c>
      <c r="E30" s="205">
        <f>DB_UtilityFE!CA30</f>
        <v>33944.938614662962</v>
      </c>
      <c r="F30" s="205">
        <f>DB_UtilityFE!CD30</f>
        <v>5069920.1908860523</v>
      </c>
      <c r="G30" s="205">
        <f>DB_UtilityFE!CG30</f>
        <v>4252469.7517781416</v>
      </c>
      <c r="H30" s="205">
        <f>SUM(DB_FEConversion!DV30,DB_FEConversion!DW30)</f>
        <v>7186.8122001256397</v>
      </c>
      <c r="I30" s="205">
        <f>SUM(DB_FEConversion!EA30:EB30)</f>
        <v>492192.80008796987</v>
      </c>
      <c r="J30" s="205">
        <f>SUM(DB_FEConversion!EF30:EG30)</f>
        <v>360676.08377037593</v>
      </c>
      <c r="K30" s="205">
        <f>DB_FEConversion!EJ30</f>
        <v>300.13147079999993</v>
      </c>
      <c r="L30" s="205">
        <f>DB_FEConversion!EM30</f>
        <v>24953.788000799999</v>
      </c>
      <c r="M30" s="205">
        <f>DB_FEConversion!EP30</f>
        <v>14749.317993599998</v>
      </c>
      <c r="N30" s="205">
        <f>DB_FEConversion!EH30*VLOOKUP(A30,MILK,4,FALSE)</f>
        <v>0</v>
      </c>
      <c r="O30" s="205">
        <f>DB_FEConversion!EK30*0.13</f>
        <v>24564.920234399997</v>
      </c>
      <c r="P30" s="205">
        <f>DB_FEConversion!EN30*0.13</f>
        <v>17047.274803935998</v>
      </c>
      <c r="Q30" s="205">
        <f t="shared" si="0"/>
        <v>41431.882285588603</v>
      </c>
      <c r="R30" s="205">
        <f t="shared" si="1"/>
        <v>5611631.6992092216</v>
      </c>
      <c r="S30" s="205">
        <f t="shared" si="2"/>
        <v>4644942.4283460528</v>
      </c>
      <c r="T30" s="241">
        <f>SUM(DB_FEConversion!DS30:DU30)</f>
        <v>5211.122156059022</v>
      </c>
      <c r="U30" s="241">
        <f>SUM(DB_FEConversion!DX30:DZ30)</f>
        <v>295019.06904361257</v>
      </c>
      <c r="V30" s="241">
        <f>SUM(DB_FEConversion!EC30:EE30)</f>
        <v>198946.65115360433</v>
      </c>
      <c r="W30" s="241">
        <f>DB_FEConversion!EH30*VLOOKUP(A30,MILK,3,FALSE)+DB_FEConversion!EI30</f>
        <v>1595.42084</v>
      </c>
      <c r="X30" s="241">
        <f>DB_FEConversion!EK30*0.87+DB_FEConversion!EL30</f>
        <v>165079.44376559998</v>
      </c>
      <c r="Y30" s="241">
        <f>DB_FEConversion!EN30*0.87+DB_FEConversion!EO30</f>
        <v>114559.89335606397</v>
      </c>
      <c r="Z30" s="205">
        <f>SUM('Results_Crop&amp;Pasture'!T30,'Results_Crop&amp;Pasture'!W30)</f>
        <v>6806.5429960590218</v>
      </c>
      <c r="AA30" s="205">
        <f>SUM('Results_Crop&amp;Pasture'!U30,'Results_Crop&amp;Pasture'!X30)</f>
        <v>460098.51280921255</v>
      </c>
      <c r="AB30" s="205">
        <f>SUM('Results_Crop&amp;Pasture'!V30,'Results_Crop&amp;Pasture'!Y30)</f>
        <v>313506.54450966831</v>
      </c>
      <c r="AC30" s="276">
        <f t="shared" si="3"/>
        <v>0.16428273639951341</v>
      </c>
      <c r="AD30" s="276">
        <f t="shared" si="4"/>
        <v>8.1990147869834121E-2</v>
      </c>
      <c r="AE30" s="276">
        <f t="shared" si="5"/>
        <v>6.7494172284348439E-2</v>
      </c>
    </row>
    <row r="31" spans="1:31" x14ac:dyDescent="0.2">
      <c r="A31" s="203">
        <v>12</v>
      </c>
      <c r="B31" s="203" t="s">
        <v>33</v>
      </c>
      <c r="C31" s="203">
        <v>1985</v>
      </c>
      <c r="D31" s="204" t="s">
        <v>200</v>
      </c>
      <c r="E31" s="205">
        <f>DB_UtilityFE!CA31</f>
        <v>3807.7855867615626</v>
      </c>
      <c r="F31" s="205">
        <f>DB_UtilityFE!CD31</f>
        <v>885708.55754374375</v>
      </c>
      <c r="G31" s="205">
        <f>DB_UtilityFE!CG31</f>
        <v>711855.47108634631</v>
      </c>
      <c r="H31" s="205">
        <f>SUM(DB_FEConversion!DV31,DB_FEConversion!DW31)</f>
        <v>2456.4228176511715</v>
      </c>
      <c r="I31" s="205">
        <f>SUM(DB_FEConversion!EA31:EB31)</f>
        <v>166572.45513007656</v>
      </c>
      <c r="J31" s="205">
        <f>SUM(DB_FEConversion!EF31:EG31)</f>
        <v>120991.37270406127</v>
      </c>
      <c r="K31" s="205">
        <f>DB_FEConversion!EJ31</f>
        <v>141.8243904</v>
      </c>
      <c r="L31" s="205">
        <f>DB_FEConversion!EM31</f>
        <v>11791.685030400002</v>
      </c>
      <c r="M31" s="205">
        <f>DB_FEConversion!EP31</f>
        <v>6969.6557568000007</v>
      </c>
      <c r="N31" s="205">
        <f>DB_FEConversion!EH31*VLOOKUP(A31,MILK,4,FALSE)</f>
        <v>0</v>
      </c>
      <c r="O31" s="205">
        <f>DB_FEConversion!EK31*0.13</f>
        <v>9428.1825456000024</v>
      </c>
      <c r="P31" s="205">
        <f>DB_FEConversion!EN31*0.13</f>
        <v>6542.8593792640004</v>
      </c>
      <c r="Q31" s="205">
        <f t="shared" si="0"/>
        <v>6406.0327948127342</v>
      </c>
      <c r="R31" s="205">
        <f t="shared" si="1"/>
        <v>1073500.8802498204</v>
      </c>
      <c r="S31" s="205">
        <f t="shared" si="2"/>
        <v>846359.35892647144</v>
      </c>
      <c r="T31" s="241">
        <f>SUM(DB_FEConversion!DS31:DU31)</f>
        <v>2266.4300629129852</v>
      </c>
      <c r="U31" s="241">
        <f>SUM(DB_FEConversion!DX31:DZ31)</f>
        <v>128347.6096115003</v>
      </c>
      <c r="V31" s="241">
        <f>SUM(DB_FEConversion!EC31:EE31)</f>
        <v>86551.959631714446</v>
      </c>
      <c r="W31" s="241">
        <f>DB_FEConversion!EH31*VLOOKUP(A31,MILK,3,FALSE)+DB_FEConversion!EI31</f>
        <v>610.1602104000001</v>
      </c>
      <c r="X31" s="241">
        <f>DB_FEConversion!EK31*0.87+DB_FEConversion!EL31</f>
        <v>63100.295294400014</v>
      </c>
      <c r="Y31" s="241">
        <f>DB_FEConversion!EN31*0.87+DB_FEConversion!EO31</f>
        <v>43789.601750335998</v>
      </c>
      <c r="Z31" s="205">
        <f>SUM('Results_Crop&amp;Pasture'!T31,'Results_Crop&amp;Pasture'!W31)</f>
        <v>2876.5902733129851</v>
      </c>
      <c r="AA31" s="205">
        <f>SUM('Results_Crop&amp;Pasture'!U31,'Results_Crop&amp;Pasture'!X31)</f>
        <v>191447.9049059003</v>
      </c>
      <c r="AB31" s="205">
        <f>SUM('Results_Crop&amp;Pasture'!V31,'Results_Crop&amp;Pasture'!Y31)</f>
        <v>130341.56138205045</v>
      </c>
      <c r="AC31" s="276">
        <f t="shared" si="3"/>
        <v>0.4490439505152542</v>
      </c>
      <c r="AD31" s="276">
        <f t="shared" si="4"/>
        <v>0.17833977449682889</v>
      </c>
      <c r="AE31" s="276">
        <f t="shared" si="5"/>
        <v>0.15400262312615845</v>
      </c>
    </row>
    <row r="32" spans="1:31" x14ac:dyDescent="0.2">
      <c r="A32" s="203">
        <v>13</v>
      </c>
      <c r="B32" s="203" t="s">
        <v>34</v>
      </c>
      <c r="C32" s="203">
        <v>1985</v>
      </c>
      <c r="D32" s="204" t="s">
        <v>200</v>
      </c>
      <c r="E32" s="205">
        <f>DB_UtilityFE!CA32</f>
        <v>10953.622617231564</v>
      </c>
      <c r="F32" s="205">
        <f>DB_UtilityFE!CD32</f>
        <v>5481869.9894192945</v>
      </c>
      <c r="G32" s="205">
        <f>DB_UtilityFE!CG32</f>
        <v>4166648.2054821304</v>
      </c>
      <c r="H32" s="205">
        <f>SUM(DB_FEConversion!DV32,DB_FEConversion!DW32)</f>
        <v>3194.3922994713221</v>
      </c>
      <c r="I32" s="205">
        <f>SUM(DB_FEConversion!EA32:EB32)</f>
        <v>213424.53485855958</v>
      </c>
      <c r="J32" s="205">
        <f>SUM(DB_FEConversion!EF32:EG32)</f>
        <v>152938.32268684765</v>
      </c>
      <c r="K32" s="205">
        <f>DB_FEConversion!EJ32</f>
        <v>772.92827639999996</v>
      </c>
      <c r="L32" s="205">
        <f>DB_FEConversion!EM32</f>
        <v>64263.465266400002</v>
      </c>
      <c r="M32" s="205">
        <f>DB_FEConversion!EP32</f>
        <v>37983.9038688</v>
      </c>
      <c r="N32" s="205">
        <f>DB_FEConversion!EH32*VLOOKUP(A32,MILK,4,FALSE)</f>
        <v>0</v>
      </c>
      <c r="O32" s="205">
        <f>DB_FEConversion!EK32*0.13</f>
        <v>10040.759820000001</v>
      </c>
      <c r="P32" s="205">
        <f>DB_FEConversion!EN32*0.13</f>
        <v>6967.9685608000009</v>
      </c>
      <c r="Q32" s="205">
        <f t="shared" si="0"/>
        <v>14920.943193102887</v>
      </c>
      <c r="R32" s="205">
        <f t="shared" si="1"/>
        <v>5769598.7493642541</v>
      </c>
      <c r="S32" s="205">
        <f t="shared" si="2"/>
        <v>4364538.4005985782</v>
      </c>
      <c r="T32" s="241">
        <f>SUM(DB_FEConversion!DS32:DU32)</f>
        <v>2934.1572410423373</v>
      </c>
      <c r="U32" s="241">
        <f>SUM(DB_FEConversion!DX32:DZ32)</f>
        <v>166094.32139995773</v>
      </c>
      <c r="V32" s="241">
        <f>SUM(DB_FEConversion!EC32:EE32)</f>
        <v>112006.11970576939</v>
      </c>
      <c r="W32" s="241">
        <f>DB_FEConversion!EH32*VLOOKUP(A32,MILK,3,FALSE)+DB_FEConversion!EI32</f>
        <v>650.70978960000014</v>
      </c>
      <c r="X32" s="241">
        <f>DB_FEConversion!EK32*0.87+DB_FEConversion!EL32</f>
        <v>67307.762340000001</v>
      </c>
      <c r="Y32" s="241">
        <f>DB_FEConversion!EN32*0.87+DB_FEConversion!EO32</f>
        <v>46709.450309600004</v>
      </c>
      <c r="Z32" s="205">
        <f>SUM('Results_Crop&amp;Pasture'!T32,'Results_Crop&amp;Pasture'!W32)</f>
        <v>3584.8670306423373</v>
      </c>
      <c r="AA32" s="205">
        <f>SUM('Results_Crop&amp;Pasture'!U32,'Results_Crop&amp;Pasture'!X32)</f>
        <v>233402.08373995771</v>
      </c>
      <c r="AB32" s="205">
        <f>SUM('Results_Crop&amp;Pasture'!V32,'Results_Crop&amp;Pasture'!Y32)</f>
        <v>158715.57001536939</v>
      </c>
      <c r="AC32" s="276">
        <f t="shared" si="3"/>
        <v>0.24025740090609152</v>
      </c>
      <c r="AD32" s="276">
        <f t="shared" si="4"/>
        <v>4.0453780909058198E-2</v>
      </c>
      <c r="AE32" s="276">
        <f t="shared" si="5"/>
        <v>3.6364800913105087E-2</v>
      </c>
    </row>
    <row r="33" spans="1:31" x14ac:dyDescent="0.2">
      <c r="A33" s="203">
        <v>14</v>
      </c>
      <c r="B33" s="203" t="s">
        <v>35</v>
      </c>
      <c r="C33" s="203">
        <v>1985</v>
      </c>
      <c r="D33" s="204" t="s">
        <v>200</v>
      </c>
      <c r="E33" s="205">
        <f>DB_UtilityFE!CA33</f>
        <v>1730.5047680360935</v>
      </c>
      <c r="F33" s="205">
        <f>DB_UtilityFE!CD33</f>
        <v>378190.91782659065</v>
      </c>
      <c r="G33" s="205">
        <f>DB_UtilityFE!CG33</f>
        <v>324153.87890074612</v>
      </c>
      <c r="H33" s="205">
        <f>SUM(DB_FEConversion!DV33,DB_FEConversion!DW33)</f>
        <v>606.07200747909656</v>
      </c>
      <c r="I33" s="205">
        <f>SUM(DB_FEConversion!EA33:EB33)</f>
        <v>41695.045230267744</v>
      </c>
      <c r="J33" s="205">
        <f>SUM(DB_FEConversion!EF33:EG33)</f>
        <v>30675.430284214199</v>
      </c>
      <c r="K33" s="205">
        <f>DB_FEConversion!EJ33</f>
        <v>26.299047599999998</v>
      </c>
      <c r="L33" s="205">
        <f>DB_FEConversion!EM33</f>
        <v>2186.5779576</v>
      </c>
      <c r="M33" s="205">
        <f>DB_FEConversion!EP33</f>
        <v>1292.4103392</v>
      </c>
      <c r="N33" s="205">
        <f>DB_FEConversion!EH33*VLOOKUP(A33,MILK,4,FALSE)</f>
        <v>0</v>
      </c>
      <c r="O33" s="205">
        <f>DB_FEConversion!EK33*0.13</f>
        <v>3858.3535535999995</v>
      </c>
      <c r="P33" s="205">
        <f>DB_FEConversion!EN33*0.13</f>
        <v>2677.5748787839998</v>
      </c>
      <c r="Q33" s="205">
        <f t="shared" si="0"/>
        <v>2362.8758231151901</v>
      </c>
      <c r="R33" s="205">
        <f t="shared" si="1"/>
        <v>425930.89456805843</v>
      </c>
      <c r="S33" s="205">
        <f t="shared" si="2"/>
        <v>358799.29440294433</v>
      </c>
      <c r="T33" s="241">
        <f>SUM(DB_FEConversion!DS33:DU33)</f>
        <v>2108.4989794394105</v>
      </c>
      <c r="U33" s="241">
        <f>SUM(DB_FEConversion!DX33:DZ33)</f>
        <v>119656.29044791502</v>
      </c>
      <c r="V33" s="241">
        <f>SUM(DB_FEConversion!EC33:EE33)</f>
        <v>80693.500944358151</v>
      </c>
      <c r="W33" s="241">
        <f>DB_FEConversion!EH33*VLOOKUP(A33,MILK,3,FALSE)+DB_FEConversion!EI33</f>
        <v>249.68588319999998</v>
      </c>
      <c r="X33" s="241">
        <f>DB_FEConversion!EK33*0.87+DB_FEConversion!EL33</f>
        <v>25821.289166399998</v>
      </c>
      <c r="Y33" s="241">
        <f>DB_FEConversion!EN33*0.87+DB_FEConversion!EO33</f>
        <v>17919.154958015999</v>
      </c>
      <c r="Z33" s="205">
        <f>SUM('Results_Crop&amp;Pasture'!T33,'Results_Crop&amp;Pasture'!W33)</f>
        <v>2358.1848626394103</v>
      </c>
      <c r="AA33" s="205">
        <f>SUM('Results_Crop&amp;Pasture'!U33,'Results_Crop&amp;Pasture'!X33)</f>
        <v>145477.57961431501</v>
      </c>
      <c r="AB33" s="205">
        <f>SUM('Results_Crop&amp;Pasture'!V33,'Results_Crop&amp;Pasture'!Y33)</f>
        <v>98612.655902374157</v>
      </c>
      <c r="AC33" s="276">
        <f t="shared" si="3"/>
        <v>0.99801472407906933</v>
      </c>
      <c r="AD33" s="276">
        <f t="shared" si="4"/>
        <v>0.34155207210748484</v>
      </c>
      <c r="AE33" s="276">
        <f t="shared" si="5"/>
        <v>0.27484071858744696</v>
      </c>
    </row>
    <row r="34" spans="1:31" x14ac:dyDescent="0.2">
      <c r="A34" s="203">
        <v>15</v>
      </c>
      <c r="B34" s="203" t="s">
        <v>36</v>
      </c>
      <c r="C34" s="203">
        <v>1985</v>
      </c>
      <c r="D34" s="204" t="s">
        <v>200</v>
      </c>
      <c r="E34" s="205">
        <f>DB_UtilityFE!CA34</f>
        <v>53832.318256752027</v>
      </c>
      <c r="F34" s="205">
        <f>DB_UtilityFE!CD34</f>
        <v>17091830.040185347</v>
      </c>
      <c r="G34" s="205">
        <f>DB_UtilityFE!CG34</f>
        <v>13320235.105117828</v>
      </c>
      <c r="H34" s="205">
        <f>SUM(DB_FEConversion!DV34,DB_FEConversion!DW34)</f>
        <v>16788.292959862727</v>
      </c>
      <c r="I34" s="205">
        <f>SUM(DB_FEConversion!EA34:EB34)</f>
        <v>1159992.7208256486</v>
      </c>
      <c r="J34" s="205">
        <f>SUM(DB_FEConversion!EF34:EG34)</f>
        <v>856658.82936051895</v>
      </c>
      <c r="K34" s="205">
        <f>DB_FEConversion!EJ34</f>
        <v>893.21528519999993</v>
      </c>
      <c r="L34" s="205">
        <f>DB_FEConversion!EM34</f>
        <v>74264.470855199994</v>
      </c>
      <c r="M34" s="205">
        <f>DB_FEConversion!EP34</f>
        <v>43895.151158399996</v>
      </c>
      <c r="N34" s="205">
        <f>DB_FEConversion!EH34*VLOOKUP(A34,MILK,4,FALSE)</f>
        <v>0</v>
      </c>
      <c r="O34" s="205">
        <f>DB_FEConversion!EK34*0.13</f>
        <v>63730.897775999991</v>
      </c>
      <c r="P34" s="205">
        <f>DB_FEConversion!EN34*0.13</f>
        <v>44227.219853439994</v>
      </c>
      <c r="Q34" s="205">
        <f t="shared" si="0"/>
        <v>71513.82650181475</v>
      </c>
      <c r="R34" s="205">
        <f t="shared" si="1"/>
        <v>18389818.129642196</v>
      </c>
      <c r="S34" s="205">
        <f t="shared" si="2"/>
        <v>14265016.305490186</v>
      </c>
      <c r="T34" s="241">
        <f>SUM(DB_FEConversion!DS34:DU34)</f>
        <v>25036.701446299223</v>
      </c>
      <c r="U34" s="241">
        <f>SUM(DB_FEConversion!DX34:DZ34)</f>
        <v>1418505.2959757664</v>
      </c>
      <c r="V34" s="241">
        <f>SUM(DB_FEConversion!EC34:EE34)</f>
        <v>956583.37650389865</v>
      </c>
      <c r="W34" s="241">
        <f>DB_FEConversion!EH34*VLOOKUP(A34,MILK,3,FALSE)+DB_FEConversion!EI34</f>
        <v>4126.3735967999992</v>
      </c>
      <c r="X34" s="241">
        <f>DB_FEConversion!EK34*0.87+DB_FEConversion!EL34</f>
        <v>426762.56750399998</v>
      </c>
      <c r="Y34" s="241">
        <f>DB_FEConversion!EN34*0.87+DB_FEConversion!EO34</f>
        <v>296159.67382975994</v>
      </c>
      <c r="Z34" s="205">
        <f>SUM('Results_Crop&amp;Pasture'!T34,'Results_Crop&amp;Pasture'!W34)</f>
        <v>29163.075043099223</v>
      </c>
      <c r="AA34" s="205">
        <f>SUM('Results_Crop&amp;Pasture'!U34,'Results_Crop&amp;Pasture'!X34)</f>
        <v>1845267.8634797663</v>
      </c>
      <c r="AB34" s="205">
        <f>SUM('Results_Crop&amp;Pasture'!V34,'Results_Crop&amp;Pasture'!Y34)</f>
        <v>1252743.0503336587</v>
      </c>
      <c r="AC34" s="276">
        <f t="shared" si="3"/>
        <v>0.40779631673546618</v>
      </c>
      <c r="AD34" s="276">
        <f t="shared" si="4"/>
        <v>0.10034182233185951</v>
      </c>
      <c r="AE34" s="276">
        <f t="shared" si="5"/>
        <v>8.781925120208342E-2</v>
      </c>
    </row>
    <row r="35" spans="1:31" x14ac:dyDescent="0.2">
      <c r="A35" s="203">
        <v>16</v>
      </c>
      <c r="B35" s="203" t="s">
        <v>37</v>
      </c>
      <c r="C35" s="203">
        <v>1985</v>
      </c>
      <c r="D35" s="204" t="s">
        <v>200</v>
      </c>
      <c r="E35" s="205">
        <f>DB_UtilityFE!CA35</f>
        <v>469.45545177203127</v>
      </c>
      <c r="F35" s="205">
        <f>DB_UtilityFE!CD35</f>
        <v>257980.42342399689</v>
      </c>
      <c r="G35" s="205">
        <f>DB_UtilityFE!CG35</f>
        <v>195928.60557701671</v>
      </c>
      <c r="H35" s="205">
        <f>SUM(DB_FEConversion!DV35,DB_FEConversion!DW35)</f>
        <v>434.82598705377234</v>
      </c>
      <c r="I35" s="205">
        <f>SUM(DB_FEConversion!EA35:EB35)</f>
        <v>28607.590301389333</v>
      </c>
      <c r="J35" s="205">
        <f>SUM(DB_FEConversion!EF35:EG35)</f>
        <v>20205.466341111467</v>
      </c>
      <c r="K35" s="205">
        <f>DB_FEConversion!EJ35</f>
        <v>12.233818799999998</v>
      </c>
      <c r="L35" s="205">
        <f>DB_FEConversion!EM35</f>
        <v>1017.1546487999999</v>
      </c>
      <c r="M35" s="205">
        <f>DB_FEConversion!EP35</f>
        <v>601.20480959999986</v>
      </c>
      <c r="N35" s="205">
        <f>DB_FEConversion!EH35*VLOOKUP(A35,MILK,4,FALSE)</f>
        <v>0</v>
      </c>
      <c r="O35" s="205">
        <f>DB_FEConversion!EK35*0.13</f>
        <v>565.81565039999998</v>
      </c>
      <c r="P35" s="205">
        <f>DB_FEConversion!EN35*0.13</f>
        <v>392.65809897599996</v>
      </c>
      <c r="Q35" s="205">
        <f t="shared" si="0"/>
        <v>916.51525762580366</v>
      </c>
      <c r="R35" s="205">
        <f t="shared" si="1"/>
        <v>288170.98402458621</v>
      </c>
      <c r="S35" s="205">
        <f t="shared" si="2"/>
        <v>217127.93482670418</v>
      </c>
      <c r="T35" s="241">
        <f>SUM(DB_FEConversion!DS35:DU35)</f>
        <v>631.93655569432519</v>
      </c>
      <c r="U35" s="241">
        <f>SUM(DB_FEConversion!DX35:DZ35)</f>
        <v>35754.826992435475</v>
      </c>
      <c r="V35" s="241">
        <f>SUM(DB_FEConversion!EC35:EE35)</f>
        <v>24111.117868597099</v>
      </c>
      <c r="W35" s="241">
        <f>DB_FEConversion!EH35*VLOOKUP(A35,MILK,3,FALSE)+DB_FEConversion!EI35</f>
        <v>36.649287999999999</v>
      </c>
      <c r="X35" s="241">
        <f>DB_FEConversion!EK35*0.87+DB_FEConversion!EL35</f>
        <v>3790.6091495999999</v>
      </c>
      <c r="Y35" s="241">
        <f>DB_FEConversion!EN35*0.87+DB_FEConversion!EO35</f>
        <v>2630.5624130239999</v>
      </c>
      <c r="Z35" s="205">
        <f>SUM('Results_Crop&amp;Pasture'!T35,'Results_Crop&amp;Pasture'!W35)</f>
        <v>668.58584369432515</v>
      </c>
      <c r="AA35" s="205">
        <f>SUM('Results_Crop&amp;Pasture'!U35,'Results_Crop&amp;Pasture'!X35)</f>
        <v>39545.436142035476</v>
      </c>
      <c r="AB35" s="205">
        <f>SUM('Results_Crop&amp;Pasture'!V35,'Results_Crop&amp;Pasture'!Y35)</f>
        <v>26741.680281621098</v>
      </c>
      <c r="AC35" s="276">
        <f t="shared" si="3"/>
        <v>0.72948686683762387</v>
      </c>
      <c r="AD35" s="276">
        <f t="shared" si="4"/>
        <v>0.13722907001164814</v>
      </c>
      <c r="AE35" s="276">
        <f t="shared" si="5"/>
        <v>0.12316093874776811</v>
      </c>
    </row>
    <row r="36" spans="1:31" x14ac:dyDescent="0.2">
      <c r="A36" s="203">
        <v>17</v>
      </c>
      <c r="B36" s="203" t="s">
        <v>38</v>
      </c>
      <c r="C36" s="203">
        <v>1985</v>
      </c>
      <c r="D36" s="204" t="s">
        <v>200</v>
      </c>
      <c r="E36" s="205">
        <f>DB_UtilityFE!CA36</f>
        <v>25900.505987594064</v>
      </c>
      <c r="F36" s="205">
        <f>DB_UtilityFE!CD36</f>
        <v>4699180.1116247438</v>
      </c>
      <c r="G36" s="205">
        <f>DB_UtilityFE!CG36</f>
        <v>4216057.5838037133</v>
      </c>
      <c r="H36" s="205">
        <f>SUM(DB_FEConversion!DV36,DB_FEConversion!DW36)</f>
        <v>4901.7357641490698</v>
      </c>
      <c r="I36" s="205">
        <f>SUM(DB_FEConversion!EA36:EB36)</f>
        <v>342366.72817654803</v>
      </c>
      <c r="J36" s="205">
        <f>SUM(DB_FEConversion!EF36:EG36)</f>
        <v>255198.54204123846</v>
      </c>
      <c r="K36" s="205">
        <f>DB_FEConversion!EJ36</f>
        <v>255.81134879999996</v>
      </c>
      <c r="L36" s="205">
        <f>DB_FEConversion!EM36</f>
        <v>21268.8864288</v>
      </c>
      <c r="M36" s="205">
        <f>DB_FEConversion!EP36</f>
        <v>12571.300569599998</v>
      </c>
      <c r="N36" s="205">
        <f>DB_FEConversion!EH36*VLOOKUP(A36,MILK,4,FALSE)</f>
        <v>0</v>
      </c>
      <c r="O36" s="205">
        <f>DB_FEConversion!EK36*0.13</f>
        <v>45982.783173600001</v>
      </c>
      <c r="P36" s="205">
        <f>DB_FEConversion!EN36*0.13</f>
        <v>31910.591751583997</v>
      </c>
      <c r="Q36" s="205">
        <f t="shared" si="0"/>
        <v>31058.053100543137</v>
      </c>
      <c r="R36" s="205">
        <f t="shared" si="1"/>
        <v>5108798.5094036926</v>
      </c>
      <c r="S36" s="205">
        <f t="shared" si="2"/>
        <v>4515738.018166136</v>
      </c>
      <c r="T36" s="241">
        <f>SUM(DB_FEConversion!DS36:DU36)</f>
        <v>24357.750410137502</v>
      </c>
      <c r="U36" s="241">
        <f>SUM(DB_FEConversion!DX36:DZ36)</f>
        <v>1378994.6439041174</v>
      </c>
      <c r="V36" s="241">
        <f>SUM(DB_FEConversion!EC36:EE36)</f>
        <v>929927.43615302641</v>
      </c>
      <c r="W36" s="241">
        <f>DB_FEConversion!EH36*VLOOKUP(A36,MILK,3,FALSE)+DB_FEConversion!EI36</f>
        <v>2981.4363903999997</v>
      </c>
      <c r="X36" s="241">
        <f>DB_FEConversion!EK36*0.87+DB_FEConversion!EL36</f>
        <v>308414.37266639998</v>
      </c>
      <c r="Y36" s="241">
        <f>DB_FEConversion!EN36*0.87+DB_FEConversion!EO36</f>
        <v>214029.78369801596</v>
      </c>
      <c r="Z36" s="205">
        <f>SUM('Results_Crop&amp;Pasture'!T36,'Results_Crop&amp;Pasture'!W36)</f>
        <v>27339.1868005375</v>
      </c>
      <c r="AA36" s="205">
        <f>SUM('Results_Crop&amp;Pasture'!U36,'Results_Crop&amp;Pasture'!X36)</f>
        <v>1687409.0165705173</v>
      </c>
      <c r="AB36" s="205">
        <f>SUM('Results_Crop&amp;Pasture'!V36,'Results_Crop&amp;Pasture'!Y36)</f>
        <v>1143957.2198510424</v>
      </c>
      <c r="AC36" s="276">
        <f t="shared" si="3"/>
        <v>0.88026080424401743</v>
      </c>
      <c r="AD36" s="276">
        <f t="shared" si="4"/>
        <v>0.33029468934124678</v>
      </c>
      <c r="AE36" s="276">
        <f t="shared" si="5"/>
        <v>0.25332674642529623</v>
      </c>
    </row>
    <row r="37" spans="1:31" x14ac:dyDescent="0.2">
      <c r="A37" s="203">
        <v>21</v>
      </c>
      <c r="B37" s="203" t="s">
        <v>39</v>
      </c>
      <c r="C37" s="203">
        <v>1985</v>
      </c>
      <c r="D37" s="204" t="s">
        <v>201</v>
      </c>
      <c r="E37" s="205">
        <f>DB_UtilityFE!CA37</f>
        <v>59057.645470669224</v>
      </c>
      <c r="F37" s="205">
        <f>DB_UtilityFE!CD37</f>
        <v>14284018.52564043</v>
      </c>
      <c r="G37" s="205">
        <f>DB_UtilityFE!CG37</f>
        <v>12090651.43297332</v>
      </c>
      <c r="H37" s="205">
        <f>SUM(DB_FEConversion!DV37,DB_FEConversion!DW37)</f>
        <v>29426.905431872125</v>
      </c>
      <c r="I37" s="205">
        <f>SUM(DB_FEConversion!EA37:EB37)</f>
        <v>2076859.4471897092</v>
      </c>
      <c r="J37" s="205">
        <f>SUM(DB_FEConversion!EF37:EG37)</f>
        <v>1561723.9077517674</v>
      </c>
      <c r="K37" s="205">
        <f>DB_FEConversion!EJ37</f>
        <v>947.42502119999983</v>
      </c>
      <c r="L37" s="205">
        <f>DB_FEConversion!EM37</f>
        <v>78771.623191199993</v>
      </c>
      <c r="M37" s="205">
        <f>DB_FEConversion!EP37</f>
        <v>46559.172470399993</v>
      </c>
      <c r="N37" s="205">
        <f>DB_FEConversion!EH37*VLOOKUP(A37,MILK,4,FALSE)</f>
        <v>0</v>
      </c>
      <c r="O37" s="205">
        <f>DB_FEConversion!EK37*0.13</f>
        <v>50689.080842399992</v>
      </c>
      <c r="P37" s="205">
        <f>DB_FEConversion!EN37*0.13</f>
        <v>35176.612927455993</v>
      </c>
      <c r="Q37" s="205">
        <f t="shared" si="0"/>
        <v>89431.975923741353</v>
      </c>
      <c r="R37" s="205">
        <f t="shared" si="1"/>
        <v>16490338.676863739</v>
      </c>
      <c r="S37" s="205">
        <f t="shared" si="2"/>
        <v>13734111.126122942</v>
      </c>
      <c r="T37" s="241">
        <f>SUM(DB_FEConversion!DS37:DU37)</f>
        <v>23790.128762872682</v>
      </c>
      <c r="U37" s="241">
        <f>SUM(DB_FEConversion!DX37:DZ37)</f>
        <v>1355434.0951195208</v>
      </c>
      <c r="V37" s="241">
        <f>SUM(DB_FEConversion!EC37:EE37)</f>
        <v>914132.55763781013</v>
      </c>
      <c r="W37" s="241">
        <f>DB_FEConversion!EH37*VLOOKUP(A37,MILK,3,FALSE)+DB_FEConversion!EI37</f>
        <v>3287.3402639999999</v>
      </c>
      <c r="X37" s="241">
        <f>DB_FEConversion!EK37*0.87+DB_FEConversion!EL37</f>
        <v>340070.23355759995</v>
      </c>
      <c r="Y37" s="241">
        <f>DB_FEConversion!EN37*0.87+DB_FEConversion!EO37</f>
        <v>235997.94620854396</v>
      </c>
      <c r="Z37" s="205">
        <f>SUM('Results_Crop&amp;Pasture'!T37,'Results_Crop&amp;Pasture'!W37)</f>
        <v>27077.469026872681</v>
      </c>
      <c r="AA37" s="205">
        <f>SUM('Results_Crop&amp;Pasture'!U37,'Results_Crop&amp;Pasture'!X37)</f>
        <v>1695504.3286771206</v>
      </c>
      <c r="AB37" s="205">
        <f>SUM('Results_Crop&amp;Pasture'!V37,'Results_Crop&amp;Pasture'!Y37)</f>
        <v>1150130.5038463541</v>
      </c>
      <c r="AC37" s="276">
        <f t="shared" si="3"/>
        <v>0.30277167363451346</v>
      </c>
      <c r="AD37" s="276">
        <f t="shared" si="4"/>
        <v>0.10281804163646109</v>
      </c>
      <c r="AE37" s="276">
        <f t="shared" si="5"/>
        <v>8.3742623988148052E-2</v>
      </c>
    </row>
    <row r="38" spans="1:31" x14ac:dyDescent="0.2">
      <c r="A38" s="203">
        <v>22</v>
      </c>
      <c r="B38" s="203" t="s">
        <v>40</v>
      </c>
      <c r="C38" s="203">
        <v>1985</v>
      </c>
      <c r="D38" s="204" t="s">
        <v>201</v>
      </c>
      <c r="E38" s="205">
        <f>DB_UtilityFE!CA38</f>
        <v>27365.480411783436</v>
      </c>
      <c r="F38" s="205">
        <f>DB_UtilityFE!CD38</f>
        <v>5075868.4444247065</v>
      </c>
      <c r="G38" s="205">
        <f>DB_UtilityFE!CG38</f>
        <v>4175062.9855496637</v>
      </c>
      <c r="H38" s="205">
        <f>SUM(DB_FEConversion!DV38,DB_FEConversion!DW38)</f>
        <v>16938.881694941083</v>
      </c>
      <c r="I38" s="205">
        <f>SUM(DB_FEConversion!EA38:EB38)</f>
        <v>1196312.0441114302</v>
      </c>
      <c r="J38" s="205">
        <f>SUM(DB_FEConversion!EF38:EG38)</f>
        <v>900097.60378914408</v>
      </c>
      <c r="K38" s="205">
        <f>DB_FEConversion!EJ38</f>
        <v>823.47519239999986</v>
      </c>
      <c r="L38" s="205">
        <f>DB_FEConversion!EM38</f>
        <v>68466.080282399998</v>
      </c>
      <c r="M38" s="205">
        <f>DB_FEConversion!EP38</f>
        <v>40467.923740799997</v>
      </c>
      <c r="N38" s="205">
        <f>DB_FEConversion!EH38*VLOOKUP(A38,MILK,4,FALSE)</f>
        <v>0</v>
      </c>
      <c r="O38" s="205">
        <f>DB_FEConversion!EK38*0.13</f>
        <v>32388.139929599998</v>
      </c>
      <c r="P38" s="205">
        <f>DB_FEConversion!EN38*0.13</f>
        <v>22476.340916223999</v>
      </c>
      <c r="Q38" s="205">
        <f t="shared" si="0"/>
        <v>45127.83729912452</v>
      </c>
      <c r="R38" s="205">
        <f t="shared" si="1"/>
        <v>6373034.7087481366</v>
      </c>
      <c r="S38" s="205">
        <f t="shared" si="2"/>
        <v>5138104.8539958308</v>
      </c>
      <c r="T38" s="241">
        <f>SUM(DB_FEConversion!DS38:DU38)</f>
        <v>13406.227678474346</v>
      </c>
      <c r="U38" s="241">
        <f>SUM(DB_FEConversion!DX38:DZ38)</f>
        <v>775152.48850682867</v>
      </c>
      <c r="V38" s="241">
        <f>SUM(DB_FEConversion!EC38:EE38)</f>
        <v>522914.20136376016</v>
      </c>
      <c r="W38" s="241">
        <f>DB_FEConversion!EH38*VLOOKUP(A38,MILK,3,FALSE)+DB_FEConversion!EI38</f>
        <v>2128.684792</v>
      </c>
      <c r="X38" s="241">
        <f>DB_FEConversion!EK38*0.87+DB_FEConversion!EL38</f>
        <v>220644.20327039997</v>
      </c>
      <c r="Y38" s="241">
        <f>DB_FEConversion!EN38*0.87+DB_FEConversion!EO38</f>
        <v>153120.07249177599</v>
      </c>
      <c r="Z38" s="205">
        <f>SUM('Results_Crop&amp;Pasture'!T38,'Results_Crop&amp;Pasture'!W38)</f>
        <v>15534.912470474346</v>
      </c>
      <c r="AA38" s="205">
        <f>SUM('Results_Crop&amp;Pasture'!U38,'Results_Crop&amp;Pasture'!X38)</f>
        <v>995796.69177722861</v>
      </c>
      <c r="AB38" s="205">
        <f>SUM('Results_Crop&amp;Pasture'!V38,'Results_Crop&amp;Pasture'!Y38)</f>
        <v>676034.27385553613</v>
      </c>
      <c r="AC38" s="276">
        <f t="shared" si="3"/>
        <v>0.34424234353405903</v>
      </c>
      <c r="AD38" s="276">
        <f t="shared" si="4"/>
        <v>0.15625157201957782</v>
      </c>
      <c r="AE38" s="276">
        <f t="shared" si="5"/>
        <v>0.13157268936031813</v>
      </c>
    </row>
    <row r="39" spans="1:31" x14ac:dyDescent="0.2">
      <c r="A39" s="203">
        <v>23</v>
      </c>
      <c r="B39" s="203" t="s">
        <v>41</v>
      </c>
      <c r="C39" s="203">
        <v>1985</v>
      </c>
      <c r="D39" s="204" t="s">
        <v>201</v>
      </c>
      <c r="E39" s="205">
        <f>DB_UtilityFE!CA39</f>
        <v>40545.161908439528</v>
      </c>
      <c r="F39" s="205">
        <f>DB_UtilityFE!CD39</f>
        <v>9075670.8102429453</v>
      </c>
      <c r="G39" s="205">
        <f>DB_UtilityFE!CG39</f>
        <v>7533915.9628235977</v>
      </c>
      <c r="H39" s="205">
        <f>SUM(DB_FEConversion!DV39,DB_FEConversion!DW39)</f>
        <v>25244.101479007091</v>
      </c>
      <c r="I39" s="205">
        <f>SUM(DB_FEConversion!EA39:EB39)</f>
        <v>1663992.3279137546</v>
      </c>
      <c r="J39" s="205">
        <f>SUM(DB_FEConversion!EF39:EG39)</f>
        <v>1177401.6895310036</v>
      </c>
      <c r="K39" s="205">
        <f>DB_FEConversion!EJ39</f>
        <v>4473.8416044000005</v>
      </c>
      <c r="L39" s="205">
        <f>DB_FEConversion!EM39</f>
        <v>371967.97339440009</v>
      </c>
      <c r="M39" s="205">
        <f>DB_FEConversion!EP39</f>
        <v>219857.35884480001</v>
      </c>
      <c r="N39" s="205">
        <f>DB_FEConversion!EH39*VLOOKUP(A39,MILK,4,FALSE)</f>
        <v>0</v>
      </c>
      <c r="O39" s="205">
        <f>DB_FEConversion!EK39*0.13</f>
        <v>183939.96544560001</v>
      </c>
      <c r="P39" s="205">
        <f>DB_FEConversion!EN39*0.13</f>
        <v>127648.49665526398</v>
      </c>
      <c r="Q39" s="205">
        <f t="shared" si="0"/>
        <v>70263.104991846616</v>
      </c>
      <c r="R39" s="205">
        <f t="shared" si="1"/>
        <v>11295571.076996701</v>
      </c>
      <c r="S39" s="205">
        <f t="shared" si="2"/>
        <v>9058823.5078546666</v>
      </c>
      <c r="T39" s="241">
        <f>SUM(DB_FEConversion!DS39:DU39)</f>
        <v>19183.668751295958</v>
      </c>
      <c r="U39" s="241">
        <f>SUM(DB_FEConversion!DX39:DZ39)</f>
        <v>1101119.7359226833</v>
      </c>
      <c r="V39" s="241">
        <f>SUM(DB_FEConversion!EC39:EE39)</f>
        <v>742716.63786396221</v>
      </c>
      <c r="W39" s="241">
        <f>DB_FEConversion!EH39*VLOOKUP(A39,MILK,3,FALSE)+DB_FEConversion!EI39</f>
        <v>12092.2812712</v>
      </c>
      <c r="X39" s="241">
        <f>DB_FEConversion!EK39*0.87+DB_FEConversion!EL39</f>
        <v>1253444.4120743999</v>
      </c>
      <c r="Y39" s="241">
        <f>DB_FEConversion!EN39*0.87+DB_FEConversion!EO39</f>
        <v>869850.63009353587</v>
      </c>
      <c r="Z39" s="205">
        <f>SUM('Results_Crop&amp;Pasture'!T39,'Results_Crop&amp;Pasture'!W39)</f>
        <v>31275.950022495956</v>
      </c>
      <c r="AA39" s="205">
        <f>SUM('Results_Crop&amp;Pasture'!U39,'Results_Crop&amp;Pasture'!X39)</f>
        <v>2354564.1479970831</v>
      </c>
      <c r="AB39" s="205">
        <f>SUM('Results_Crop&amp;Pasture'!V39,'Results_Crop&amp;Pasture'!Y39)</f>
        <v>1612567.2679574981</v>
      </c>
      <c r="AC39" s="276">
        <f t="shared" si="3"/>
        <v>0.44512621561664889</v>
      </c>
      <c r="AD39" s="276">
        <f t="shared" si="4"/>
        <v>0.20845020866560041</v>
      </c>
      <c r="AE39" s="276">
        <f t="shared" si="5"/>
        <v>0.17801067286047506</v>
      </c>
    </row>
    <row r="40" spans="1:31" x14ac:dyDescent="0.2">
      <c r="A40" s="203">
        <v>24</v>
      </c>
      <c r="B40" s="203" t="s">
        <v>42</v>
      </c>
      <c r="C40" s="203">
        <v>1985</v>
      </c>
      <c r="D40" s="204" t="s">
        <v>201</v>
      </c>
      <c r="E40" s="205">
        <f>DB_UtilityFE!CA40</f>
        <v>11286.092418382344</v>
      </c>
      <c r="F40" s="205">
        <f>DB_UtilityFE!CD40</f>
        <v>4723810.4898911649</v>
      </c>
      <c r="G40" s="205">
        <f>DB_UtilityFE!CG40</f>
        <v>3962019.6588446358</v>
      </c>
      <c r="H40" s="205">
        <f>SUM(DB_FEConversion!DV40,DB_FEConversion!DW40)</f>
        <v>3163.8613745895</v>
      </c>
      <c r="I40" s="205">
        <f>SUM(DB_FEConversion!EA40:EB40)</f>
        <v>205704.11062536333</v>
      </c>
      <c r="J40" s="205">
        <f>SUM(DB_FEConversion!EF40:EG40)</f>
        <v>143638.94730029066</v>
      </c>
      <c r="K40" s="205">
        <f>DB_FEConversion!EJ40</f>
        <v>613.81537559999992</v>
      </c>
      <c r="L40" s="205">
        <f>DB_FEConversion!EM40</f>
        <v>51034.364085599998</v>
      </c>
      <c r="M40" s="205">
        <f>DB_FEConversion!EP40</f>
        <v>30164.641315199999</v>
      </c>
      <c r="N40" s="205">
        <f>DB_FEConversion!EH40*VLOOKUP(A40,MILK,4,FALSE)</f>
        <v>0</v>
      </c>
      <c r="O40" s="205">
        <f>DB_FEConversion!EK40*0.13</f>
        <v>73122.190596</v>
      </c>
      <c r="P40" s="205">
        <f>DB_FEConversion!EN40*0.13</f>
        <v>50744.478934240004</v>
      </c>
      <c r="Q40" s="205">
        <f t="shared" si="0"/>
        <v>15063.769168571844</v>
      </c>
      <c r="R40" s="205">
        <f t="shared" si="1"/>
        <v>5053671.155198128</v>
      </c>
      <c r="S40" s="205">
        <f t="shared" si="2"/>
        <v>4186567.7263943665</v>
      </c>
      <c r="T40" s="241">
        <f>SUM(DB_FEConversion!DS40:DU40)</f>
        <v>6629.9569902248795</v>
      </c>
      <c r="U40" s="241">
        <f>SUM(DB_FEConversion!DX40:DZ40)</f>
        <v>378318.67880320083</v>
      </c>
      <c r="V40" s="241">
        <f>SUM(DB_FEConversion!EC40:EE40)</f>
        <v>255154.62474563502</v>
      </c>
      <c r="W40" s="241">
        <f>DB_FEConversion!EH40*VLOOKUP(A40,MILK,3,FALSE)+DB_FEConversion!EI40</f>
        <v>4763.398744000001</v>
      </c>
      <c r="X40" s="241">
        <f>DB_FEConversion!EK40*0.87+DB_FEConversion!EL40</f>
        <v>493093.13180399995</v>
      </c>
      <c r="Y40" s="241">
        <f>DB_FEConversion!EN40*0.87+DB_FEConversion!EO40</f>
        <v>342190.97972176003</v>
      </c>
      <c r="Z40" s="205">
        <f>SUM('Results_Crop&amp;Pasture'!T40,'Results_Crop&amp;Pasture'!W40)</f>
        <v>11393.355734224881</v>
      </c>
      <c r="AA40" s="205">
        <f>SUM('Results_Crop&amp;Pasture'!U40,'Results_Crop&amp;Pasture'!X40)</f>
        <v>871411.81060720072</v>
      </c>
      <c r="AB40" s="205">
        <f>SUM('Results_Crop&amp;Pasture'!V40,'Results_Crop&amp;Pasture'!Y40)</f>
        <v>597345.60446739499</v>
      </c>
      <c r="AC40" s="276">
        <f t="shared" si="3"/>
        <v>0.75634163048616698</v>
      </c>
      <c r="AD40" s="276">
        <f t="shared" si="4"/>
        <v>0.17243144317193651</v>
      </c>
      <c r="AE40" s="276">
        <f t="shared" si="5"/>
        <v>0.14268146212024904</v>
      </c>
    </row>
    <row r="41" spans="1:31" x14ac:dyDescent="0.2">
      <c r="A41" s="203">
        <v>25</v>
      </c>
      <c r="B41" s="203" t="s">
        <v>43</v>
      </c>
      <c r="C41" s="203">
        <v>1985</v>
      </c>
      <c r="D41" s="204" t="s">
        <v>201</v>
      </c>
      <c r="E41" s="205">
        <f>DB_UtilityFE!CA41</f>
        <v>23788.435808633592</v>
      </c>
      <c r="F41" s="205">
        <f>DB_UtilityFE!CD41</f>
        <v>8711725.460421741</v>
      </c>
      <c r="G41" s="205">
        <f>DB_UtilityFE!CG41</f>
        <v>7521257.3766634827</v>
      </c>
      <c r="H41" s="205">
        <f>SUM(DB_FEConversion!DV41,DB_FEConversion!DW41)</f>
        <v>7072.1012601188668</v>
      </c>
      <c r="I41" s="205">
        <f>SUM(DB_FEConversion!EA41:EB41)</f>
        <v>453632.36305830715</v>
      </c>
      <c r="J41" s="205">
        <f>SUM(DB_FEConversion!EF41:EG41)</f>
        <v>312555.61004664574</v>
      </c>
      <c r="K41" s="205">
        <f>DB_FEConversion!EJ41</f>
        <v>1193.5665251999999</v>
      </c>
      <c r="L41" s="205">
        <f>DB_FEConversion!EM41</f>
        <v>99236.5310952</v>
      </c>
      <c r="M41" s="205">
        <f>DB_FEConversion!EP41</f>
        <v>58655.269238399997</v>
      </c>
      <c r="N41" s="205">
        <f>DB_FEConversion!EH41*VLOOKUP(A41,MILK,4,FALSE)</f>
        <v>0</v>
      </c>
      <c r="O41" s="205">
        <f>DB_FEConversion!EK41*0.13</f>
        <v>89854.019236799999</v>
      </c>
      <c r="P41" s="205">
        <f>DB_FEConversion!EN41*0.13</f>
        <v>62355.836841791999</v>
      </c>
      <c r="Q41" s="205">
        <f t="shared" si="0"/>
        <v>32054.103593952459</v>
      </c>
      <c r="R41" s="205">
        <f t="shared" si="1"/>
        <v>9354448.3738120459</v>
      </c>
      <c r="S41" s="205">
        <f t="shared" si="2"/>
        <v>7954824.0927903205</v>
      </c>
      <c r="T41" s="241">
        <f>SUM(DB_FEConversion!DS41:DU41)</f>
        <v>9879.9719144612609</v>
      </c>
      <c r="U41" s="241">
        <f>SUM(DB_FEConversion!DX41:DZ41)</f>
        <v>563452.857164599</v>
      </c>
      <c r="V41" s="241">
        <f>SUM(DB_FEConversion!EC41:EE41)</f>
        <v>380013.39616748632</v>
      </c>
      <c r="W41" s="241">
        <f>DB_FEConversion!EH41*VLOOKUP(A41,MILK,3,FALSE)+DB_FEConversion!EI41</f>
        <v>5937.1846559999994</v>
      </c>
      <c r="X41" s="241">
        <f>DB_FEConversion!EK41*0.87+DB_FEConversion!EL41</f>
        <v>615886.79836319992</v>
      </c>
      <c r="Y41" s="241">
        <f>DB_FEConversion!EN41*0.87+DB_FEConversion!EO41</f>
        <v>427405.88610220799</v>
      </c>
      <c r="Z41" s="205">
        <f>SUM('Results_Crop&amp;Pasture'!T41,'Results_Crop&amp;Pasture'!W41)</f>
        <v>15817.15657046126</v>
      </c>
      <c r="AA41" s="205">
        <f>SUM('Results_Crop&amp;Pasture'!U41,'Results_Crop&amp;Pasture'!X41)</f>
        <v>1179339.6555277989</v>
      </c>
      <c r="AB41" s="205">
        <f>SUM('Results_Crop&amp;Pasture'!V41,'Results_Crop&amp;Pasture'!Y41)</f>
        <v>807419.28226969438</v>
      </c>
      <c r="AC41" s="276">
        <f t="shared" si="3"/>
        <v>0.49345184538074027</v>
      </c>
      <c r="AD41" s="276">
        <f t="shared" si="4"/>
        <v>0.1260726029371633</v>
      </c>
      <c r="AE41" s="276">
        <f t="shared" si="5"/>
        <v>0.10150058289805315</v>
      </c>
    </row>
    <row r="42" spans="1:31" x14ac:dyDescent="0.2">
      <c r="A42" s="203">
        <v>26</v>
      </c>
      <c r="B42" s="203" t="s">
        <v>44</v>
      </c>
      <c r="C42" s="203">
        <v>1985</v>
      </c>
      <c r="D42" s="204" t="s">
        <v>201</v>
      </c>
      <c r="E42" s="205">
        <f>DB_UtilityFE!CA42</f>
        <v>43187.681106811244</v>
      </c>
      <c r="F42" s="205">
        <f>DB_UtilityFE!CD42</f>
        <v>28256939.176011521</v>
      </c>
      <c r="G42" s="205">
        <f>DB_UtilityFE!CG42</f>
        <v>24829928.011194609</v>
      </c>
      <c r="H42" s="205">
        <f>SUM(DB_FEConversion!DV42,DB_FEConversion!DW42)</f>
        <v>18358.370667073032</v>
      </c>
      <c r="I42" s="205">
        <f>SUM(DB_FEConversion!EA42:EB42)</f>
        <v>1165255.3923864104</v>
      </c>
      <c r="J42" s="205">
        <f>SUM(DB_FEConversion!EF42:EG42)</f>
        <v>794356.97490912839</v>
      </c>
      <c r="K42" s="205">
        <f>DB_FEConversion!EJ42</f>
        <v>4189.4602595999995</v>
      </c>
      <c r="L42" s="205">
        <f>DB_FEConversion!EM42</f>
        <v>348323.69586960005</v>
      </c>
      <c r="M42" s="205">
        <f>DB_FEConversion!EP42</f>
        <v>205882.0470432</v>
      </c>
      <c r="N42" s="205">
        <f>DB_FEConversion!EH42*VLOOKUP(A42,MILK,4,FALSE)</f>
        <v>336.05110076274576</v>
      </c>
      <c r="O42" s="205">
        <f>DB_FEConversion!EK42*0.13</f>
        <v>160246.37013839997</v>
      </c>
      <c r="P42" s="205">
        <f>DB_FEConversion!EN42*0.13</f>
        <v>111205.89368969599</v>
      </c>
      <c r="Q42" s="205">
        <f t="shared" si="0"/>
        <v>66071.56313424703</v>
      </c>
      <c r="R42" s="205">
        <f t="shared" si="1"/>
        <v>29930764.63440593</v>
      </c>
      <c r="S42" s="205">
        <f t="shared" si="2"/>
        <v>25941372.926836632</v>
      </c>
      <c r="T42" s="241">
        <f>SUM(DB_FEConversion!DS42:DU42)</f>
        <v>14186.197531391488</v>
      </c>
      <c r="U42" s="241">
        <f>SUM(DB_FEConversion!DX42:DZ42)</f>
        <v>812240.11227205</v>
      </c>
      <c r="V42" s="241">
        <f>SUM(DB_FEConversion!EC42:EE42)</f>
        <v>547843.07133766648</v>
      </c>
      <c r="W42" s="241">
        <f>DB_FEConversion!EH42*VLOOKUP(A42,MILK,3,FALSE)+DB_FEConversion!EI42</f>
        <v>10309.491120837252</v>
      </c>
      <c r="X42" s="241">
        <f>DB_FEConversion!EK42*0.87+DB_FEConversion!EL42</f>
        <v>1105167.1392215998</v>
      </c>
      <c r="Y42" s="241">
        <f>DB_FEConversion!EN42*0.87+DB_FEConversion!EO42</f>
        <v>766950.90994870395</v>
      </c>
      <c r="Z42" s="205">
        <f>SUM('Results_Crop&amp;Pasture'!T42,'Results_Crop&amp;Pasture'!W42)</f>
        <v>24495.688652228739</v>
      </c>
      <c r="AA42" s="205">
        <f>SUM('Results_Crop&amp;Pasture'!U42,'Results_Crop&amp;Pasture'!X42)</f>
        <v>1917407.2514936498</v>
      </c>
      <c r="AB42" s="205">
        <f>SUM('Results_Crop&amp;Pasture'!V42,'Results_Crop&amp;Pasture'!Y42)</f>
        <v>1314793.9812863704</v>
      </c>
      <c r="AC42" s="276">
        <f t="shared" si="3"/>
        <v>0.37074480291100953</v>
      </c>
      <c r="AD42" s="276">
        <f t="shared" si="4"/>
        <v>6.4061418908408274E-2</v>
      </c>
      <c r="AE42" s="276">
        <f t="shared" si="5"/>
        <v>5.0683284381074598E-2</v>
      </c>
    </row>
    <row r="43" spans="1:31" x14ac:dyDescent="0.2">
      <c r="A43" s="203">
        <v>27</v>
      </c>
      <c r="B43" s="203" t="s">
        <v>45</v>
      </c>
      <c r="C43" s="203">
        <v>1985</v>
      </c>
      <c r="D43" s="204" t="s">
        <v>201</v>
      </c>
      <c r="E43" s="205">
        <f>DB_UtilityFE!CA43</f>
        <v>13325.455377701717</v>
      </c>
      <c r="F43" s="205">
        <f>DB_UtilityFE!CD43</f>
        <v>22252141.346468773</v>
      </c>
      <c r="G43" s="205">
        <f>DB_UtilityFE!CG43</f>
        <v>20255209.919370361</v>
      </c>
      <c r="H43" s="205">
        <f>SUM(DB_FEConversion!DV43,DB_FEConversion!DW43)</f>
        <v>2519.7984553355873</v>
      </c>
      <c r="I43" s="205">
        <f>SUM(DB_FEConversion!EA43:EB43)</f>
        <v>161255.25661308243</v>
      </c>
      <c r="J43" s="205">
        <f>SUM(DB_FEConversion!EF43:EG43)</f>
        <v>110847.22099046595</v>
      </c>
      <c r="K43" s="205">
        <f>DB_FEConversion!EJ43</f>
        <v>723.33369359999995</v>
      </c>
      <c r="L43" s="205">
        <f>DB_FEConversion!EM43</f>
        <v>60140.029953600002</v>
      </c>
      <c r="M43" s="205">
        <f>DB_FEConversion!EP43</f>
        <v>35546.684371199997</v>
      </c>
      <c r="N43" s="205">
        <f>DB_FEConversion!EH43*VLOOKUP(A43,MILK,4,FALSE)</f>
        <v>161.82798656291232</v>
      </c>
      <c r="O43" s="205">
        <f>DB_FEConversion!EK43*0.13</f>
        <v>57164.526619199998</v>
      </c>
      <c r="P43" s="205">
        <f>DB_FEConversion!EN43*0.13</f>
        <v>39670.366726847999</v>
      </c>
      <c r="Q43" s="205">
        <f t="shared" si="0"/>
        <v>16730.415513200216</v>
      </c>
      <c r="R43" s="205">
        <f t="shared" si="1"/>
        <v>22530701.159654655</v>
      </c>
      <c r="S43" s="205">
        <f t="shared" si="2"/>
        <v>20441274.191458873</v>
      </c>
      <c r="T43" s="241">
        <f>SUM(DB_FEConversion!DS43:DU43)</f>
        <v>5255.7788696719917</v>
      </c>
      <c r="U43" s="241">
        <f>SUM(DB_FEConversion!DX43:DZ43)</f>
        <v>298491.58962644526</v>
      </c>
      <c r="V43" s="241">
        <f>SUM(DB_FEConversion!EC43:EE43)</f>
        <v>201298.98924177868</v>
      </c>
      <c r="W43" s="241">
        <f>DB_FEConversion!EH43*VLOOKUP(A43,MILK,3,FALSE)+DB_FEConversion!EI43</f>
        <v>3546.8445966370873</v>
      </c>
      <c r="X43" s="241">
        <f>DB_FEConversion!EK43*0.87+DB_FEConversion!EL43</f>
        <v>383677.68610079994</v>
      </c>
      <c r="Y43" s="241">
        <f>DB_FEConversion!EN43*0.87+DB_FEConversion!EO43</f>
        <v>266260.13390995195</v>
      </c>
      <c r="Z43" s="205">
        <f>SUM('Results_Crop&amp;Pasture'!T43,'Results_Crop&amp;Pasture'!W43)</f>
        <v>8802.62346630908</v>
      </c>
      <c r="AA43" s="205">
        <f>SUM('Results_Crop&amp;Pasture'!U43,'Results_Crop&amp;Pasture'!X43)</f>
        <v>682169.27572724526</v>
      </c>
      <c r="AB43" s="205">
        <f>SUM('Results_Crop&amp;Pasture'!V43,'Results_Crop&amp;Pasture'!Y43)</f>
        <v>467559.12315173063</v>
      </c>
      <c r="AC43" s="276">
        <f t="shared" si="3"/>
        <v>0.52614493999649037</v>
      </c>
      <c r="AD43" s="276">
        <f t="shared" si="4"/>
        <v>3.0277321193571828E-2</v>
      </c>
      <c r="AE43" s="276">
        <f t="shared" si="5"/>
        <v>2.2873286604956078E-2</v>
      </c>
    </row>
    <row r="44" spans="1:31" x14ac:dyDescent="0.2">
      <c r="A44" s="203">
        <v>28</v>
      </c>
      <c r="B44" s="203" t="s">
        <v>46</v>
      </c>
      <c r="C44" s="203">
        <v>1985</v>
      </c>
      <c r="D44" s="204" t="s">
        <v>201</v>
      </c>
      <c r="E44" s="205">
        <f>DB_UtilityFE!CA44</f>
        <v>9271.5690453467196</v>
      </c>
      <c r="F44" s="205">
        <f>DB_UtilityFE!CD44</f>
        <v>4090067.873009928</v>
      </c>
      <c r="G44" s="205">
        <f>DB_UtilityFE!CG44</f>
        <v>3301451.3617609879</v>
      </c>
      <c r="H44" s="205">
        <f>SUM(DB_FEConversion!DV44,DB_FEConversion!DW44)</f>
        <v>2967.2012090999333</v>
      </c>
      <c r="I44" s="205">
        <f>SUM(DB_FEConversion!EA44:EB44)</f>
        <v>186589.16374274096</v>
      </c>
      <c r="J44" s="205">
        <f>SUM(DB_FEConversion!EF44:EG44)</f>
        <v>125978.6874941928</v>
      </c>
      <c r="K44" s="205">
        <f>DB_FEConversion!EJ44</f>
        <v>321.88862159999996</v>
      </c>
      <c r="L44" s="205">
        <f>DB_FEConversion!EM44</f>
        <v>26762.7396816</v>
      </c>
      <c r="M44" s="205">
        <f>DB_FEConversion!EP44</f>
        <v>15818.526547199999</v>
      </c>
      <c r="N44" s="205">
        <f>DB_FEConversion!EH44*VLOOKUP(A44,MILK,4,FALSE)</f>
        <v>0</v>
      </c>
      <c r="O44" s="205">
        <f>DB_FEConversion!EK44*0.13</f>
        <v>48285.533368799996</v>
      </c>
      <c r="P44" s="205">
        <f>DB_FEConversion!EN44*0.13</f>
        <v>33508.627283871996</v>
      </c>
      <c r="Q44" s="205">
        <f t="shared" si="0"/>
        <v>12560.658876046651</v>
      </c>
      <c r="R44" s="205">
        <f t="shared" si="1"/>
        <v>4351705.3098030686</v>
      </c>
      <c r="S44" s="205">
        <f t="shared" si="2"/>
        <v>3476757.2030862528</v>
      </c>
      <c r="T44" s="241">
        <f>SUM(DB_FEConversion!DS44:DU44)</f>
        <v>5987.0427058218856</v>
      </c>
      <c r="U44" s="241">
        <f>SUM(DB_FEConversion!DX44:DZ44)</f>
        <v>339926.89470031706</v>
      </c>
      <c r="V44" s="241">
        <f>SUM(DB_FEConversion!EC44:EE44)</f>
        <v>229241.15883987857</v>
      </c>
      <c r="W44" s="241">
        <f>DB_FEConversion!EH44*VLOOKUP(A44,MILK,3,FALSE)+DB_FEConversion!EI44</f>
        <v>3129.5129631999998</v>
      </c>
      <c r="X44" s="241">
        <f>DB_FEConversion!EK44*0.87+DB_FEConversion!EL44</f>
        <v>323713.17735119996</v>
      </c>
      <c r="Y44" s="241">
        <f>DB_FEConversion!EN44*0.87+DB_FEConversion!EO44</f>
        <v>224646.66847292797</v>
      </c>
      <c r="Z44" s="205">
        <f>SUM('Results_Crop&amp;Pasture'!T44,'Results_Crop&amp;Pasture'!W44)</f>
        <v>9116.5556690218855</v>
      </c>
      <c r="AA44" s="205">
        <f>SUM('Results_Crop&amp;Pasture'!U44,'Results_Crop&amp;Pasture'!X44)</f>
        <v>663640.07205151697</v>
      </c>
      <c r="AB44" s="205">
        <f>SUM('Results_Crop&amp;Pasture'!V44,'Results_Crop&amp;Pasture'!Y44)</f>
        <v>453887.8273128065</v>
      </c>
      <c r="AC44" s="276">
        <f t="shared" si="3"/>
        <v>0.72580234516258402</v>
      </c>
      <c r="AD44" s="276">
        <f t="shared" si="4"/>
        <v>0.15250115180284329</v>
      </c>
      <c r="AE44" s="276">
        <f t="shared" si="5"/>
        <v>0.1305491873030129</v>
      </c>
    </row>
    <row r="45" spans="1:31" x14ac:dyDescent="0.2">
      <c r="A45" s="203">
        <v>29</v>
      </c>
      <c r="B45" s="203" t="s">
        <v>47</v>
      </c>
      <c r="C45" s="203">
        <v>1985</v>
      </c>
      <c r="D45" s="204" t="s">
        <v>201</v>
      </c>
      <c r="E45" s="205">
        <f>DB_UtilityFE!CA45</f>
        <v>214807.86755040032</v>
      </c>
      <c r="F45" s="205">
        <f>DB_UtilityFE!CD45</f>
        <v>35923675.000823319</v>
      </c>
      <c r="G45" s="205">
        <f>DB_UtilityFE!CG45</f>
        <v>26338234.734427661</v>
      </c>
      <c r="H45" s="205">
        <f>SUM(DB_FEConversion!DV45,DB_FEConversion!DW45)</f>
        <v>23700.913066586727</v>
      </c>
      <c r="I45" s="205">
        <f>SUM(DB_FEConversion!EA45:EB45)</f>
        <v>1604908.4455131046</v>
      </c>
      <c r="J45" s="205">
        <f>SUM(DB_FEConversion!EF45:EG45)</f>
        <v>1164253.7519104839</v>
      </c>
      <c r="K45" s="205">
        <f>DB_FEConversion!EJ45</f>
        <v>2000.9985659999998</v>
      </c>
      <c r="L45" s="205">
        <f>DB_FEConversion!EM45</f>
        <v>166368.73791600001</v>
      </c>
      <c r="M45" s="205">
        <f>DB_FEConversion!EP45</f>
        <v>98334.786671999987</v>
      </c>
      <c r="N45" s="205">
        <f>DB_FEConversion!EH45*VLOOKUP(A45,MILK,4,FALSE)</f>
        <v>0</v>
      </c>
      <c r="O45" s="205">
        <f>DB_FEConversion!EK45*0.13</f>
        <v>337200.66853199992</v>
      </c>
      <c r="P45" s="205">
        <f>DB_FEConversion!EN45*0.13</f>
        <v>234006.55917807997</v>
      </c>
      <c r="Q45" s="205">
        <f t="shared" si="0"/>
        <v>240509.77918298703</v>
      </c>
      <c r="R45" s="205">
        <f t="shared" si="1"/>
        <v>38032152.852784425</v>
      </c>
      <c r="S45" s="205">
        <f t="shared" si="2"/>
        <v>27834829.832188226</v>
      </c>
      <c r="T45" s="241">
        <f>SUM(DB_FEConversion!DS45:DU45)</f>
        <v>67308.042739051307</v>
      </c>
      <c r="U45" s="241">
        <f>SUM(DB_FEConversion!DX45:DZ45)</f>
        <v>3837576.6462881058</v>
      </c>
      <c r="V45" s="241">
        <f>SUM(DB_FEConversion!EC45:EE45)</f>
        <v>2588184.6535864696</v>
      </c>
      <c r="W45" s="241">
        <f>DB_FEConversion!EH45*VLOOKUP(A45,MILK,3,FALSE)+DB_FEConversion!EI45</f>
        <v>22077.631960799994</v>
      </c>
      <c r="X45" s="241">
        <f>DB_FEConversion!EK45*0.87+DB_FEConversion!EL45</f>
        <v>2287121.6211479995</v>
      </c>
      <c r="Y45" s="241">
        <f>DB_FEConversion!EN45*0.87+DB_FEConversion!EO45</f>
        <v>1587189.7980411197</v>
      </c>
      <c r="Z45" s="205">
        <f>SUM('Results_Crop&amp;Pasture'!T45,'Results_Crop&amp;Pasture'!W45)</f>
        <v>89385.674699851297</v>
      </c>
      <c r="AA45" s="205">
        <f>SUM('Results_Crop&amp;Pasture'!U45,'Results_Crop&amp;Pasture'!X45)</f>
        <v>6124698.2674361058</v>
      </c>
      <c r="AB45" s="205">
        <f>SUM('Results_Crop&amp;Pasture'!V45,'Results_Crop&amp;Pasture'!Y45)</f>
        <v>4175374.4516275893</v>
      </c>
      <c r="AC45" s="276">
        <f t="shared" si="3"/>
        <v>0.3716508950425837</v>
      </c>
      <c r="AD45" s="276">
        <f t="shared" si="4"/>
        <v>0.16104000978182076</v>
      </c>
      <c r="AE45" s="276">
        <f t="shared" si="5"/>
        <v>0.15000538809830199</v>
      </c>
    </row>
    <row r="46" spans="1:31" x14ac:dyDescent="0.2">
      <c r="A46" s="203">
        <v>31</v>
      </c>
      <c r="B46" s="203" t="s">
        <v>48</v>
      </c>
      <c r="C46" s="203">
        <v>1985</v>
      </c>
      <c r="D46" s="204" t="s">
        <v>202</v>
      </c>
      <c r="E46" s="205">
        <f>DB_UtilityFE!CA46</f>
        <v>402610.00648466498</v>
      </c>
      <c r="F46" s="205">
        <f>DB_UtilityFE!CD46</f>
        <v>69887167.134296209</v>
      </c>
      <c r="G46" s="205">
        <f>DB_UtilityFE!CG46</f>
        <v>59511270.110650547</v>
      </c>
      <c r="H46" s="205">
        <f>SUM(DB_FEConversion!DV46,DB_FEConversion!DW46)</f>
        <v>63103.274577874407</v>
      </c>
      <c r="I46" s="205">
        <f>SUM(DB_FEConversion!EA46:EB46)</f>
        <v>4146503.4318874218</v>
      </c>
      <c r="J46" s="205">
        <f>SUM(DB_FEConversion!EF46:EG46)</f>
        <v>2925218.3520099376</v>
      </c>
      <c r="K46" s="205">
        <f>DB_FEConversion!EJ46</f>
        <v>11129.039031599999</v>
      </c>
      <c r="L46" s="205">
        <f>DB_FEConversion!EM46</f>
        <v>925300.10234160011</v>
      </c>
      <c r="M46" s="205">
        <f>DB_FEConversion!EP46</f>
        <v>546912.77526719996</v>
      </c>
      <c r="N46" s="205">
        <f>DB_FEConversion!EH46*VLOOKUP(A46,MILK,4,FALSE)</f>
        <v>19133.041175591585</v>
      </c>
      <c r="O46" s="205">
        <f>DB_FEConversion!EK46*0.13</f>
        <v>1960045.1639495997</v>
      </c>
      <c r="P46" s="205">
        <f>DB_FEConversion!EN46*0.13</f>
        <v>1360209.1201250239</v>
      </c>
      <c r="Q46" s="205">
        <f t="shared" si="0"/>
        <v>495975.36126973096</v>
      </c>
      <c r="R46" s="205">
        <f t="shared" si="1"/>
        <v>76919015.832474828</v>
      </c>
      <c r="S46" s="205">
        <f t="shared" si="2"/>
        <v>64343610.358052708</v>
      </c>
      <c r="T46" s="241">
        <f>SUM(DB_FEConversion!DS46:DU46)</f>
        <v>135326.90827342024</v>
      </c>
      <c r="U46" s="241">
        <f>SUM(DB_FEConversion!DX46:DZ46)</f>
        <v>7664262.5012023989</v>
      </c>
      <c r="V46" s="241">
        <f>SUM(DB_FEConversion!EC46:EE46)</f>
        <v>5168437.1154847592</v>
      </c>
      <c r="W46" s="241">
        <f>DB_FEConversion!EH46*VLOOKUP(A46,MILK,3,FALSE)+DB_FEConversion!EI46</f>
        <v>107808.6941916084</v>
      </c>
      <c r="X46" s="241">
        <f>DB_FEConversion!EK46*0.87+DB_FEConversion!EL46</f>
        <v>13129255.455170399</v>
      </c>
      <c r="Y46" s="241">
        <f>DB_FEConversion!EN46*0.87+DB_FEConversion!EO46</f>
        <v>9111286.4841277748</v>
      </c>
      <c r="Z46" s="205">
        <f>SUM('Results_Crop&amp;Pasture'!T46,'Results_Crop&amp;Pasture'!W46)</f>
        <v>243135.60246502864</v>
      </c>
      <c r="AA46" s="205">
        <f>SUM('Results_Crop&amp;Pasture'!U46,'Results_Crop&amp;Pasture'!X46)</f>
        <v>20793517.956372797</v>
      </c>
      <c r="AB46" s="205">
        <f>SUM('Results_Crop&amp;Pasture'!V46,'Results_Crop&amp;Pasture'!Y46)</f>
        <v>14279723.599612534</v>
      </c>
      <c r="AC46" s="276">
        <f t="shared" si="3"/>
        <v>0.49021709837074329</v>
      </c>
      <c r="AD46" s="276">
        <f t="shared" si="4"/>
        <v>0.27033000528321732</v>
      </c>
      <c r="AE46" s="276">
        <f t="shared" si="5"/>
        <v>0.22192916313135361</v>
      </c>
    </row>
    <row r="47" spans="1:31" x14ac:dyDescent="0.2">
      <c r="A47" s="203">
        <v>32</v>
      </c>
      <c r="B47" s="203" t="s">
        <v>49</v>
      </c>
      <c r="C47" s="203">
        <v>1985</v>
      </c>
      <c r="D47" s="204" t="s">
        <v>202</v>
      </c>
      <c r="E47" s="205">
        <f>DB_UtilityFE!CA47</f>
        <v>92137.337566992966</v>
      </c>
      <c r="F47" s="205">
        <f>DB_UtilityFE!CD47</f>
        <v>16228495.964007555</v>
      </c>
      <c r="G47" s="205">
        <f>DB_UtilityFE!CG47</f>
        <v>13465307.638102928</v>
      </c>
      <c r="H47" s="205">
        <f>SUM(DB_FEConversion!DV47,DB_FEConversion!DW47)</f>
        <v>9237.1361155933209</v>
      </c>
      <c r="I47" s="205">
        <f>SUM(DB_FEConversion!EA47:EB47)</f>
        <v>606240.64689832379</v>
      </c>
      <c r="J47" s="205">
        <f>SUM(DB_FEConversion!EF47:EG47)</f>
        <v>427190.32621865906</v>
      </c>
      <c r="K47" s="205">
        <f>DB_FEConversion!EJ47</f>
        <v>2152.9323396</v>
      </c>
      <c r="L47" s="205">
        <f>DB_FEConversion!EM47</f>
        <v>179000.94594960002</v>
      </c>
      <c r="M47" s="205">
        <f>DB_FEConversion!EP47</f>
        <v>105801.2464032</v>
      </c>
      <c r="N47" s="205">
        <f>DB_FEConversion!EH47*VLOOKUP(A47,MILK,4,FALSE)</f>
        <v>0</v>
      </c>
      <c r="O47" s="205">
        <f>DB_FEConversion!EK47*0.13</f>
        <v>146214.24592319998</v>
      </c>
      <c r="P47" s="205">
        <f>DB_FEConversion!EN47*0.13</f>
        <v>101468.04494860799</v>
      </c>
      <c r="Q47" s="205">
        <f t="shared" si="0"/>
        <v>103527.40602218629</v>
      </c>
      <c r="R47" s="205">
        <f t="shared" si="1"/>
        <v>17159951.802778676</v>
      </c>
      <c r="S47" s="205">
        <f t="shared" si="2"/>
        <v>14099767.255673395</v>
      </c>
      <c r="T47" s="241">
        <f>SUM(DB_FEConversion!DS47:DU47)</f>
        <v>11910.608329523688</v>
      </c>
      <c r="U47" s="241">
        <f>SUM(DB_FEConversion!DX47:DZ47)</f>
        <v>674566.66243369819</v>
      </c>
      <c r="V47" s="241">
        <f>SUM(DB_FEConversion!EC47:EE47)</f>
        <v>454897.89658451162</v>
      </c>
      <c r="W47" s="241">
        <f>DB_FEConversion!EH47*VLOOKUP(A47,MILK,3,FALSE)+DB_FEConversion!EI47</f>
        <v>9465.9394959999991</v>
      </c>
      <c r="X47" s="241">
        <f>DB_FEConversion!EK47*0.87+DB_FEConversion!EL47</f>
        <v>978982.33567679988</v>
      </c>
      <c r="Y47" s="241">
        <f>DB_FEConversion!EN47*0.87+DB_FEConversion!EO47</f>
        <v>679382.66215539176</v>
      </c>
      <c r="Z47" s="205">
        <f>SUM('Results_Crop&amp;Pasture'!T47,'Results_Crop&amp;Pasture'!W47)</f>
        <v>21376.547825523689</v>
      </c>
      <c r="AA47" s="205">
        <f>SUM('Results_Crop&amp;Pasture'!U47,'Results_Crop&amp;Pasture'!X47)</f>
        <v>1653548.9981104981</v>
      </c>
      <c r="AB47" s="205">
        <f>SUM('Results_Crop&amp;Pasture'!V47,'Results_Crop&amp;Pasture'!Y47)</f>
        <v>1134280.5587399034</v>
      </c>
      <c r="AC47" s="276">
        <f t="shared" si="3"/>
        <v>0.20648201907949493</v>
      </c>
      <c r="AD47" s="276">
        <f t="shared" si="4"/>
        <v>9.6360934874114401E-2</v>
      </c>
      <c r="AE47" s="276">
        <f t="shared" si="5"/>
        <v>8.044675760754115E-2</v>
      </c>
    </row>
    <row r="48" spans="1:31" x14ac:dyDescent="0.2">
      <c r="A48" s="203">
        <v>33</v>
      </c>
      <c r="B48" s="203" t="s">
        <v>50</v>
      </c>
      <c r="C48" s="203">
        <v>1985</v>
      </c>
      <c r="D48" s="204" t="s">
        <v>202</v>
      </c>
      <c r="E48" s="205">
        <f>DB_UtilityFE!CA48</f>
        <v>15815.053655756406</v>
      </c>
      <c r="F48" s="205">
        <f>DB_UtilityFE!CD48</f>
        <v>9927369.7183254585</v>
      </c>
      <c r="G48" s="205">
        <f>DB_UtilityFE!CG48</f>
        <v>8799293.4330930486</v>
      </c>
      <c r="H48" s="205">
        <f>SUM(DB_FEConversion!DV48,DB_FEConversion!DW48)</f>
        <v>11202.750277769326</v>
      </c>
      <c r="I48" s="205">
        <f>SUM(DB_FEConversion!EA48:EB48)</f>
        <v>703833.45844351058</v>
      </c>
      <c r="J48" s="205">
        <f>SUM(DB_FEConversion!EF48:EG48)</f>
        <v>474754.2487548085</v>
      </c>
      <c r="K48" s="205">
        <f>DB_FEConversion!EJ48</f>
        <v>2113.0808579999998</v>
      </c>
      <c r="L48" s="205">
        <f>DB_FEConversion!EM48</f>
        <v>175687.57990799999</v>
      </c>
      <c r="M48" s="205">
        <f>DB_FEConversion!EP48</f>
        <v>103842.83073599999</v>
      </c>
      <c r="N48" s="205">
        <f>DB_FEConversion!EH48*VLOOKUP(A48,MILK,4,FALSE)</f>
        <v>0</v>
      </c>
      <c r="O48" s="205">
        <f>DB_FEConversion!EK48*0.13</f>
        <v>220398.44495759998</v>
      </c>
      <c r="P48" s="205">
        <f>DB_FEConversion!EN48*0.13</f>
        <v>152949.52402454399</v>
      </c>
      <c r="Q48" s="205">
        <f t="shared" si="0"/>
        <v>29130.884791525736</v>
      </c>
      <c r="R48" s="205">
        <f t="shared" si="1"/>
        <v>11027289.201634571</v>
      </c>
      <c r="S48" s="205">
        <f t="shared" si="2"/>
        <v>9530840.0366084017</v>
      </c>
      <c r="T48" s="241">
        <f>SUM(DB_FEConversion!DS48:DU48)</f>
        <v>12109.27920779874</v>
      </c>
      <c r="U48" s="241">
        <f>SUM(DB_FEConversion!DX48:DZ48)</f>
        <v>685752.07816776924</v>
      </c>
      <c r="V48" s="241">
        <f>SUM(DB_FEConversion!EC48:EE48)</f>
        <v>462440.23454079451</v>
      </c>
      <c r="W48" s="241">
        <f>DB_FEConversion!EH48*VLOOKUP(A48,MILK,3,FALSE)+DB_FEConversion!EI48</f>
        <v>14287.640868799999</v>
      </c>
      <c r="X48" s="241">
        <f>DB_FEConversion!EK48*0.87+DB_FEConversion!EL48</f>
        <v>1477943.7715223997</v>
      </c>
      <c r="Y48" s="241">
        <f>DB_FEConversion!EN48*0.87+DB_FEConversion!EO48</f>
        <v>1025646.0585866559</v>
      </c>
      <c r="Z48" s="205">
        <f>SUM('Results_Crop&amp;Pasture'!T48,'Results_Crop&amp;Pasture'!W48)</f>
        <v>26396.920076598741</v>
      </c>
      <c r="AA48" s="205">
        <f>SUM('Results_Crop&amp;Pasture'!U48,'Results_Crop&amp;Pasture'!X48)</f>
        <v>2163695.8496901691</v>
      </c>
      <c r="AB48" s="205">
        <f>SUM('Results_Crop&amp;Pasture'!V48,'Results_Crop&amp;Pasture'!Y48)</f>
        <v>1488086.2931274504</v>
      </c>
      <c r="AC48" s="276">
        <f t="shared" si="3"/>
        <v>0.90614892975299144</v>
      </c>
      <c r="AD48" s="276">
        <f t="shared" si="4"/>
        <v>0.19621285069493283</v>
      </c>
      <c r="AE48" s="276">
        <f t="shared" si="5"/>
        <v>0.1561338022054343</v>
      </c>
    </row>
    <row r="49" spans="1:31" x14ac:dyDescent="0.2">
      <c r="A49" s="203">
        <v>35</v>
      </c>
      <c r="B49" s="203" t="s">
        <v>51</v>
      </c>
      <c r="C49" s="203">
        <v>1985</v>
      </c>
      <c r="D49" s="204" t="s">
        <v>202</v>
      </c>
      <c r="E49" s="205">
        <f>DB_UtilityFE!CA49</f>
        <v>416284.42237463989</v>
      </c>
      <c r="F49" s="205">
        <f>DB_UtilityFE!CD49</f>
        <v>168757758.93459329</v>
      </c>
      <c r="G49" s="205">
        <f>DB_UtilityFE!CG49</f>
        <v>148521217.84612423</v>
      </c>
      <c r="H49" s="205">
        <f>SUM(DB_FEConversion!DV49,DB_FEConversion!DW49)</f>
        <v>90999.497771284558</v>
      </c>
      <c r="I49" s="205">
        <f>SUM(DB_FEConversion!EA49:EB49)</f>
        <v>5674290.1939971363</v>
      </c>
      <c r="J49" s="205">
        <f>SUM(DB_FEConversion!EF49:EG49)</f>
        <v>3797190.599197709</v>
      </c>
      <c r="K49" s="205">
        <f>DB_FEConversion!EJ49</f>
        <v>36548.716805999997</v>
      </c>
      <c r="L49" s="205">
        <f>DB_FEConversion!EM49</f>
        <v>3038764.740156</v>
      </c>
      <c r="M49" s="205">
        <f>DB_FEConversion!EP49</f>
        <v>1796108.3687519999</v>
      </c>
      <c r="N49" s="205">
        <f>DB_FEConversion!EH49*VLOOKUP(A49,MILK,4,FALSE)</f>
        <v>5514.389175628733</v>
      </c>
      <c r="O49" s="205">
        <f>DB_FEConversion!EK49*0.13</f>
        <v>940640.20202879992</v>
      </c>
      <c r="P49" s="205">
        <f>DB_FEConversion!EN49*0.13</f>
        <v>652774.43861427193</v>
      </c>
      <c r="Q49" s="205">
        <f t="shared" si="0"/>
        <v>549347.0261275532</v>
      </c>
      <c r="R49" s="205">
        <f t="shared" si="1"/>
        <v>178411454.07077524</v>
      </c>
      <c r="S49" s="205">
        <f t="shared" si="2"/>
        <v>154767291.25268823</v>
      </c>
      <c r="T49" s="241">
        <f>SUM(DB_FEConversion!DS49:DU49)</f>
        <v>82731.804710554294</v>
      </c>
      <c r="U49" s="241">
        <f>SUM(DB_FEConversion!DX49:DZ49)</f>
        <v>4684653.7484534187</v>
      </c>
      <c r="V49" s="241">
        <f>SUM(DB_FEConversion!EC49:EE49)</f>
        <v>3159113.9598344453</v>
      </c>
      <c r="W49" s="241">
        <f>DB_FEConversion!EH49*VLOOKUP(A49,MILK,3,FALSE)+DB_FEConversion!EI49</f>
        <v>55386.741389971256</v>
      </c>
      <c r="X49" s="241">
        <f>DB_FEConversion!EK49*0.87+DB_FEConversion!EL49</f>
        <v>6298550.7897311989</v>
      </c>
      <c r="Y49" s="241">
        <f>DB_FEConversion!EN49*0.87+DB_FEConversion!EO49</f>
        <v>4370994.294080127</v>
      </c>
      <c r="Z49" s="205">
        <f>SUM('Results_Crop&amp;Pasture'!T49,'Results_Crop&amp;Pasture'!W49)</f>
        <v>138118.54610052553</v>
      </c>
      <c r="AA49" s="205">
        <f>SUM('Results_Crop&amp;Pasture'!U49,'Results_Crop&amp;Pasture'!X49)</f>
        <v>10983204.538184617</v>
      </c>
      <c r="AB49" s="205">
        <f>SUM('Results_Crop&amp;Pasture'!V49,'Results_Crop&amp;Pasture'!Y49)</f>
        <v>7530108.2539145723</v>
      </c>
      <c r="AC49" s="276">
        <f t="shared" si="3"/>
        <v>0.25142312514941279</v>
      </c>
      <c r="AD49" s="276">
        <f t="shared" si="4"/>
        <v>6.1561095364581334E-2</v>
      </c>
      <c r="AE49" s="276">
        <f t="shared" si="5"/>
        <v>4.8654390685304305E-2</v>
      </c>
    </row>
    <row r="50" spans="1:31" x14ac:dyDescent="0.2">
      <c r="A50" s="203">
        <v>41</v>
      </c>
      <c r="B50" s="203" t="s">
        <v>52</v>
      </c>
      <c r="C50" s="203">
        <v>1985</v>
      </c>
      <c r="D50" s="204" t="s">
        <v>203</v>
      </c>
      <c r="E50" s="205">
        <f>DB_UtilityFE!CA50</f>
        <v>827629.27714736806</v>
      </c>
      <c r="F50" s="205">
        <f>DB_UtilityFE!CD50</f>
        <v>135047086.64655191</v>
      </c>
      <c r="G50" s="205">
        <f>DB_UtilityFE!CG50</f>
        <v>116193313.1799742</v>
      </c>
      <c r="H50" s="205">
        <f>SUM(DB_FEConversion!DV50,DB_FEConversion!DW50)</f>
        <v>85179.944002749427</v>
      </c>
      <c r="I50" s="205">
        <f>SUM(DB_FEConversion!EA50:EB50)</f>
        <v>5649575.8851388814</v>
      </c>
      <c r="J50" s="205">
        <f>SUM(DB_FEConversion!EF50:EG50)</f>
        <v>4020929.2091111052</v>
      </c>
      <c r="K50" s="205">
        <f>DB_FEConversion!EJ50</f>
        <v>10266.518177999998</v>
      </c>
      <c r="L50" s="205">
        <f>DB_FEConversion!EM50</f>
        <v>853587.65422799997</v>
      </c>
      <c r="M50" s="205">
        <f>DB_FEConversion!EP50</f>
        <v>504526.03617599997</v>
      </c>
      <c r="N50" s="205">
        <f>DB_FEConversion!EH50*VLOOKUP(A50,MILK,4,FALSE)</f>
        <v>8115.0736346780641</v>
      </c>
      <c r="O50" s="205">
        <f>DB_FEConversion!EK50*0.13</f>
        <v>477951.59805119998</v>
      </c>
      <c r="P50" s="205">
        <f>DB_FEConversion!EN50*0.13</f>
        <v>331683.235980928</v>
      </c>
      <c r="Q50" s="205">
        <f t="shared" si="0"/>
        <v>931190.81296279549</v>
      </c>
      <c r="R50" s="205">
        <f t="shared" si="1"/>
        <v>142028201.78396997</v>
      </c>
      <c r="S50" s="205">
        <f t="shared" si="2"/>
        <v>121050451.66124223</v>
      </c>
      <c r="T50" s="241">
        <f>SUM(DB_FEConversion!DS50:DU50)</f>
        <v>58883.799872622243</v>
      </c>
      <c r="U50" s="241">
        <f>SUM(DB_FEConversion!DX50:DZ50)</f>
        <v>3337998.9558972809</v>
      </c>
      <c r="V50" s="241">
        <f>SUM(DB_FEConversion!EC50:EE50)</f>
        <v>2251032.8801313415</v>
      </c>
      <c r="W50" s="241">
        <f>DB_FEConversion!EH50*VLOOKUP(A50,MILK,3,FALSE)+DB_FEConversion!EI50</f>
        <v>22882.793286121934</v>
      </c>
      <c r="X50" s="241">
        <f>DB_FEConversion!EK50*0.87+DB_FEConversion!EL50</f>
        <v>3206700.5076287994</v>
      </c>
      <c r="Y50" s="241">
        <f>DB_FEConversion!EN50*0.87+DB_FEConversion!EO50</f>
        <v>2225348.3522782717</v>
      </c>
      <c r="Z50" s="205">
        <f>SUM('Results_Crop&amp;Pasture'!T50,'Results_Crop&amp;Pasture'!W50)</f>
        <v>81766.593158744174</v>
      </c>
      <c r="AA50" s="205">
        <f>SUM('Results_Crop&amp;Pasture'!U50,'Results_Crop&amp;Pasture'!X50)</f>
        <v>6544699.4635260804</v>
      </c>
      <c r="AB50" s="205">
        <f>SUM('Results_Crop&amp;Pasture'!V50,'Results_Crop&amp;Pasture'!Y50)</f>
        <v>4476381.2324096132</v>
      </c>
      <c r="AC50" s="276">
        <f t="shared" si="3"/>
        <v>8.7808633870200187E-2</v>
      </c>
      <c r="AD50" s="276">
        <f t="shared" si="4"/>
        <v>4.6080281108401309E-2</v>
      </c>
      <c r="AE50" s="276">
        <f t="shared" si="5"/>
        <v>3.6979467411957248E-2</v>
      </c>
    </row>
    <row r="51" spans="1:31" x14ac:dyDescent="0.2">
      <c r="A51" s="203">
        <v>42</v>
      </c>
      <c r="B51" s="203" t="s">
        <v>53</v>
      </c>
      <c r="C51" s="203">
        <v>1985</v>
      </c>
      <c r="D51" s="204" t="s">
        <v>203</v>
      </c>
      <c r="E51" s="205">
        <f>DB_UtilityFE!CA51</f>
        <v>190348.73782158486</v>
      </c>
      <c r="F51" s="205">
        <f>DB_UtilityFE!CD51</f>
        <v>31911754.517248962</v>
      </c>
      <c r="G51" s="205">
        <f>DB_UtilityFE!CG51</f>
        <v>26389729.690335244</v>
      </c>
      <c r="H51" s="205">
        <f>SUM(DB_FEConversion!DV51,DB_FEConversion!DW51)</f>
        <v>72389.275951385396</v>
      </c>
      <c r="I51" s="205">
        <f>SUM(DB_FEConversion!EA51:EB51)</f>
        <v>4723512.5268332101</v>
      </c>
      <c r="J51" s="205">
        <f>SUM(DB_FEConversion!EF51:EG51)</f>
        <v>3309912.1913665682</v>
      </c>
      <c r="K51" s="205">
        <f>DB_FEConversion!EJ51</f>
        <v>4787.2324835999998</v>
      </c>
      <c r="L51" s="205">
        <f>DB_FEConversion!EM51</f>
        <v>398024.18649360002</v>
      </c>
      <c r="M51" s="205">
        <f>DB_FEConversion!EP51</f>
        <v>235258.28205119999</v>
      </c>
      <c r="N51" s="205">
        <f>DB_FEConversion!EH51*VLOOKUP(A51,MILK,4,FALSE)</f>
        <v>7392.2501354035858</v>
      </c>
      <c r="O51" s="205">
        <f>DB_FEConversion!EK51*0.13</f>
        <v>313668.6606144</v>
      </c>
      <c r="P51" s="205">
        <f>DB_FEConversion!EN51*0.13</f>
        <v>217676.09273113598</v>
      </c>
      <c r="Q51" s="205">
        <f t="shared" si="0"/>
        <v>274917.49639197381</v>
      </c>
      <c r="R51" s="205">
        <f t="shared" si="1"/>
        <v>37346959.891190171</v>
      </c>
      <c r="S51" s="205">
        <f t="shared" si="2"/>
        <v>30152576.256484147</v>
      </c>
      <c r="T51" s="241">
        <f>SUM(DB_FEConversion!DS51:DU51)</f>
        <v>18764.754462357589</v>
      </c>
      <c r="U51" s="241">
        <f>SUM(DB_FEConversion!DX51:DZ51)</f>
        <v>1063138.6891759848</v>
      </c>
      <c r="V51" s="241">
        <f>SUM(DB_FEConversion!EC51:EE51)</f>
        <v>716938.75489854952</v>
      </c>
      <c r="W51" s="241">
        <f>DB_FEConversion!EH51*VLOOKUP(A51,MILK,3,FALSE)+DB_FEConversion!EI51</f>
        <v>12909.101792596412</v>
      </c>
      <c r="X51" s="241">
        <f>DB_FEConversion!EK51*0.87+DB_FEConversion!EL51</f>
        <v>2099510.9081855998</v>
      </c>
      <c r="Y51" s="241">
        <f>DB_FEConversion!EN51*0.87+DB_FEConversion!EO51</f>
        <v>1456993.9191408639</v>
      </c>
      <c r="Z51" s="205">
        <f>SUM('Results_Crop&amp;Pasture'!T51,'Results_Crop&amp;Pasture'!W51)</f>
        <v>31673.856254954</v>
      </c>
      <c r="AA51" s="205">
        <f>SUM('Results_Crop&amp;Pasture'!U51,'Results_Crop&amp;Pasture'!X51)</f>
        <v>3162649.5973615847</v>
      </c>
      <c r="AB51" s="205">
        <f>SUM('Results_Crop&amp;Pasture'!V51,'Results_Crop&amp;Pasture'!Y51)</f>
        <v>2173932.6740394132</v>
      </c>
      <c r="AC51" s="276">
        <f t="shared" si="3"/>
        <v>0.11521222428780534</v>
      </c>
      <c r="AD51" s="276">
        <f t="shared" si="4"/>
        <v>8.468291948195833E-2</v>
      </c>
      <c r="AE51" s="276">
        <f t="shared" si="5"/>
        <v>7.2097742347038113E-2</v>
      </c>
    </row>
    <row r="52" spans="1:31" x14ac:dyDescent="0.2">
      <c r="A52" s="203">
        <v>43</v>
      </c>
      <c r="B52" s="203" t="s">
        <v>54</v>
      </c>
      <c r="C52" s="203">
        <v>1985</v>
      </c>
      <c r="D52" s="204" t="s">
        <v>203</v>
      </c>
      <c r="E52" s="205">
        <f>DB_UtilityFE!CA52</f>
        <v>779388.39483411296</v>
      </c>
      <c r="F52" s="205">
        <f>DB_UtilityFE!CD52</f>
        <v>118415217.0668637</v>
      </c>
      <c r="G52" s="205">
        <f>DB_UtilityFE!CG52</f>
        <v>103593351.24321333</v>
      </c>
      <c r="H52" s="205">
        <f>SUM(DB_FEConversion!DV52,DB_FEConversion!DW52)</f>
        <v>86020.881330470467</v>
      </c>
      <c r="I52" s="205">
        <f>SUM(DB_FEConversion!EA52:EB52)</f>
        <v>5667829.5797283137</v>
      </c>
      <c r="J52" s="205">
        <f>SUM(DB_FEConversion!EF52:EG52)</f>
        <v>4008856.2322826511</v>
      </c>
      <c r="K52" s="205">
        <f>DB_FEConversion!EJ52</f>
        <v>9695.0450015999995</v>
      </c>
      <c r="L52" s="205">
        <f>DB_FEConversion!EM52</f>
        <v>806073.74156160001</v>
      </c>
      <c r="M52" s="205">
        <f>DB_FEConversion!EP52</f>
        <v>476442.21150719997</v>
      </c>
      <c r="N52" s="205">
        <f>DB_FEConversion!EH52*VLOOKUP(A52,MILK,4,FALSE)</f>
        <v>16740.682026499573</v>
      </c>
      <c r="O52" s="205">
        <f>DB_FEConversion!EK52*0.13</f>
        <v>665471.9451744</v>
      </c>
      <c r="P52" s="205">
        <f>DB_FEConversion!EN52*0.13</f>
        <v>461816.40385753597</v>
      </c>
      <c r="Q52" s="205">
        <f t="shared" si="0"/>
        <v>891845.00319268298</v>
      </c>
      <c r="R52" s="205">
        <f t="shared" si="1"/>
        <v>125554592.33332802</v>
      </c>
      <c r="S52" s="205">
        <f t="shared" si="2"/>
        <v>108540466.09086071</v>
      </c>
      <c r="T52" s="241">
        <f>SUM(DB_FEConversion!DS52:DU52)</f>
        <v>96952.100104058816</v>
      </c>
      <c r="U52" s="241">
        <f>SUM(DB_FEConversion!DX52:DZ52)</f>
        <v>5521313.124755376</v>
      </c>
      <c r="V52" s="241">
        <f>SUM(DB_FEConversion!EC52:EE52)</f>
        <v>3723704.6788340691</v>
      </c>
      <c r="W52" s="241">
        <f>DB_FEConversion!EH52*VLOOKUP(A52,MILK,3,FALSE)+DB_FEConversion!EI52</f>
        <v>26334.571087900429</v>
      </c>
      <c r="X52" s="241">
        <f>DB_FEConversion!EK52*0.87+DB_FEConversion!EL52</f>
        <v>4454793.9910656</v>
      </c>
      <c r="Y52" s="241">
        <f>DB_FEConversion!EN52*0.87+DB_FEConversion!EO52</f>
        <v>3091485.6077680634</v>
      </c>
      <c r="Z52" s="205">
        <f>SUM('Results_Crop&amp;Pasture'!T52,'Results_Crop&amp;Pasture'!W52)</f>
        <v>123286.67119195925</v>
      </c>
      <c r="AA52" s="205">
        <f>SUM('Results_Crop&amp;Pasture'!U52,'Results_Crop&amp;Pasture'!X52)</f>
        <v>9976107.115820976</v>
      </c>
      <c r="AB52" s="205">
        <f>SUM('Results_Crop&amp;Pasture'!V52,'Results_Crop&amp;Pasture'!Y52)</f>
        <v>6815190.286602132</v>
      </c>
      <c r="AC52" s="276">
        <f t="shared" si="3"/>
        <v>0.1382377775853538</v>
      </c>
      <c r="AD52" s="276">
        <f t="shared" si="4"/>
        <v>7.9456329955147759E-2</v>
      </c>
      <c r="AE52" s="276">
        <f t="shared" si="5"/>
        <v>6.2789395808352647E-2</v>
      </c>
    </row>
    <row r="53" spans="1:31" x14ac:dyDescent="0.2">
      <c r="A53" s="203">
        <v>50</v>
      </c>
      <c r="B53" s="203" t="s">
        <v>55</v>
      </c>
      <c r="C53" s="203">
        <v>1985</v>
      </c>
      <c r="D53" s="204" t="s">
        <v>204</v>
      </c>
      <c r="E53" s="205">
        <f>DB_UtilityFE!CA53</f>
        <v>178326.80785107127</v>
      </c>
      <c r="F53" s="205">
        <f>DB_UtilityFE!CD53</f>
        <v>26922999.124025974</v>
      </c>
      <c r="G53" s="205">
        <f>DB_UtilityFE!CG53</f>
        <v>23660648.911585815</v>
      </c>
      <c r="H53" s="205">
        <f>SUM(DB_FEConversion!DV53,DB_FEConversion!DW53)</f>
        <v>5513.4342323789569</v>
      </c>
      <c r="I53" s="205">
        <f>SUM(DB_FEConversion!EA53:EB53)</f>
        <v>379448.84866432444</v>
      </c>
      <c r="J53" s="205">
        <f>SUM(DB_FEConversion!EF53:EG53)</f>
        <v>279260.12383145955</v>
      </c>
      <c r="K53" s="205">
        <f>DB_FEConversion!EJ53</f>
        <v>918.7085123999999</v>
      </c>
      <c r="L53" s="205">
        <f>DB_FEConversion!EM53</f>
        <v>76384.050602400006</v>
      </c>
      <c r="M53" s="205">
        <f>DB_FEConversion!EP53</f>
        <v>45147.961180799997</v>
      </c>
      <c r="N53" s="205">
        <f>DB_FEConversion!EH53*VLOOKUP(A53,MILK,4,FALSE)</f>
        <v>0</v>
      </c>
      <c r="O53" s="205">
        <f>DB_FEConversion!EK53*0.13</f>
        <v>139252.9988304</v>
      </c>
      <c r="P53" s="205">
        <f>DB_FEConversion!EN53*0.13</f>
        <v>96637.160458176004</v>
      </c>
      <c r="Q53" s="205">
        <f t="shared" si="0"/>
        <v>184758.95059585021</v>
      </c>
      <c r="R53" s="205">
        <f t="shared" si="1"/>
        <v>27518085.022123098</v>
      </c>
      <c r="S53" s="205">
        <f t="shared" si="2"/>
        <v>24081694.15705625</v>
      </c>
      <c r="T53" s="241">
        <f>SUM(DB_FEConversion!DS53:DU53)</f>
        <v>100484.91703795205</v>
      </c>
      <c r="U53" s="241">
        <f>SUM(DB_FEConversion!DX53:DZ53)</f>
        <v>5682226.0518921958</v>
      </c>
      <c r="V53" s="241">
        <f>SUM(DB_FEConversion!EC53:EE53)</f>
        <v>3831750.811787067</v>
      </c>
      <c r="W53" s="241">
        <f>DB_FEConversion!EH53*VLOOKUP(A53,MILK,3,FALSE)+DB_FEConversion!EI53</f>
        <v>9012.866876</v>
      </c>
      <c r="X53" s="241">
        <f>DB_FEConversion!EK53*0.87+DB_FEConversion!EL53</f>
        <v>932087.78076959995</v>
      </c>
      <c r="Y53" s="241">
        <f>DB_FEConversion!EN53*0.87+DB_FEConversion!EO53</f>
        <v>646839.32976582402</v>
      </c>
      <c r="Z53" s="205">
        <f>SUM('Results_Crop&amp;Pasture'!T53,'Results_Crop&amp;Pasture'!W53)</f>
        <v>109497.78391395205</v>
      </c>
      <c r="AA53" s="205">
        <f>SUM('Results_Crop&amp;Pasture'!U53,'Results_Crop&amp;Pasture'!X53)</f>
        <v>6614313.8326617954</v>
      </c>
      <c r="AB53" s="205">
        <f>SUM('Results_Crop&amp;Pasture'!V53,'Results_Crop&amp;Pasture'!Y53)</f>
        <v>4478590.1415528907</v>
      </c>
      <c r="AC53" s="276">
        <f t="shared" si="3"/>
        <v>0.59265212083539209</v>
      </c>
      <c r="AD53" s="276">
        <f t="shared" si="4"/>
        <v>0.24036243173695532</v>
      </c>
      <c r="AE53" s="276">
        <f t="shared" si="5"/>
        <v>0.18597487835965251</v>
      </c>
    </row>
    <row r="54" spans="1:31" x14ac:dyDescent="0.2">
      <c r="A54" s="203">
        <v>51</v>
      </c>
      <c r="B54" s="203" t="s">
        <v>56</v>
      </c>
      <c r="C54" s="203">
        <v>1985</v>
      </c>
      <c r="D54" s="204" t="s">
        <v>204</v>
      </c>
      <c r="E54" s="205">
        <f>DB_UtilityFE!CA54</f>
        <v>165843.90674019328</v>
      </c>
      <c r="F54" s="205">
        <f>DB_UtilityFE!CD54</f>
        <v>23883915.956259374</v>
      </c>
      <c r="G54" s="205">
        <f>DB_UtilityFE!CG54</f>
        <v>21064775.981556471</v>
      </c>
      <c r="H54" s="205">
        <f>SUM(DB_FEConversion!DV54,DB_FEConversion!DW54)</f>
        <v>8320.113448610784</v>
      </c>
      <c r="I54" s="205">
        <f>SUM(DB_FEConversion!EA54:EB54)</f>
        <v>580900.18541261181</v>
      </c>
      <c r="J54" s="205">
        <f>SUM(DB_FEConversion!EF54:EG54)</f>
        <v>432856.50603008945</v>
      </c>
      <c r="K54" s="205">
        <f>DB_FEConversion!EJ54</f>
        <v>352.50979679999995</v>
      </c>
      <c r="L54" s="205">
        <f>DB_FEConversion!EM54</f>
        <v>29308.671676800001</v>
      </c>
      <c r="M54" s="205">
        <f>DB_FEConversion!EP54</f>
        <v>17323.338585599999</v>
      </c>
      <c r="N54" s="205">
        <f>DB_FEConversion!EH54*VLOOKUP(A54,MILK,4,FALSE)</f>
        <v>0</v>
      </c>
      <c r="O54" s="205">
        <f>DB_FEConversion!EK54*0.13</f>
        <v>63864.428191199993</v>
      </c>
      <c r="P54" s="205">
        <f>DB_FEConversion!EN54*0.13</f>
        <v>44319.885722527993</v>
      </c>
      <c r="Q54" s="205">
        <f t="shared" si="0"/>
        <v>174516.52998560408</v>
      </c>
      <c r="R54" s="205">
        <f t="shared" si="1"/>
        <v>24557989.241539985</v>
      </c>
      <c r="S54" s="205">
        <f t="shared" si="2"/>
        <v>21559275.711894691</v>
      </c>
      <c r="T54" s="241">
        <f>SUM(DB_FEConversion!DS54:DU54)</f>
        <v>43919.092847958214</v>
      </c>
      <c r="U54" s="241">
        <f>SUM(DB_FEConversion!DX54:DZ54)</f>
        <v>2484099.8477810952</v>
      </c>
      <c r="V54" s="241">
        <f>SUM(DB_FEConversion!EC54:EE54)</f>
        <v>1675132.6085204179</v>
      </c>
      <c r="W54" s="241">
        <f>DB_FEConversion!EH54*VLOOKUP(A54,MILK,3,FALSE)+DB_FEConversion!EI54</f>
        <v>4147.4889664000002</v>
      </c>
      <c r="X54" s="241">
        <f>DB_FEConversion!EK54*0.87+DB_FEConversion!EL54</f>
        <v>429138.97724879993</v>
      </c>
      <c r="Y54" s="241">
        <f>DB_FEConversion!EN54*0.87+DB_FEConversion!EO54</f>
        <v>297808.82675107196</v>
      </c>
      <c r="Z54" s="205">
        <f>SUM('Results_Crop&amp;Pasture'!T54,'Results_Crop&amp;Pasture'!W54)</f>
        <v>48066.581814358215</v>
      </c>
      <c r="AA54" s="205">
        <f>SUM('Results_Crop&amp;Pasture'!U54,'Results_Crop&amp;Pasture'!X54)</f>
        <v>2913238.8250298952</v>
      </c>
      <c r="AB54" s="205">
        <f>SUM('Results_Crop&amp;Pasture'!V54,'Results_Crop&amp;Pasture'!Y54)</f>
        <v>1972941.4352714899</v>
      </c>
      <c r="AC54" s="276">
        <f t="shared" si="3"/>
        <v>0.27542710033441098</v>
      </c>
      <c r="AD54" s="276">
        <f t="shared" si="4"/>
        <v>0.11862692814044133</v>
      </c>
      <c r="AE54" s="276">
        <f t="shared" si="5"/>
        <v>9.1512417283247507E-2</v>
      </c>
    </row>
    <row r="55" spans="1:31" x14ac:dyDescent="0.2">
      <c r="A55" s="203">
        <v>52</v>
      </c>
      <c r="B55" s="203" t="s">
        <v>57</v>
      </c>
      <c r="C55" s="203">
        <v>1985</v>
      </c>
      <c r="D55" s="204" t="s">
        <v>204</v>
      </c>
      <c r="E55" s="205">
        <f>DB_UtilityFE!CA55</f>
        <v>198969.05662615737</v>
      </c>
      <c r="F55" s="205">
        <f>DB_UtilityFE!CD55</f>
        <v>33445713.144709218</v>
      </c>
      <c r="G55" s="205">
        <f>DB_UtilityFE!CG55</f>
        <v>29289530.786981657</v>
      </c>
      <c r="H55" s="205">
        <f>SUM(DB_FEConversion!DV55,DB_FEConversion!DW55)</f>
        <v>21071.793639451884</v>
      </c>
      <c r="I55" s="205">
        <f>SUM(DB_FEConversion!EA55:EB55)</f>
        <v>1439099.2477145866</v>
      </c>
      <c r="J55" s="205">
        <f>SUM(DB_FEConversion!EF55:EG55)</f>
        <v>1051966.8533716695</v>
      </c>
      <c r="K55" s="205">
        <f>DB_FEConversion!EJ55</f>
        <v>3918.1185539999997</v>
      </c>
      <c r="L55" s="205">
        <f>DB_FEConversion!EM55</f>
        <v>325763.57120399998</v>
      </c>
      <c r="M55" s="205">
        <f>DB_FEConversion!EP55</f>
        <v>192547.54036799999</v>
      </c>
      <c r="N55" s="205">
        <f>DB_FEConversion!EH55*VLOOKUP(A55,MILK,4,FALSE)</f>
        <v>1115.9400283101554</v>
      </c>
      <c r="O55" s="205">
        <f>DB_FEConversion!EK55*0.13</f>
        <v>548303.42221199989</v>
      </c>
      <c r="P55" s="205">
        <f>DB_FEConversion!EN55*0.13</f>
        <v>380505.16855727992</v>
      </c>
      <c r="Q55" s="205">
        <f t="shared" si="0"/>
        <v>225074.90884791937</v>
      </c>
      <c r="R55" s="205">
        <f t="shared" si="1"/>
        <v>35758879.385839805</v>
      </c>
      <c r="S55" s="205">
        <f t="shared" si="2"/>
        <v>30914550.349278603</v>
      </c>
      <c r="T55" s="241">
        <f>SUM(DB_FEConversion!DS55:DU55)</f>
        <v>97198.103369356089</v>
      </c>
      <c r="U55" s="241">
        <f>SUM(DB_FEConversion!DX55:DZ55)</f>
        <v>5498955.0434790179</v>
      </c>
      <c r="V55" s="241">
        <f>SUM(DB_FEConversion!EC55:EE55)</f>
        <v>3708189.6889865254</v>
      </c>
      <c r="W55" s="241">
        <f>DB_FEConversion!EH55*VLOOKUP(A55,MILK,3,FALSE)+DB_FEConversion!EI55</f>
        <v>34369.17829488984</v>
      </c>
      <c r="X55" s="241">
        <f>DB_FEConversion!EK55*0.87+DB_FEConversion!EL55</f>
        <v>3669738.9445079984</v>
      </c>
      <c r="Y55" s="241">
        <f>DB_FEConversion!EN55*0.87+DB_FEConversion!EO55</f>
        <v>2546682.3278395198</v>
      </c>
      <c r="Z55" s="205">
        <f>SUM('Results_Crop&amp;Pasture'!T55,'Results_Crop&amp;Pasture'!W55)</f>
        <v>131567.28166424594</v>
      </c>
      <c r="AA55" s="205">
        <f>SUM('Results_Crop&amp;Pasture'!U55,'Results_Crop&amp;Pasture'!X55)</f>
        <v>9168693.9879870154</v>
      </c>
      <c r="AB55" s="205">
        <f>SUM('Results_Crop&amp;Pasture'!V55,'Results_Crop&amp;Pasture'!Y55)</f>
        <v>6254872.0168260448</v>
      </c>
      <c r="AC55" s="276">
        <f t="shared" si="3"/>
        <v>0.58454886125554095</v>
      </c>
      <c r="AD55" s="276">
        <f t="shared" si="4"/>
        <v>0.25640328068048285</v>
      </c>
      <c r="AE55" s="276">
        <f t="shared" si="5"/>
        <v>0.20232776948580147</v>
      </c>
    </row>
    <row r="56" spans="1:31" x14ac:dyDescent="0.2">
      <c r="A56" s="203">
        <v>53</v>
      </c>
      <c r="B56" s="203" t="s">
        <v>58</v>
      </c>
      <c r="C56" s="203">
        <v>1985</v>
      </c>
      <c r="D56" s="204" t="s">
        <v>204</v>
      </c>
      <c r="E56" s="205">
        <f>DB_UtilityFE!CA56</f>
        <v>5949.7786433587507</v>
      </c>
      <c r="F56" s="205">
        <f>DB_UtilityFE!CD56</f>
        <v>791959.78541102493</v>
      </c>
      <c r="G56" s="205">
        <f>DB_UtilityFE!CG56</f>
        <v>693359.75851657265</v>
      </c>
      <c r="H56" s="205">
        <f>SUM(DB_FEConversion!DV56,DB_FEConversion!DW56)</f>
        <v>2459.3574263692194</v>
      </c>
      <c r="I56" s="205">
        <f>SUM(DB_FEConversion!EA56:EB56)</f>
        <v>151353.70576008284</v>
      </c>
      <c r="J56" s="205">
        <f>SUM(DB_FEConversion!EF56:EG56)</f>
        <v>99863.67000806627</v>
      </c>
      <c r="K56" s="205">
        <f>DB_FEConversion!EJ56</f>
        <v>1281.2544360000002</v>
      </c>
      <c r="L56" s="205">
        <f>DB_FEConversion!EM56</f>
        <v>106527.15453600002</v>
      </c>
      <c r="M56" s="205">
        <f>DB_FEConversion!EP56</f>
        <v>62964.503712000005</v>
      </c>
      <c r="N56" s="205">
        <f>DB_FEConversion!EH56*VLOOKUP(A56,MILK,4,FALSE)</f>
        <v>74.425508013486606</v>
      </c>
      <c r="O56" s="205">
        <f>DB_FEConversion!EK56*0.13</f>
        <v>7786.3299695999995</v>
      </c>
      <c r="P56" s="205">
        <f>DB_FEConversion!EN56*0.13</f>
        <v>5403.4658138240002</v>
      </c>
      <c r="Q56" s="205">
        <f t="shared" si="0"/>
        <v>9764.8160137414561</v>
      </c>
      <c r="R56" s="205">
        <f t="shared" si="1"/>
        <v>1057626.9756767079</v>
      </c>
      <c r="S56" s="205">
        <f t="shared" si="2"/>
        <v>861591.39805046283</v>
      </c>
      <c r="T56" s="241">
        <f>SUM(DB_FEConversion!DS56:DU56)</f>
        <v>521.82785512160206</v>
      </c>
      <c r="U56" s="241">
        <f>SUM(DB_FEConversion!DX56:DZ56)</f>
        <v>29600.490089094626</v>
      </c>
      <c r="V56" s="241">
        <f>SUM(DB_FEConversion!EC56:EE56)</f>
        <v>19961.762745516222</v>
      </c>
      <c r="W56" s="241">
        <f>DB_FEConversion!EH56*VLOOKUP(A56,MILK,3,FALSE)+DB_FEConversion!EI56</f>
        <v>430.6622023865134</v>
      </c>
      <c r="X56" s="241">
        <f>DB_FEConversion!EK56*0.87+DB_FEConversion!EL56</f>
        <v>52252.397870399996</v>
      </c>
      <c r="Y56" s="241">
        <f>DB_FEConversion!EN56*0.87+DB_FEConversion!EO56</f>
        <v>36261.505315775998</v>
      </c>
      <c r="Z56" s="205">
        <f>SUM('Results_Crop&amp;Pasture'!T56,'Results_Crop&amp;Pasture'!W56)</f>
        <v>952.49005750811546</v>
      </c>
      <c r="AA56" s="205">
        <f>SUM('Results_Crop&amp;Pasture'!U56,'Results_Crop&amp;Pasture'!X56)</f>
        <v>81852.887959494619</v>
      </c>
      <c r="AB56" s="205">
        <f>SUM('Results_Crop&amp;Pasture'!V56,'Results_Crop&amp;Pasture'!Y56)</f>
        <v>56223.268061292219</v>
      </c>
      <c r="AC56" s="276">
        <f t="shared" si="3"/>
        <v>9.7543062374931766E-2</v>
      </c>
      <c r="AD56" s="276">
        <f t="shared" si="4"/>
        <v>7.7392965423487031E-2</v>
      </c>
      <c r="AE56" s="276">
        <f t="shared" si="5"/>
        <v>6.5255140880595544E-2</v>
      </c>
    </row>
    <row r="57" spans="1:31" x14ac:dyDescent="0.2">
      <c r="A57" s="203">
        <v>11</v>
      </c>
      <c r="B57" s="203" t="s">
        <v>32</v>
      </c>
      <c r="C57" s="203">
        <v>1995</v>
      </c>
      <c r="D57" s="204" t="s">
        <v>200</v>
      </c>
      <c r="E57" s="205">
        <f>DB_UtilityFE!CA57</f>
        <v>31792.841093387811</v>
      </c>
      <c r="F57" s="205">
        <f>DB_UtilityFE!CD57</f>
        <v>4388746.5462385686</v>
      </c>
      <c r="G57" s="205">
        <f>DB_UtilityFE!CG57</f>
        <v>3595187.6747915437</v>
      </c>
      <c r="H57" s="205">
        <f>SUM(DB_FEConversion!DV57,DB_FEConversion!DW57)</f>
        <v>7468.021720306484</v>
      </c>
      <c r="I57" s="205">
        <f>SUM(DB_FEConversion!EA57:EB57)</f>
        <v>497478.00196124683</v>
      </c>
      <c r="J57" s="205">
        <f>SUM(DB_FEConversion!EF57:EG57)</f>
        <v>355509.11196899746</v>
      </c>
      <c r="K57" s="205">
        <f>DB_FEConversion!EJ57</f>
        <v>567.59058719999996</v>
      </c>
      <c r="L57" s="205">
        <f>DB_FEConversion!EM57</f>
        <v>47191.103107200004</v>
      </c>
      <c r="M57" s="205">
        <f>DB_FEConversion!EP57</f>
        <v>27893.023142400001</v>
      </c>
      <c r="N57" s="205">
        <f>DB_FEConversion!EH57*VLOOKUP(A57,MILK,4,FALSE)</f>
        <v>0</v>
      </c>
      <c r="O57" s="205">
        <f>DB_FEConversion!EK57*0.13</f>
        <v>178249.59537839997</v>
      </c>
      <c r="P57" s="205">
        <f>DB_FEConversion!EN57*0.13</f>
        <v>123699.56047529598</v>
      </c>
      <c r="Q57" s="205">
        <f t="shared" si="0"/>
        <v>39828.453400894294</v>
      </c>
      <c r="R57" s="205">
        <f t="shared" si="1"/>
        <v>5111665.2466854155</v>
      </c>
      <c r="S57" s="205">
        <f t="shared" si="2"/>
        <v>4102289.3703782372</v>
      </c>
      <c r="T57" s="241">
        <f>SUM(DB_FEConversion!DS57:DU57)</f>
        <v>26465.894524217179</v>
      </c>
      <c r="U57" s="241">
        <f>SUM(DB_FEConversion!DX57:DZ57)</f>
        <v>1497251.8795174295</v>
      </c>
      <c r="V57" s="241">
        <f>SUM(DB_FEConversion!EC57:EE57)</f>
        <v>1009663.3126229688</v>
      </c>
      <c r="W57" s="241">
        <f>DB_FEConversion!EH57*VLOOKUP(A57,MILK,3,FALSE)+DB_FEConversion!EI57</f>
        <v>11535.951803999998</v>
      </c>
      <c r="X57" s="241">
        <f>DB_FEConversion!EK57*0.87+DB_FEConversion!EL57</f>
        <v>1193005.0530215998</v>
      </c>
      <c r="Y57" s="241">
        <f>DB_FEConversion!EN57*0.87+DB_FEConversion!EO57</f>
        <v>827907.63362070383</v>
      </c>
      <c r="Z57" s="205">
        <f>SUM('Results_Crop&amp;Pasture'!T57,'Results_Crop&amp;Pasture'!W57)</f>
        <v>38001.84632821718</v>
      </c>
      <c r="AA57" s="205">
        <f>SUM('Results_Crop&amp;Pasture'!U57,'Results_Crop&amp;Pasture'!X57)</f>
        <v>2690256.932539029</v>
      </c>
      <c r="AB57" s="205">
        <f>SUM('Results_Crop&amp;Pasture'!V57,'Results_Crop&amp;Pasture'!Y57)</f>
        <v>1837570.9462436726</v>
      </c>
      <c r="AC57" s="276">
        <f t="shared" si="3"/>
        <v>0.95413813701748962</v>
      </c>
      <c r="AD57" s="276">
        <f t="shared" si="4"/>
        <v>0.52629755719694027</v>
      </c>
      <c r="AE57" s="276">
        <f t="shared" si="5"/>
        <v>0.4479379147439923</v>
      </c>
    </row>
    <row r="58" spans="1:31" x14ac:dyDescent="0.2">
      <c r="A58" s="203">
        <v>12</v>
      </c>
      <c r="B58" s="203" t="s">
        <v>33</v>
      </c>
      <c r="C58" s="203">
        <v>1995</v>
      </c>
      <c r="D58" s="204" t="s">
        <v>200</v>
      </c>
      <c r="E58" s="205">
        <f>DB_UtilityFE!CA58</f>
        <v>4664.444594163906</v>
      </c>
      <c r="F58" s="205">
        <f>DB_UtilityFE!CD58</f>
        <v>1341723.5471811094</v>
      </c>
      <c r="G58" s="205">
        <f>DB_UtilityFE!CG58</f>
        <v>1060916.2990040618</v>
      </c>
      <c r="H58" s="205">
        <f>SUM(DB_FEConversion!DV58,DB_FEConversion!DW58)</f>
        <v>2477.8388597193361</v>
      </c>
      <c r="I58" s="205">
        <f>SUM(DB_FEConversion!EA58:EB58)</f>
        <v>168179.24502518243</v>
      </c>
      <c r="J58" s="205">
        <f>SUM(DB_FEConversion!EF58:EG58)</f>
        <v>122259.45442014594</v>
      </c>
      <c r="K58" s="205">
        <f>DB_FEConversion!EJ58</f>
        <v>137.1359808</v>
      </c>
      <c r="L58" s="205">
        <f>DB_FEConversion!EM58</f>
        <v>11401.877260800002</v>
      </c>
      <c r="M58" s="205">
        <f>DB_FEConversion!EP58</f>
        <v>6739.2539135999996</v>
      </c>
      <c r="N58" s="205">
        <f>DB_FEConversion!EH58*VLOOKUP(A58,MILK,4,FALSE)</f>
        <v>0</v>
      </c>
      <c r="O58" s="205">
        <f>DB_FEConversion!EK58*0.13</f>
        <v>16905.885796799997</v>
      </c>
      <c r="P58" s="205">
        <f>DB_FEConversion!EN58*0.13</f>
        <v>11732.148048191999</v>
      </c>
      <c r="Q58" s="205">
        <f t="shared" si="0"/>
        <v>7279.4194346832419</v>
      </c>
      <c r="R58" s="205">
        <f t="shared" si="1"/>
        <v>1538210.5552638918</v>
      </c>
      <c r="S58" s="205">
        <f t="shared" si="2"/>
        <v>1201647.1553859997</v>
      </c>
      <c r="T58" s="241">
        <f>SUM(DB_FEConversion!DS58:DU58)</f>
        <v>5704.6116865076074</v>
      </c>
      <c r="U58" s="241">
        <f>SUM(DB_FEConversion!DX58:DZ58)</f>
        <v>322833.06118387997</v>
      </c>
      <c r="V58" s="241">
        <f>SUM(DB_FEConversion!EC58:EE58)</f>
        <v>217701.96515216227</v>
      </c>
      <c r="W58" s="241">
        <f>DB_FEConversion!EH58*VLOOKUP(A58,MILK,3,FALSE)+DB_FEConversion!EI58</f>
        <v>1094.9731311999997</v>
      </c>
      <c r="X58" s="241">
        <f>DB_FEConversion!EK58*0.87+DB_FEConversion!EL58</f>
        <v>113251.29772319998</v>
      </c>
      <c r="Y58" s="241">
        <f>DB_FEConversion!EN58*0.87+DB_FEConversion!EO58</f>
        <v>78592.805340607985</v>
      </c>
      <c r="Z58" s="205">
        <f>SUM('Results_Crop&amp;Pasture'!T58,'Results_Crop&amp;Pasture'!W58)</f>
        <v>6799.5848177076068</v>
      </c>
      <c r="AA58" s="205">
        <f>SUM('Results_Crop&amp;Pasture'!U58,'Results_Crop&amp;Pasture'!X58)</f>
        <v>436084.35890707996</v>
      </c>
      <c r="AB58" s="205">
        <f>SUM('Results_Crop&amp;Pasture'!V58,'Results_Crop&amp;Pasture'!Y58)</f>
        <v>296294.77049277024</v>
      </c>
      <c r="AC58" s="276">
        <f t="shared" si="3"/>
        <v>0.93408339479802005</v>
      </c>
      <c r="AD58" s="276">
        <f t="shared" si="4"/>
        <v>0.28350108339509239</v>
      </c>
      <c r="AE58" s="276">
        <f t="shared" si="5"/>
        <v>0.24657385420064745</v>
      </c>
    </row>
    <row r="59" spans="1:31" x14ac:dyDescent="0.2">
      <c r="A59" s="203">
        <v>13</v>
      </c>
      <c r="B59" s="203" t="s">
        <v>34</v>
      </c>
      <c r="C59" s="203">
        <v>1995</v>
      </c>
      <c r="D59" s="204" t="s">
        <v>200</v>
      </c>
      <c r="E59" s="205">
        <f>DB_UtilityFE!CA59</f>
        <v>11552.995827171404</v>
      </c>
      <c r="F59" s="205">
        <f>DB_UtilityFE!CD59</f>
        <v>6122951.6163734589</v>
      </c>
      <c r="G59" s="205">
        <f>DB_UtilityFE!CG59</f>
        <v>4656426.1455118032</v>
      </c>
      <c r="H59" s="205">
        <f>SUM(DB_FEConversion!DV59,DB_FEConversion!DW59)</f>
        <v>3640.1089748679242</v>
      </c>
      <c r="I59" s="205">
        <f>SUM(DB_FEConversion!EA59:EB59)</f>
        <v>246321.16855208229</v>
      </c>
      <c r="J59" s="205">
        <f>SUM(DB_FEConversion!EF59:EG59)</f>
        <v>178578.97184166583</v>
      </c>
      <c r="K59" s="205">
        <f>DB_FEConversion!EJ59</f>
        <v>845.5986251999999</v>
      </c>
      <c r="L59" s="205">
        <f>DB_FEConversion!EM59</f>
        <v>70305.485695199997</v>
      </c>
      <c r="M59" s="205">
        <f>DB_FEConversion!EP59</f>
        <v>41555.132438399996</v>
      </c>
      <c r="N59" s="205">
        <f>DB_FEConversion!EH59*VLOOKUP(A59,MILK,4,FALSE)</f>
        <v>0</v>
      </c>
      <c r="O59" s="205">
        <f>DB_FEConversion!EK59*0.13</f>
        <v>14031.085068</v>
      </c>
      <c r="P59" s="205">
        <f>DB_FEConversion!EN59*0.13</f>
        <v>9737.127605919999</v>
      </c>
      <c r="Q59" s="205">
        <f t="shared" si="0"/>
        <v>16038.703427239328</v>
      </c>
      <c r="R59" s="205">
        <f t="shared" si="1"/>
        <v>6453609.3556887405</v>
      </c>
      <c r="S59" s="205">
        <f t="shared" si="2"/>
        <v>4886297.3773977887</v>
      </c>
      <c r="T59" s="241">
        <f>SUM(DB_FEConversion!DS59:DU59)</f>
        <v>5173.0739140945252</v>
      </c>
      <c r="U59" s="241">
        <f>SUM(DB_FEConversion!DX59:DZ59)</f>
        <v>292622.36340041785</v>
      </c>
      <c r="V59" s="241">
        <f>SUM(DB_FEConversion!EC59:EE59)</f>
        <v>197328.20267445871</v>
      </c>
      <c r="W59" s="241">
        <f>DB_FEConversion!EH59*VLOOKUP(A59,MILK,3,FALSE)+DB_FEConversion!EI59</f>
        <v>908.33074799999997</v>
      </c>
      <c r="X59" s="241">
        <f>DB_FEConversion!EK59*0.87+DB_FEConversion!EL59</f>
        <v>93940.305731999993</v>
      </c>
      <c r="Y59" s="241">
        <f>DB_FEConversion!EN59*0.87+DB_FEConversion!EO59</f>
        <v>65191.589946079992</v>
      </c>
      <c r="Z59" s="205">
        <f>SUM('Results_Crop&amp;Pasture'!T59,'Results_Crop&amp;Pasture'!W59)</f>
        <v>6081.4046620945255</v>
      </c>
      <c r="AA59" s="205">
        <f>SUM('Results_Crop&amp;Pasture'!U59,'Results_Crop&amp;Pasture'!X59)</f>
        <v>386562.66913241782</v>
      </c>
      <c r="AB59" s="205">
        <f>SUM('Results_Crop&amp;Pasture'!V59,'Results_Crop&amp;Pasture'!Y59)</f>
        <v>262519.79262053868</v>
      </c>
      <c r="AC59" s="276">
        <f t="shared" si="3"/>
        <v>0.37917059129394293</v>
      </c>
      <c r="AD59" s="276">
        <f t="shared" si="4"/>
        <v>5.989867806170663E-2</v>
      </c>
      <c r="AE59" s="276">
        <f t="shared" si="5"/>
        <v>5.372570933460958E-2</v>
      </c>
    </row>
    <row r="60" spans="1:31" x14ac:dyDescent="0.2">
      <c r="A60" s="203">
        <v>14</v>
      </c>
      <c r="B60" s="203" t="s">
        <v>35</v>
      </c>
      <c r="C60" s="203">
        <v>1995</v>
      </c>
      <c r="D60" s="204" t="s">
        <v>200</v>
      </c>
      <c r="E60" s="205">
        <f>DB_UtilityFE!CA60</f>
        <v>2520.6605544962499</v>
      </c>
      <c r="F60" s="205">
        <f>DB_UtilityFE!CD60</f>
        <v>574307.92552892503</v>
      </c>
      <c r="G60" s="205">
        <f>DB_UtilityFE!CG60</f>
        <v>491131.16792855348</v>
      </c>
      <c r="H60" s="205">
        <f>SUM(DB_FEConversion!DV60,DB_FEConversion!DW60)</f>
        <v>945.73837156357968</v>
      </c>
      <c r="I60" s="205">
        <f>SUM(DB_FEConversion!EA60:EB60)</f>
        <v>63568.783897993781</v>
      </c>
      <c r="J60" s="205">
        <f>SUM(DB_FEConversion!EF60:EG60)</f>
        <v>45806.118918395034</v>
      </c>
      <c r="K60" s="205">
        <f>DB_FEConversion!EJ60</f>
        <v>120.43352159999999</v>
      </c>
      <c r="L60" s="205">
        <f>DB_FEConversion!EM60</f>
        <v>10013.187081600001</v>
      </c>
      <c r="M60" s="205">
        <f>DB_FEConversion!EP60</f>
        <v>5918.4473472</v>
      </c>
      <c r="N60" s="205">
        <f>DB_FEConversion!EH60*VLOOKUP(A60,MILK,4,FALSE)</f>
        <v>0</v>
      </c>
      <c r="O60" s="205">
        <f>DB_FEConversion!EK60*0.13</f>
        <v>4953.6147023999993</v>
      </c>
      <c r="P60" s="205">
        <f>DB_FEConversion!EN60*0.13</f>
        <v>3437.6513458559989</v>
      </c>
      <c r="Q60" s="205">
        <f t="shared" si="0"/>
        <v>3586.8324476598295</v>
      </c>
      <c r="R60" s="205">
        <f t="shared" si="1"/>
        <v>652843.51121091878</v>
      </c>
      <c r="S60" s="205">
        <f t="shared" si="2"/>
        <v>546293.38554000459</v>
      </c>
      <c r="T60" s="241">
        <f>SUM(DB_FEConversion!DS60:DU60)</f>
        <v>2742.7309531381306</v>
      </c>
      <c r="U60" s="241">
        <f>SUM(DB_FEConversion!DX60:DZ60)</f>
        <v>155544.30684131579</v>
      </c>
      <c r="V60" s="241">
        <f>SUM(DB_FEConversion!EC60:EE60)</f>
        <v>104894.57636002796</v>
      </c>
      <c r="W60" s="241">
        <f>DB_FEConversion!EH60*VLOOKUP(A60,MILK,3,FALSE)+DB_FEConversion!EI60</f>
        <v>320.69808159999991</v>
      </c>
      <c r="X60" s="241">
        <f>DB_FEConversion!EK60*0.87+DB_FEConversion!EL60</f>
        <v>33167.100657599985</v>
      </c>
      <c r="Y60" s="241">
        <f>DB_FEConversion!EN60*0.87+DB_FEConversion!EO60</f>
        <v>23016.91493254399</v>
      </c>
      <c r="Z60" s="205">
        <f>SUM('Results_Crop&amp;Pasture'!T60,'Results_Crop&amp;Pasture'!W60)</f>
        <v>3063.4290347381307</v>
      </c>
      <c r="AA60" s="205">
        <f>SUM('Results_Crop&amp;Pasture'!U60,'Results_Crop&amp;Pasture'!X60)</f>
        <v>188711.40749891577</v>
      </c>
      <c r="AB60" s="205">
        <f>SUM('Results_Crop&amp;Pasture'!V60,'Results_Crop&amp;Pasture'!Y60)</f>
        <v>127911.49129257195</v>
      </c>
      <c r="AC60" s="276">
        <f t="shared" si="3"/>
        <v>0.85407642521378857</v>
      </c>
      <c r="AD60" s="276">
        <f t="shared" si="4"/>
        <v>0.2890607079005606</v>
      </c>
      <c r="AE60" s="276">
        <f t="shared" si="5"/>
        <v>0.23414431636607305</v>
      </c>
    </row>
    <row r="61" spans="1:31" x14ac:dyDescent="0.2">
      <c r="A61" s="203">
        <v>15</v>
      </c>
      <c r="B61" s="203" t="s">
        <v>36</v>
      </c>
      <c r="C61" s="203">
        <v>1995</v>
      </c>
      <c r="D61" s="204" t="s">
        <v>200</v>
      </c>
      <c r="E61" s="205">
        <f>DB_UtilityFE!CA61</f>
        <v>37967.48791992812</v>
      </c>
      <c r="F61" s="205">
        <f>DB_UtilityFE!CD61</f>
        <v>12488229.287575286</v>
      </c>
      <c r="G61" s="205">
        <f>DB_UtilityFE!CG61</f>
        <v>9696909.6632314026</v>
      </c>
      <c r="H61" s="205">
        <f>SUM(DB_FEConversion!DV61,DB_FEConversion!DW61)</f>
        <v>22609.109898486808</v>
      </c>
      <c r="I61" s="205">
        <f>SUM(DB_FEConversion!EA61:EB61)</f>
        <v>1490461.7635106496</v>
      </c>
      <c r="J61" s="205">
        <f>SUM(DB_FEConversion!EF61:EG61)</f>
        <v>1054721.5991085197</v>
      </c>
      <c r="K61" s="205">
        <f>DB_FEConversion!EJ61</f>
        <v>985.00555439999982</v>
      </c>
      <c r="L61" s="205">
        <f>DB_FEConversion!EM61</f>
        <v>81896.176094399998</v>
      </c>
      <c r="M61" s="205">
        <f>DB_FEConversion!EP61</f>
        <v>48405.987244799995</v>
      </c>
      <c r="N61" s="205">
        <f>DB_FEConversion!EH61*VLOOKUP(A61,MILK,4,FALSE)</f>
        <v>0</v>
      </c>
      <c r="O61" s="205">
        <f>DB_FEConversion!EK61*0.13</f>
        <v>149230.37067120001</v>
      </c>
      <c r="P61" s="205">
        <f>DB_FEConversion!EN61*0.13</f>
        <v>103561.13977372801</v>
      </c>
      <c r="Q61" s="205">
        <f t="shared" si="0"/>
        <v>61561.603372814927</v>
      </c>
      <c r="R61" s="205">
        <f t="shared" si="1"/>
        <v>14209817.597851535</v>
      </c>
      <c r="S61" s="205">
        <f t="shared" si="2"/>
        <v>10903598.38935845</v>
      </c>
      <c r="T61" s="241">
        <f>SUM(DB_FEConversion!DS61:DU61)</f>
        <v>43027.205534282817</v>
      </c>
      <c r="U61" s="241">
        <f>SUM(DB_FEConversion!DX61:DZ61)</f>
        <v>2435345.3310685842</v>
      </c>
      <c r="V61" s="241">
        <f>SUM(DB_FEConversion!EC61:EE61)</f>
        <v>1642273.3792053831</v>
      </c>
      <c r="W61" s="241">
        <f>DB_FEConversion!EH61*VLOOKUP(A61,MILK,3,FALSE)+DB_FEConversion!EI61</f>
        <v>9659.0375336000016</v>
      </c>
      <c r="X61" s="241">
        <f>DB_FEConversion!EK61*0.87+DB_FEConversion!EL61</f>
        <v>998919.37388880004</v>
      </c>
      <c r="Y61" s="241">
        <f>DB_FEConversion!EN61*0.87+DB_FEConversion!EO61</f>
        <v>693218.33375267207</v>
      </c>
      <c r="Z61" s="205">
        <f>SUM('Results_Crop&amp;Pasture'!T61,'Results_Crop&amp;Pasture'!W61)</f>
        <v>52686.243067882817</v>
      </c>
      <c r="AA61" s="205">
        <f>SUM('Results_Crop&amp;Pasture'!U61,'Results_Crop&amp;Pasture'!X61)</f>
        <v>3434264.7049573842</v>
      </c>
      <c r="AB61" s="205">
        <f>SUM('Results_Crop&amp;Pasture'!V61,'Results_Crop&amp;Pasture'!Y61)</f>
        <v>2335491.7129580551</v>
      </c>
      <c r="AC61" s="276">
        <f t="shared" si="3"/>
        <v>0.85582961101283805</v>
      </c>
      <c r="AD61" s="276">
        <f t="shared" si="4"/>
        <v>0.24168253260876696</v>
      </c>
      <c r="AE61" s="276">
        <f t="shared" si="5"/>
        <v>0.21419458325220575</v>
      </c>
    </row>
    <row r="62" spans="1:31" x14ac:dyDescent="0.2">
      <c r="A62" s="203">
        <v>16</v>
      </c>
      <c r="B62" s="203" t="s">
        <v>37</v>
      </c>
      <c r="C62" s="203">
        <v>1995</v>
      </c>
      <c r="D62" s="204" t="s">
        <v>200</v>
      </c>
      <c r="E62" s="205">
        <f>DB_UtilityFE!CA62</f>
        <v>343.31451014578124</v>
      </c>
      <c r="F62" s="205">
        <f>DB_UtilityFE!CD62</f>
        <v>169646.57477832193</v>
      </c>
      <c r="G62" s="205">
        <f>DB_UtilityFE!CG62</f>
        <v>129035.22246649521</v>
      </c>
      <c r="H62" s="205">
        <f>SUM(DB_FEConversion!DV62,DB_FEConversion!DW62)</f>
        <v>180.88279138098426</v>
      </c>
      <c r="I62" s="205">
        <f>SUM(DB_FEConversion!EA62:EB62)</f>
        <v>12581.917547899055</v>
      </c>
      <c r="J62" s="205">
        <f>SUM(DB_FEConversion!EF62:EG62)</f>
        <v>9345.500738319246</v>
      </c>
      <c r="K62" s="205">
        <f>DB_FEConversion!EJ62</f>
        <v>24.687406799999998</v>
      </c>
      <c r="L62" s="205">
        <f>DB_FEConversion!EM62</f>
        <v>2052.5815368000003</v>
      </c>
      <c r="M62" s="205">
        <f>DB_FEConversion!EP62</f>
        <v>1213.2097056</v>
      </c>
      <c r="N62" s="205">
        <f>DB_FEConversion!EH62*VLOOKUP(A62,MILK,4,FALSE)</f>
        <v>0</v>
      </c>
      <c r="O62" s="205">
        <f>DB_FEConversion!EK62*0.13</f>
        <v>1064.6063064000002</v>
      </c>
      <c r="P62" s="205">
        <f>DB_FEConversion!EN62*0.13</f>
        <v>738.80297961600013</v>
      </c>
      <c r="Q62" s="205">
        <f t="shared" si="0"/>
        <v>548.88470832676546</v>
      </c>
      <c r="R62" s="205">
        <f t="shared" si="1"/>
        <v>185345.68016942099</v>
      </c>
      <c r="S62" s="205">
        <f t="shared" si="2"/>
        <v>140332.73589003045</v>
      </c>
      <c r="T62" s="241">
        <f>SUM(DB_FEConversion!DS62:DU62)</f>
        <v>1222.2750903099234</v>
      </c>
      <c r="U62" s="241">
        <f>SUM(DB_FEConversion!DX62:DZ62)</f>
        <v>69113.131902609166</v>
      </c>
      <c r="V62" s="241">
        <f>SUM(DB_FEConversion!EC62:EE62)</f>
        <v>46605.692491284324</v>
      </c>
      <c r="W62" s="241">
        <f>DB_FEConversion!EH62*VLOOKUP(A62,MILK,3,FALSE)+DB_FEConversion!EI62</f>
        <v>68.893936800000006</v>
      </c>
      <c r="X62" s="241">
        <f>DB_FEConversion!EK62*0.87+DB_FEConversion!EL62</f>
        <v>7124.6729736000007</v>
      </c>
      <c r="Y62" s="241">
        <f>DB_FEConversion!EN62*0.87+DB_FEConversion!EO62</f>
        <v>4944.2968635840007</v>
      </c>
      <c r="Z62" s="205">
        <f>SUM('Results_Crop&amp;Pasture'!T62,'Results_Crop&amp;Pasture'!W62)</f>
        <v>1291.1690271099233</v>
      </c>
      <c r="AA62" s="205">
        <f>SUM('Results_Crop&amp;Pasture'!U62,'Results_Crop&amp;Pasture'!X62)</f>
        <v>76237.804876209164</v>
      </c>
      <c r="AB62" s="205">
        <f>SUM('Results_Crop&amp;Pasture'!V62,'Results_Crop&amp;Pasture'!Y62)</f>
        <v>51549.989354868325</v>
      </c>
      <c r="AC62" s="276">
        <f t="shared" si="3"/>
        <v>2.3523501520855934</v>
      </c>
      <c r="AD62" s="276">
        <f t="shared" si="4"/>
        <v>0.41132765978965158</v>
      </c>
      <c r="AE62" s="276">
        <f t="shared" si="5"/>
        <v>0.36734115548965474</v>
      </c>
    </row>
    <row r="63" spans="1:31" x14ac:dyDescent="0.2">
      <c r="A63" s="203">
        <v>17</v>
      </c>
      <c r="B63" s="203" t="s">
        <v>38</v>
      </c>
      <c r="C63" s="203">
        <v>1995</v>
      </c>
      <c r="D63" s="204" t="s">
        <v>200</v>
      </c>
      <c r="E63" s="205">
        <f>DB_UtilityFE!CA63</f>
        <v>16650.036836578907</v>
      </c>
      <c r="F63" s="205">
        <f>DB_UtilityFE!CD63</f>
        <v>3088072.2749458086</v>
      </c>
      <c r="G63" s="205">
        <f>DB_UtilityFE!CG63</f>
        <v>2775530.2228733841</v>
      </c>
      <c r="H63" s="205">
        <f>SUM(DB_FEConversion!DV63,DB_FEConversion!DW63)</f>
        <v>3782.3618394795349</v>
      </c>
      <c r="I63" s="205">
        <f>SUM(DB_FEConversion!EA63:EB63)</f>
        <v>253167.46278600069</v>
      </c>
      <c r="J63" s="205">
        <f>SUM(DB_FEConversion!EF63:EG63)</f>
        <v>181722.40532880055</v>
      </c>
      <c r="K63" s="205">
        <f>DB_FEConversion!EJ63</f>
        <v>531.91472039999996</v>
      </c>
      <c r="L63" s="205">
        <f>DB_FEConversion!EM63</f>
        <v>44224.909610399998</v>
      </c>
      <c r="M63" s="205">
        <f>DB_FEConversion!EP63</f>
        <v>26139.809116799996</v>
      </c>
      <c r="N63" s="205">
        <f>DB_FEConversion!EH63*VLOOKUP(A63,MILK,4,FALSE)</f>
        <v>0</v>
      </c>
      <c r="O63" s="205">
        <f>DB_FEConversion!EK63*0.13</f>
        <v>75297.125685599996</v>
      </c>
      <c r="P63" s="205">
        <f>DB_FEConversion!EN63*0.13</f>
        <v>52253.814840864005</v>
      </c>
      <c r="Q63" s="205">
        <f t="shared" si="0"/>
        <v>20964.313396458441</v>
      </c>
      <c r="R63" s="205">
        <f t="shared" si="1"/>
        <v>3460761.7730278093</v>
      </c>
      <c r="S63" s="205">
        <f t="shared" si="2"/>
        <v>3035646.2521598483</v>
      </c>
      <c r="T63" s="241">
        <f>SUM(DB_FEConversion!DS63:DU63)</f>
        <v>35141.418410407285</v>
      </c>
      <c r="U63" s="241">
        <f>SUM(DB_FEConversion!DX63:DZ63)</f>
        <v>1988593.6259232413</v>
      </c>
      <c r="V63" s="241">
        <f>SUM(DB_FEConversion!EC63:EE63)</f>
        <v>1341002.1194615408</v>
      </c>
      <c r="W63" s="241">
        <f>DB_FEConversion!EH63*VLOOKUP(A63,MILK,3,FALSE)+DB_FEConversion!EI63</f>
        <v>4874.3553040000006</v>
      </c>
      <c r="X63" s="241">
        <f>DB_FEConversion!EK63*0.87+DB_FEConversion!EL63</f>
        <v>504107.3727144</v>
      </c>
      <c r="Y63" s="241">
        <f>DB_FEConversion!EN63*0.87+DB_FEConversion!EO63</f>
        <v>349834.51325513603</v>
      </c>
      <c r="Z63" s="205">
        <f>SUM('Results_Crop&amp;Pasture'!T63,'Results_Crop&amp;Pasture'!W63)</f>
        <v>40015.773714407289</v>
      </c>
      <c r="AA63" s="205">
        <f>SUM('Results_Crop&amp;Pasture'!U63,'Results_Crop&amp;Pasture'!X63)</f>
        <v>2492700.9986376413</v>
      </c>
      <c r="AB63" s="205">
        <f>SUM('Results_Crop&amp;Pasture'!V63,'Results_Crop&amp;Pasture'!Y63)</f>
        <v>1690836.6327166769</v>
      </c>
      <c r="AC63" s="276">
        <f t="shared" si="3"/>
        <v>1.9087567027674401</v>
      </c>
      <c r="AD63" s="276">
        <f t="shared" si="4"/>
        <v>0.72027523479513733</v>
      </c>
      <c r="AE63" s="276">
        <f t="shared" si="5"/>
        <v>0.55699396183387784</v>
      </c>
    </row>
    <row r="64" spans="1:31" x14ac:dyDescent="0.2">
      <c r="A64" s="203">
        <v>21</v>
      </c>
      <c r="B64" s="203" t="s">
        <v>39</v>
      </c>
      <c r="C64" s="203">
        <v>1995</v>
      </c>
      <c r="D64" s="204" t="s">
        <v>201</v>
      </c>
      <c r="E64" s="205">
        <f>DB_UtilityFE!CA64</f>
        <v>53093.104924015621</v>
      </c>
      <c r="F64" s="205">
        <f>DB_UtilityFE!CD64</f>
        <v>11933475.813575286</v>
      </c>
      <c r="G64" s="205">
        <f>DB_UtilityFE!CG64</f>
        <v>10160218.534954468</v>
      </c>
      <c r="H64" s="205">
        <f>SUM(DB_FEConversion!DV64,DB_FEConversion!DW64)</f>
        <v>24792.800679096072</v>
      </c>
      <c r="I64" s="205">
        <f>SUM(DB_FEConversion!EA64:EB64)</f>
        <v>1723147.5169192594</v>
      </c>
      <c r="J64" s="205">
        <f>SUM(DB_FEConversion!EF64:EG64)</f>
        <v>1279014.6165354075</v>
      </c>
      <c r="K64" s="205">
        <f>DB_FEConversion!EJ64</f>
        <v>1172.9082203999999</v>
      </c>
      <c r="L64" s="205">
        <f>DB_FEConversion!EM64</f>
        <v>97518.940610399994</v>
      </c>
      <c r="M64" s="205">
        <f>DB_FEConversion!EP64</f>
        <v>57640.061116799996</v>
      </c>
      <c r="N64" s="205">
        <f>DB_FEConversion!EH64*VLOOKUP(A64,MILK,4,FALSE)</f>
        <v>0</v>
      </c>
      <c r="O64" s="205">
        <f>DB_FEConversion!EK64*0.13</f>
        <v>72455.05809359999</v>
      </c>
      <c r="P64" s="205">
        <f>DB_FEConversion!EN64*0.13</f>
        <v>50281.510156383993</v>
      </c>
      <c r="Q64" s="205">
        <f t="shared" si="0"/>
        <v>79058.813823511693</v>
      </c>
      <c r="R64" s="205">
        <f t="shared" si="1"/>
        <v>13826597.329198545</v>
      </c>
      <c r="S64" s="205">
        <f t="shared" si="2"/>
        <v>11547154.72276306</v>
      </c>
      <c r="T64" s="241">
        <f>SUM(DB_FEConversion!DS64:DU64)</f>
        <v>27460.342811002571</v>
      </c>
      <c r="U64" s="241">
        <f>SUM(DB_FEConversion!DX64:DZ64)</f>
        <v>1559586.1784069345</v>
      </c>
      <c r="V64" s="241">
        <f>SUM(DB_FEConversion!EC64:EE64)</f>
        <v>1051763.4909459387</v>
      </c>
      <c r="W64" s="241">
        <f>DB_FEConversion!EH64*VLOOKUP(A64,MILK,3,FALSE)+DB_FEConversion!EI64</f>
        <v>4700.6578527999991</v>
      </c>
      <c r="X64" s="241">
        <f>DB_FEConversion!EK64*0.87+DB_FEConversion!EL64</f>
        <v>486302.3847863999</v>
      </c>
      <c r="Y64" s="241">
        <f>DB_FEConversion!EN64*0.87+DB_FEConversion!EO64</f>
        <v>337478.41687081597</v>
      </c>
      <c r="Z64" s="205">
        <f>SUM('Results_Crop&amp;Pasture'!T64,'Results_Crop&amp;Pasture'!W64)</f>
        <v>32161.00066380257</v>
      </c>
      <c r="AA64" s="205">
        <f>SUM('Results_Crop&amp;Pasture'!U64,'Results_Crop&amp;Pasture'!X64)</f>
        <v>2045888.5631933343</v>
      </c>
      <c r="AB64" s="205">
        <f>SUM('Results_Crop&amp;Pasture'!V64,'Results_Crop&amp;Pasture'!Y64)</f>
        <v>1389241.9078167547</v>
      </c>
      <c r="AC64" s="276">
        <f t="shared" si="3"/>
        <v>0.40679842143341205</v>
      </c>
      <c r="AD64" s="276">
        <f t="shared" si="4"/>
        <v>0.14796761014171544</v>
      </c>
      <c r="AE64" s="276">
        <f t="shared" si="5"/>
        <v>0.12031032242757808</v>
      </c>
    </row>
    <row r="65" spans="1:31" x14ac:dyDescent="0.2">
      <c r="A65" s="203">
        <v>22</v>
      </c>
      <c r="B65" s="203" t="s">
        <v>40</v>
      </c>
      <c r="C65" s="203">
        <v>1995</v>
      </c>
      <c r="D65" s="204" t="s">
        <v>201</v>
      </c>
      <c r="E65" s="205">
        <f>DB_UtilityFE!CA65</f>
        <v>28137.017617874844</v>
      </c>
      <c r="F65" s="205">
        <f>DB_UtilityFE!CD65</f>
        <v>5222380.3369322158</v>
      </c>
      <c r="G65" s="205">
        <f>DB_UtilityFE!CG65</f>
        <v>4313894.3747998299</v>
      </c>
      <c r="H65" s="205">
        <f>SUM(DB_FEConversion!DV65,DB_FEConversion!DW65)</f>
        <v>17861.065813741308</v>
      </c>
      <c r="I65" s="205">
        <f>SUM(DB_FEConversion!EA65:EB65)</f>
        <v>1241260.966922587</v>
      </c>
      <c r="J65" s="205">
        <f>SUM(DB_FEConversion!EF65:EG65)</f>
        <v>921257.02143806964</v>
      </c>
      <c r="K65" s="205">
        <f>DB_FEConversion!EJ65</f>
        <v>889.03967039999986</v>
      </c>
      <c r="L65" s="205">
        <f>DB_FEConversion!EM65</f>
        <v>73917.298310400001</v>
      </c>
      <c r="M65" s="205">
        <f>DB_FEConversion!EP65</f>
        <v>43689.949516799999</v>
      </c>
      <c r="N65" s="205">
        <f>DB_FEConversion!EH65*VLOOKUP(A65,MILK,4,FALSE)</f>
        <v>0</v>
      </c>
      <c r="O65" s="205">
        <f>DB_FEConversion!EK65*0.13</f>
        <v>38167.357082399998</v>
      </c>
      <c r="P65" s="205">
        <f>DB_FEConversion!EN65*0.13</f>
        <v>26486.934153055998</v>
      </c>
      <c r="Q65" s="205">
        <f t="shared" si="0"/>
        <v>46887.12310201615</v>
      </c>
      <c r="R65" s="205">
        <f t="shared" si="1"/>
        <v>6575725.9592476021</v>
      </c>
      <c r="S65" s="205">
        <f t="shared" si="2"/>
        <v>5305328.2799077556</v>
      </c>
      <c r="T65" s="241">
        <f>SUM(DB_FEConversion!DS65:DU65)</f>
        <v>14113.285284385362</v>
      </c>
      <c r="U65" s="241">
        <f>SUM(DB_FEConversion!DX65:DZ65)</f>
        <v>814757.07320580608</v>
      </c>
      <c r="V65" s="241">
        <f>SUM(DB_FEConversion!EC65:EE65)</f>
        <v>549616.36217187648</v>
      </c>
      <c r="W65" s="241">
        <f>DB_FEConversion!EH65*VLOOKUP(A65,MILK,3,FALSE)+DB_FEConversion!EI65</f>
        <v>2511.9556487999998</v>
      </c>
      <c r="X65" s="241">
        <f>DB_FEConversion!EK65*0.87+DB_FEConversion!EL65</f>
        <v>260423.59739759998</v>
      </c>
      <c r="Y65" s="241">
        <f>DB_FEConversion!EN65*0.87+DB_FEConversion!EO65</f>
        <v>180725.709178144</v>
      </c>
      <c r="Z65" s="205">
        <f>SUM('Results_Crop&amp;Pasture'!T65,'Results_Crop&amp;Pasture'!W65)</f>
        <v>16625.240933185363</v>
      </c>
      <c r="AA65" s="205">
        <f>SUM('Results_Crop&amp;Pasture'!U65,'Results_Crop&amp;Pasture'!X65)</f>
        <v>1075180.6706034061</v>
      </c>
      <c r="AB65" s="205">
        <f>SUM('Results_Crop&amp;Pasture'!V65,'Results_Crop&amp;Pasture'!Y65)</f>
        <v>730342.07135002047</v>
      </c>
      <c r="AC65" s="276">
        <f t="shared" si="3"/>
        <v>0.3545801028784058</v>
      </c>
      <c r="AD65" s="276">
        <f t="shared" si="4"/>
        <v>0.16350752407669203</v>
      </c>
      <c r="AE65" s="276">
        <f t="shared" si="5"/>
        <v>0.13766199428524695</v>
      </c>
    </row>
    <row r="66" spans="1:31" x14ac:dyDescent="0.2">
      <c r="A66" s="203">
        <v>23</v>
      </c>
      <c r="B66" s="203" t="s">
        <v>41</v>
      </c>
      <c r="C66" s="203">
        <v>1995</v>
      </c>
      <c r="D66" s="204" t="s">
        <v>201</v>
      </c>
      <c r="E66" s="205">
        <f>DB_UtilityFE!CA66</f>
        <v>50585.98463119282</v>
      </c>
      <c r="F66" s="205">
        <f>DB_UtilityFE!CD66</f>
        <v>8792652.7392822187</v>
      </c>
      <c r="G66" s="205">
        <f>DB_UtilityFE!CG66</f>
        <v>7165828.7571167788</v>
      </c>
      <c r="H66" s="205">
        <f>SUM(DB_FEConversion!DV66,DB_FEConversion!DW66)</f>
        <v>26424.350787678595</v>
      </c>
      <c r="I66" s="205">
        <f>SUM(DB_FEConversion!EA66:EB66)</f>
        <v>1709868.8482357995</v>
      </c>
      <c r="J66" s="205">
        <f>SUM(DB_FEConversion!EF66:EG66)</f>
        <v>1188407.2595886395</v>
      </c>
      <c r="K66" s="205">
        <f>DB_FEConversion!EJ66</f>
        <v>5257.9048535999991</v>
      </c>
      <c r="L66" s="205">
        <f>DB_FEConversion!EM66</f>
        <v>437157.23211360001</v>
      </c>
      <c r="M66" s="205">
        <f>DB_FEConversion!EP66</f>
        <v>258388.46709119997</v>
      </c>
      <c r="N66" s="205">
        <f>DB_FEConversion!EH66*VLOOKUP(A66,MILK,4,FALSE)</f>
        <v>0</v>
      </c>
      <c r="O66" s="205">
        <f>DB_FEConversion!EK66*0.13</f>
        <v>199950.62592959998</v>
      </c>
      <c r="P66" s="205">
        <f>DB_FEConversion!EN66*0.13</f>
        <v>138759.38675622398</v>
      </c>
      <c r="Q66" s="205">
        <f t="shared" si="0"/>
        <v>82268.240272471419</v>
      </c>
      <c r="R66" s="205">
        <f t="shared" si="1"/>
        <v>11139629.445561217</v>
      </c>
      <c r="S66" s="205">
        <f t="shared" si="2"/>
        <v>8751383.8705528434</v>
      </c>
      <c r="T66" s="241">
        <f>SUM(DB_FEConversion!DS66:DU66)</f>
        <v>18364.165049874882</v>
      </c>
      <c r="U66" s="241">
        <f>SUM(DB_FEConversion!DX66:DZ66)</f>
        <v>1053548.7803405137</v>
      </c>
      <c r="V66" s="241">
        <f>SUM(DB_FEConversion!EC66:EE66)</f>
        <v>710623.31387534656</v>
      </c>
      <c r="W66" s="241">
        <f>DB_FEConversion!EH66*VLOOKUP(A66,MILK,3,FALSE)+DB_FEConversion!EI66</f>
        <v>13017.860720799999</v>
      </c>
      <c r="X66" s="241">
        <f>DB_FEConversion!EK66*0.87+DB_FEConversion!EL66</f>
        <v>1347455.4597503999</v>
      </c>
      <c r="Y66" s="241">
        <f>DB_FEConversion!EN66*0.87+DB_FEConversion!EO66</f>
        <v>935091.31270297582</v>
      </c>
      <c r="Z66" s="205">
        <f>SUM('Results_Crop&amp;Pasture'!T66,'Results_Crop&amp;Pasture'!W66)</f>
        <v>31382.025770674882</v>
      </c>
      <c r="AA66" s="205">
        <f>SUM('Results_Crop&amp;Pasture'!U66,'Results_Crop&amp;Pasture'!X66)</f>
        <v>2401004.2400909136</v>
      </c>
      <c r="AB66" s="205">
        <f>SUM('Results_Crop&amp;Pasture'!V66,'Results_Crop&amp;Pasture'!Y66)</f>
        <v>1645714.6265783224</v>
      </c>
      <c r="AC66" s="276">
        <f t="shared" si="3"/>
        <v>0.38145979136952474</v>
      </c>
      <c r="AD66" s="276">
        <f t="shared" si="4"/>
        <v>0.21553717310117854</v>
      </c>
      <c r="AE66" s="276">
        <f t="shared" si="5"/>
        <v>0.18805192994857842</v>
      </c>
    </row>
    <row r="67" spans="1:31" x14ac:dyDescent="0.2">
      <c r="A67" s="203">
        <v>24</v>
      </c>
      <c r="B67" s="203" t="s">
        <v>42</v>
      </c>
      <c r="C67" s="203">
        <v>1995</v>
      </c>
      <c r="D67" s="204" t="s">
        <v>201</v>
      </c>
      <c r="E67" s="205">
        <f>DB_UtilityFE!CA67</f>
        <v>10596.070637446563</v>
      </c>
      <c r="F67" s="205">
        <f>DB_UtilityFE!CD67</f>
        <v>4417564.0647661434</v>
      </c>
      <c r="G67" s="205">
        <f>DB_UtilityFE!CG67</f>
        <v>3798357.6928250086</v>
      </c>
      <c r="H67" s="205">
        <f>SUM(DB_FEConversion!DV67,DB_FEConversion!DW67)</f>
        <v>4469.5026250707106</v>
      </c>
      <c r="I67" s="205">
        <f>SUM(DB_FEConversion!EA67:EB67)</f>
        <v>279255.37892703619</v>
      </c>
      <c r="J67" s="205">
        <f>SUM(DB_FEConversion!EF67:EG67)</f>
        <v>187272.51164162892</v>
      </c>
      <c r="K67" s="205">
        <f>DB_FEConversion!EJ67</f>
        <v>1359.3457583999998</v>
      </c>
      <c r="L67" s="205">
        <f>DB_FEConversion!EM67</f>
        <v>113019.8901984</v>
      </c>
      <c r="M67" s="205">
        <f>DB_FEConversion!EP67</f>
        <v>66802.134412799991</v>
      </c>
      <c r="N67" s="205">
        <f>DB_FEConversion!EH67*VLOOKUP(A67,MILK,4,FALSE)</f>
        <v>0</v>
      </c>
      <c r="O67" s="205">
        <f>DB_FEConversion!EK67*0.13</f>
        <v>82516.081283999985</v>
      </c>
      <c r="P67" s="205">
        <f>DB_FEConversion!EN67*0.13</f>
        <v>57263.540852959988</v>
      </c>
      <c r="Q67" s="205">
        <f t="shared" si="0"/>
        <v>16424.919020917274</v>
      </c>
      <c r="R67" s="205">
        <f t="shared" si="1"/>
        <v>4892355.4151755795</v>
      </c>
      <c r="S67" s="205">
        <f t="shared" si="2"/>
        <v>4109695.8797323979</v>
      </c>
      <c r="T67" s="241">
        <f>SUM(DB_FEConversion!DS67:DU67)</f>
        <v>6944.277211833527</v>
      </c>
      <c r="U67" s="241">
        <f>SUM(DB_FEConversion!DX67:DZ67)</f>
        <v>396172.13177379174</v>
      </c>
      <c r="V67" s="241">
        <f>SUM(DB_FEConversion!EC67:EE67)</f>
        <v>267194.96895814053</v>
      </c>
      <c r="W67" s="241">
        <f>DB_FEConversion!EH67*VLOOKUP(A67,MILK,3,FALSE)+DB_FEConversion!EI67</f>
        <v>5347.5682207999989</v>
      </c>
      <c r="X67" s="241">
        <f>DB_FEConversion!EK67*0.87+DB_FEConversion!EL67</f>
        <v>553138.25439599983</v>
      </c>
      <c r="Y67" s="241">
        <f>DB_FEConversion!EN67*0.87+DB_FEConversion!EO67</f>
        <v>383860.38860623993</v>
      </c>
      <c r="Z67" s="205">
        <f>SUM('Results_Crop&amp;Pasture'!T67,'Results_Crop&amp;Pasture'!W67)</f>
        <v>12291.845432633527</v>
      </c>
      <c r="AA67" s="205">
        <f>SUM('Results_Crop&amp;Pasture'!U67,'Results_Crop&amp;Pasture'!X67)</f>
        <v>949310.38616979157</v>
      </c>
      <c r="AB67" s="205">
        <f>SUM('Results_Crop&amp;Pasture'!V67,'Results_Crop&amp;Pasture'!Y67)</f>
        <v>651055.35756438039</v>
      </c>
      <c r="AC67" s="276">
        <f t="shared" si="3"/>
        <v>0.74836566420691375</v>
      </c>
      <c r="AD67" s="276">
        <f t="shared" si="4"/>
        <v>0.1940395383428459</v>
      </c>
      <c r="AE67" s="276">
        <f t="shared" si="5"/>
        <v>0.15841935184916256</v>
      </c>
    </row>
    <row r="68" spans="1:31" x14ac:dyDescent="0.2">
      <c r="A68" s="203">
        <v>25</v>
      </c>
      <c r="B68" s="203" t="s">
        <v>43</v>
      </c>
      <c r="C68" s="203">
        <v>1995</v>
      </c>
      <c r="D68" s="204" t="s">
        <v>201</v>
      </c>
      <c r="E68" s="205">
        <f>DB_UtilityFE!CA68</f>
        <v>19369.654210698594</v>
      </c>
      <c r="F68" s="205">
        <f>DB_UtilityFE!CD68</f>
        <v>9972093.3374846913</v>
      </c>
      <c r="G68" s="205">
        <f>DB_UtilityFE!CG68</f>
        <v>8830390.5399968456</v>
      </c>
      <c r="H68" s="205">
        <f>SUM(DB_FEConversion!DV68,DB_FEConversion!DW68)</f>
        <v>7028.6210441990024</v>
      </c>
      <c r="I68" s="205">
        <f>SUM(DB_FEConversion!EA68:EB68)</f>
        <v>434926.22341935383</v>
      </c>
      <c r="J68" s="205">
        <f>SUM(DB_FEConversion!EF68:EG68)</f>
        <v>288672.69553548307</v>
      </c>
      <c r="K68" s="205">
        <f>DB_FEConversion!EJ68</f>
        <v>2024.8068959999998</v>
      </c>
      <c r="L68" s="205">
        <f>DB_FEConversion!EM68</f>
        <v>168348.230496</v>
      </c>
      <c r="M68" s="205">
        <f>DB_FEConversion!EP68</f>
        <v>99504.796031999998</v>
      </c>
      <c r="N68" s="205">
        <f>DB_FEConversion!EH68*VLOOKUP(A68,MILK,4,FALSE)</f>
        <v>0</v>
      </c>
      <c r="O68" s="205">
        <f>DB_FEConversion!EK68*0.13</f>
        <v>80493.900832799991</v>
      </c>
      <c r="P68" s="205">
        <f>DB_FEConversion!EN68*0.13</f>
        <v>55860.211816032002</v>
      </c>
      <c r="Q68" s="205">
        <f t="shared" ref="Q68:Q110" si="6">SUM(E68,H68,K68,N68)</f>
        <v>28423.082150897597</v>
      </c>
      <c r="R68" s="205">
        <f t="shared" ref="R68:R110" si="7">SUM(F68,I68,L68,O68)</f>
        <v>10655861.692232845</v>
      </c>
      <c r="S68" s="205">
        <f t="shared" ref="S68:S110" si="8">SUM(G68,J68,M68,P68)</f>
        <v>9274428.2433803603</v>
      </c>
      <c r="T68" s="241">
        <f>SUM(DB_FEConversion!DS68:DU68)</f>
        <v>9688.3018192105174</v>
      </c>
      <c r="U68" s="241">
        <f>SUM(DB_FEConversion!DX68:DZ68)</f>
        <v>552859.43693364097</v>
      </c>
      <c r="V68" s="241">
        <f>SUM(DB_FEConversion!EC68:EE68)</f>
        <v>372872.92260428733</v>
      </c>
      <c r="W68" s="241">
        <f>DB_FEConversion!EH68*VLOOKUP(A68,MILK,3,FALSE)+DB_FEConversion!EI68</f>
        <v>5250.9687671999991</v>
      </c>
      <c r="X68" s="241">
        <f>DB_FEConversion!EK68*0.87+DB_FEConversion!EL68</f>
        <v>543677.85828719998</v>
      </c>
      <c r="Y68" s="241">
        <f>DB_FEConversion!EN68*0.87+DB_FEConversion!EO68</f>
        <v>377295.17403676797</v>
      </c>
      <c r="Z68" s="205">
        <f>SUM('Results_Crop&amp;Pasture'!T68,'Results_Crop&amp;Pasture'!W68)</f>
        <v>14939.270586410516</v>
      </c>
      <c r="AA68" s="205">
        <f>SUM('Results_Crop&amp;Pasture'!U68,'Results_Crop&amp;Pasture'!X68)</f>
        <v>1096537.295220841</v>
      </c>
      <c r="AB68" s="205">
        <f>SUM('Results_Crop&amp;Pasture'!V68,'Results_Crop&amp;Pasture'!Y68)</f>
        <v>750168.09664105531</v>
      </c>
      <c r="AC68" s="276">
        <f t="shared" ref="AC68:AC110" si="9">IF(OR(Z68=0,Q68=0),0,Z68/Q68)</f>
        <v>0.52560346928943935</v>
      </c>
      <c r="AD68" s="276">
        <f t="shared" ref="AD68:AD110" si="10">IF(OR(AA68=0,R68=0),0,AA68/R68)</f>
        <v>0.10290461033480915</v>
      </c>
      <c r="AE68" s="276">
        <f t="shared" ref="AE68:AE110" si="11">IF(OR(AB68=0,S68=0),0,AB68/S68)</f>
        <v>8.0885643508697064E-2</v>
      </c>
    </row>
    <row r="69" spans="1:31" x14ac:dyDescent="0.2">
      <c r="A69" s="203">
        <v>26</v>
      </c>
      <c r="B69" s="203" t="s">
        <v>44</v>
      </c>
      <c r="C69" s="203">
        <v>1995</v>
      </c>
      <c r="D69" s="204" t="s">
        <v>201</v>
      </c>
      <c r="E69" s="205">
        <f>DB_UtilityFE!CA69</f>
        <v>40188.738355426096</v>
      </c>
      <c r="F69" s="205">
        <f>DB_UtilityFE!CD69</f>
        <v>18533581.634129941</v>
      </c>
      <c r="G69" s="205">
        <f>DB_UtilityFE!CG69</f>
        <v>16239760.84813907</v>
      </c>
      <c r="H69" s="205">
        <f>SUM(DB_FEConversion!DV69,DB_FEConversion!DW69)</f>
        <v>24978.350963882276</v>
      </c>
      <c r="I69" s="205">
        <f>SUM(DB_FEConversion!EA69:EB69)</f>
        <v>1540160.230906806</v>
      </c>
      <c r="J69" s="205">
        <f>SUM(DB_FEConversion!EF69:EG69)</f>
        <v>1018321.6701254449</v>
      </c>
      <c r="K69" s="205">
        <f>DB_FEConversion!EJ69</f>
        <v>6194.8542096000001</v>
      </c>
      <c r="L69" s="205">
        <f>DB_FEConversion!EM69</f>
        <v>515057.87856960006</v>
      </c>
      <c r="M69" s="205">
        <f>DB_FEConversion!EP69</f>
        <v>304432.83544320002</v>
      </c>
      <c r="N69" s="205">
        <f>DB_FEConversion!EH69*VLOOKUP(A69,MILK,4,FALSE)</f>
        <v>443.03494232436077</v>
      </c>
      <c r="O69" s="205">
        <f>DB_FEConversion!EK69*0.13</f>
        <v>211261.74320159998</v>
      </c>
      <c r="P69" s="205">
        <f>DB_FEConversion!EN69*0.13</f>
        <v>146608.94305990398</v>
      </c>
      <c r="Q69" s="205">
        <f t="shared" si="6"/>
        <v>71804.978471232738</v>
      </c>
      <c r="R69" s="205">
        <f t="shared" si="7"/>
        <v>20800061.486807946</v>
      </c>
      <c r="S69" s="205">
        <f t="shared" si="8"/>
        <v>17709124.296767615</v>
      </c>
      <c r="T69" s="241">
        <f>SUM(DB_FEConversion!DS69:DU69)</f>
        <v>14412.571191881636</v>
      </c>
      <c r="U69" s="241">
        <f>SUM(DB_FEConversion!DX69:DZ69)</f>
        <v>823896.73362962622</v>
      </c>
      <c r="V69" s="241">
        <f>SUM(DB_FEConversion!EC69:EE69)</f>
        <v>555690.18638560642</v>
      </c>
      <c r="W69" s="241">
        <f>DB_FEConversion!EH69*VLOOKUP(A69,MILK,3,FALSE)+DB_FEConversion!EI69</f>
        <v>13306.870088875639</v>
      </c>
      <c r="X69" s="241">
        <f>DB_FEConversion!EK69*0.87+DB_FEConversion!EL69</f>
        <v>1423160.9303183998</v>
      </c>
      <c r="Y69" s="241">
        <f>DB_FEConversion!EN69*0.87+DB_FEConversion!EO69</f>
        <v>987628.50592889579</v>
      </c>
      <c r="Z69" s="205">
        <f>SUM('Results_Crop&amp;Pasture'!T69,'Results_Crop&amp;Pasture'!W69)</f>
        <v>27719.441280757273</v>
      </c>
      <c r="AA69" s="205">
        <f>SUM('Results_Crop&amp;Pasture'!U69,'Results_Crop&amp;Pasture'!X69)</f>
        <v>2247057.663948026</v>
      </c>
      <c r="AB69" s="205">
        <f>SUM('Results_Crop&amp;Pasture'!V69,'Results_Crop&amp;Pasture'!Y69)</f>
        <v>1543318.6923145023</v>
      </c>
      <c r="AC69" s="276">
        <f t="shared" si="9"/>
        <v>0.38603787468389156</v>
      </c>
      <c r="AD69" s="276">
        <f t="shared" si="10"/>
        <v>0.10803129910809066</v>
      </c>
      <c r="AE69" s="276">
        <f t="shared" si="11"/>
        <v>8.7148221812198751E-2</v>
      </c>
    </row>
    <row r="70" spans="1:31" x14ac:dyDescent="0.2">
      <c r="A70" s="203">
        <v>27</v>
      </c>
      <c r="B70" s="203" t="s">
        <v>45</v>
      </c>
      <c r="C70" s="203">
        <v>1995</v>
      </c>
      <c r="D70" s="204" t="s">
        <v>201</v>
      </c>
      <c r="E70" s="205">
        <f>DB_UtilityFE!CA70</f>
        <v>19569.09917406875</v>
      </c>
      <c r="F70" s="205">
        <f>DB_UtilityFE!CD70</f>
        <v>19373200.529027827</v>
      </c>
      <c r="G70" s="205">
        <f>DB_UtilityFE!CG70</f>
        <v>17428315.175257921</v>
      </c>
      <c r="H70" s="205">
        <f>SUM(DB_FEConversion!DV70,DB_FEConversion!DW70)</f>
        <v>4742.5957979301411</v>
      </c>
      <c r="I70" s="205">
        <f>SUM(DB_FEConversion!EA70:EB70)</f>
        <v>295158.38387613773</v>
      </c>
      <c r="J70" s="205">
        <f>SUM(DB_FEConversion!EF70:EG70)</f>
        <v>197114.78240091019</v>
      </c>
      <c r="K70" s="205">
        <f>DB_FEConversion!EJ70</f>
        <v>757.10489399999994</v>
      </c>
      <c r="L70" s="205">
        <f>DB_FEConversion!EM70</f>
        <v>62947.864044000009</v>
      </c>
      <c r="M70" s="205">
        <f>DB_FEConversion!EP70</f>
        <v>37206.297648</v>
      </c>
      <c r="N70" s="205">
        <f>DB_FEConversion!EH70*VLOOKUP(A70,MILK,4,FALSE)</f>
        <v>276.77642551050099</v>
      </c>
      <c r="O70" s="205">
        <f>DB_FEConversion!EK70*0.13</f>
        <v>97769.203459199998</v>
      </c>
      <c r="P70" s="205">
        <f>DB_FEConversion!EN70*0.13</f>
        <v>67848.723416448003</v>
      </c>
      <c r="Q70" s="205">
        <f t="shared" si="6"/>
        <v>25345.576291509391</v>
      </c>
      <c r="R70" s="205">
        <f t="shared" si="7"/>
        <v>19829075.980407164</v>
      </c>
      <c r="S70" s="205">
        <f t="shared" si="8"/>
        <v>17730484.97872328</v>
      </c>
      <c r="T70" s="241">
        <f>SUM(DB_FEConversion!DS70:DU70)</f>
        <v>6643.8550545325488</v>
      </c>
      <c r="U70" s="241">
        <f>SUM(DB_FEConversion!DX70:DZ70)</f>
        <v>376722.25542656909</v>
      </c>
      <c r="V70" s="241">
        <f>SUM(DB_FEConversion!EC70:EE70)</f>
        <v>254050.07994371987</v>
      </c>
      <c r="W70" s="241">
        <f>DB_FEConversion!EH70*VLOOKUP(A70,MILK,3,FALSE)+DB_FEConversion!EI70</f>
        <v>6062.239093689499</v>
      </c>
      <c r="X70" s="241">
        <f>DB_FEConversion!EK70*0.87+DB_FEConversion!EL70</f>
        <v>655736.41486079991</v>
      </c>
      <c r="Y70" s="241">
        <f>DB_FEConversion!EN70*0.87+DB_FEConversion!EO70</f>
        <v>455060.25488435198</v>
      </c>
      <c r="Z70" s="205">
        <f>SUM('Results_Crop&amp;Pasture'!T70,'Results_Crop&amp;Pasture'!W70)</f>
        <v>12706.094148222048</v>
      </c>
      <c r="AA70" s="205">
        <f>SUM('Results_Crop&amp;Pasture'!U70,'Results_Crop&amp;Pasture'!X70)</f>
        <v>1032458.6702873691</v>
      </c>
      <c r="AB70" s="205">
        <f>SUM('Results_Crop&amp;Pasture'!V70,'Results_Crop&amp;Pasture'!Y70)</f>
        <v>709110.33482807188</v>
      </c>
      <c r="AC70" s="276">
        <f t="shared" si="9"/>
        <v>0.50131407556428331</v>
      </c>
      <c r="AD70" s="276">
        <f t="shared" si="10"/>
        <v>5.2067916392449516E-2</v>
      </c>
      <c r="AE70" s="276">
        <f t="shared" si="11"/>
        <v>3.999384876832246E-2</v>
      </c>
    </row>
    <row r="71" spans="1:31" x14ac:dyDescent="0.2">
      <c r="A71" s="203">
        <v>28</v>
      </c>
      <c r="B71" s="203" t="s">
        <v>46</v>
      </c>
      <c r="C71" s="203">
        <v>1995</v>
      </c>
      <c r="D71" s="204" t="s">
        <v>201</v>
      </c>
      <c r="E71" s="205">
        <f>DB_UtilityFE!CA71</f>
        <v>9792.0310835476575</v>
      </c>
      <c r="F71" s="205">
        <f>DB_UtilityFE!CD71</f>
        <v>2671272.5944668348</v>
      </c>
      <c r="G71" s="205">
        <f>DB_UtilityFE!CG71</f>
        <v>2046442.5070744327</v>
      </c>
      <c r="H71" s="205">
        <f>SUM(DB_FEConversion!DV71,DB_FEConversion!DW71)</f>
        <v>4379.3031524513826</v>
      </c>
      <c r="I71" s="205">
        <f>SUM(DB_FEConversion!EA71:EB71)</f>
        <v>271568.79475081811</v>
      </c>
      <c r="J71" s="205">
        <f>SUM(DB_FEConversion!EF71:EG71)</f>
        <v>180663.46400065447</v>
      </c>
      <c r="K71" s="205">
        <f>DB_FEConversion!EJ71</f>
        <v>691.10087759999999</v>
      </c>
      <c r="L71" s="205">
        <f>DB_FEConversion!EM71</f>
        <v>57460.1015376</v>
      </c>
      <c r="M71" s="205">
        <f>DB_FEConversion!EP71</f>
        <v>33962.6716992</v>
      </c>
      <c r="N71" s="205">
        <f>DB_FEConversion!EH71*VLOOKUP(A71,MILK,4,FALSE)</f>
        <v>0</v>
      </c>
      <c r="O71" s="205">
        <f>DB_FEConversion!EK71*0.13</f>
        <v>69826.535251199995</v>
      </c>
      <c r="P71" s="205">
        <f>DB_FEConversion!EN71*0.13</f>
        <v>48457.398748928004</v>
      </c>
      <c r="Q71" s="205">
        <f t="shared" si="6"/>
        <v>14862.43511359904</v>
      </c>
      <c r="R71" s="205">
        <f t="shared" si="7"/>
        <v>3070128.0260064532</v>
      </c>
      <c r="S71" s="205">
        <f t="shared" si="8"/>
        <v>2309526.0415232154</v>
      </c>
      <c r="T71" s="241">
        <f>SUM(DB_FEConversion!DS71:DU71)</f>
        <v>6480.5404582390593</v>
      </c>
      <c r="U71" s="241">
        <f>SUM(DB_FEConversion!DX71:DZ71)</f>
        <v>367755.04469531856</v>
      </c>
      <c r="V71" s="241">
        <f>SUM(DB_FEConversion!EC71:EE71)</f>
        <v>248005.66408555544</v>
      </c>
      <c r="W71" s="241">
        <f>DB_FEConversion!EH71*VLOOKUP(A71,MILK,3,FALSE)+DB_FEConversion!EI71</f>
        <v>4521.9505448000009</v>
      </c>
      <c r="X71" s="241">
        <f>DB_FEConversion!EK71*0.87+DB_FEConversion!EL71</f>
        <v>467688.34082879993</v>
      </c>
      <c r="Y71" s="241">
        <f>DB_FEConversion!EN71*0.87+DB_FEConversion!EO71</f>
        <v>324560.86128627206</v>
      </c>
      <c r="Z71" s="205">
        <f>SUM('Results_Crop&amp;Pasture'!T71,'Results_Crop&amp;Pasture'!W71)</f>
        <v>11002.49100303906</v>
      </c>
      <c r="AA71" s="205">
        <f>SUM('Results_Crop&amp;Pasture'!U71,'Results_Crop&amp;Pasture'!X71)</f>
        <v>835443.38552411855</v>
      </c>
      <c r="AB71" s="205">
        <f>SUM('Results_Crop&amp;Pasture'!V71,'Results_Crop&amp;Pasture'!Y71)</f>
        <v>572566.52537182753</v>
      </c>
      <c r="AC71" s="276">
        <f t="shared" si="9"/>
        <v>0.74028858117414731</v>
      </c>
      <c r="AD71" s="276">
        <f t="shared" si="10"/>
        <v>0.272120047909156</v>
      </c>
      <c r="AE71" s="276">
        <f t="shared" si="11"/>
        <v>0.24791516314498854</v>
      </c>
    </row>
    <row r="72" spans="1:31" x14ac:dyDescent="0.2">
      <c r="A72" s="203">
        <v>29</v>
      </c>
      <c r="B72" s="203" t="s">
        <v>47</v>
      </c>
      <c r="C72" s="203">
        <v>1995</v>
      </c>
      <c r="D72" s="204" t="s">
        <v>201</v>
      </c>
      <c r="E72" s="205">
        <f>DB_UtilityFE!CA72</f>
        <v>200819.18745299359</v>
      </c>
      <c r="F72" s="205">
        <f>DB_UtilityFE!CD72</f>
        <v>28625897.571305592</v>
      </c>
      <c r="G72" s="205">
        <f>DB_UtilityFE!CG72</f>
        <v>22228016.883576106</v>
      </c>
      <c r="H72" s="205">
        <f>SUM(DB_FEConversion!DV72,DB_FEConversion!DW72)</f>
        <v>25473.582417565991</v>
      </c>
      <c r="I72" s="205">
        <f>SUM(DB_FEConversion!EA72:EB72)</f>
        <v>1673434.7613638514</v>
      </c>
      <c r="J72" s="205">
        <f>SUM(DB_FEConversion!EF72:EG72)</f>
        <v>1180262.4071910812</v>
      </c>
      <c r="K72" s="205">
        <f>DB_FEConversion!EJ72</f>
        <v>3301.5926915999999</v>
      </c>
      <c r="L72" s="205">
        <f>DB_FEConversion!EM72</f>
        <v>274503.84950160002</v>
      </c>
      <c r="M72" s="205">
        <f>DB_FEConversion!EP72</f>
        <v>162249.69798719999</v>
      </c>
      <c r="N72" s="205">
        <f>DB_FEConversion!EH72*VLOOKUP(A72,MILK,4,FALSE)</f>
        <v>0</v>
      </c>
      <c r="O72" s="205">
        <f>DB_FEConversion!EK72*0.13</f>
        <v>329066.22425039997</v>
      </c>
      <c r="P72" s="205">
        <f>DB_FEConversion!EN72*0.13</f>
        <v>228361.51308297596</v>
      </c>
      <c r="Q72" s="205">
        <f t="shared" si="6"/>
        <v>229594.36256215957</v>
      </c>
      <c r="R72" s="205">
        <f t="shared" si="7"/>
        <v>30902902.406421442</v>
      </c>
      <c r="S72" s="205">
        <f t="shared" si="8"/>
        <v>23798890.501837365</v>
      </c>
      <c r="T72" s="241">
        <f>SUM(DB_FEConversion!DS72:DU72)</f>
        <v>63119.055820234455</v>
      </c>
      <c r="U72" s="241">
        <f>SUM(DB_FEConversion!DX72:DZ72)</f>
        <v>3599113.8684452944</v>
      </c>
      <c r="V72" s="241">
        <f>SUM(DB_FEConversion!EC72:EE72)</f>
        <v>2427361.8616556888</v>
      </c>
      <c r="W72" s="241">
        <f>DB_FEConversion!EH72*VLOOKUP(A72,MILK,3,FALSE)+DB_FEConversion!EI72</f>
        <v>21532.633511999997</v>
      </c>
      <c r="X72" s="241">
        <f>DB_FEConversion!EK72*0.87+DB_FEConversion!EL72</f>
        <v>2230473.2309495998</v>
      </c>
      <c r="Y72" s="241">
        <f>DB_FEConversion!EN72*0.87+DB_FEConversion!EO72</f>
        <v>1547877.6136050236</v>
      </c>
      <c r="Z72" s="205">
        <f>SUM('Results_Crop&amp;Pasture'!T72,'Results_Crop&amp;Pasture'!W72)</f>
        <v>84651.689332234455</v>
      </c>
      <c r="AA72" s="205">
        <f>SUM('Results_Crop&amp;Pasture'!U72,'Results_Crop&amp;Pasture'!X72)</f>
        <v>5829587.0993948942</v>
      </c>
      <c r="AB72" s="205">
        <f>SUM('Results_Crop&amp;Pasture'!V72,'Results_Crop&amp;Pasture'!Y72)</f>
        <v>3975239.4752607122</v>
      </c>
      <c r="AC72" s="276">
        <f t="shared" si="9"/>
        <v>0.36870107953681203</v>
      </c>
      <c r="AD72" s="276">
        <f t="shared" si="10"/>
        <v>0.18864205771764467</v>
      </c>
      <c r="AE72" s="276">
        <f t="shared" si="11"/>
        <v>0.16703465545815291</v>
      </c>
    </row>
    <row r="73" spans="1:31" x14ac:dyDescent="0.2">
      <c r="A73" s="203">
        <v>31</v>
      </c>
      <c r="B73" s="203" t="s">
        <v>48</v>
      </c>
      <c r="C73" s="203">
        <v>1995</v>
      </c>
      <c r="D73" s="204" t="s">
        <v>202</v>
      </c>
      <c r="E73" s="205">
        <f>DB_UtilityFE!CA73</f>
        <v>439691.27884657896</v>
      </c>
      <c r="F73" s="205">
        <f>DB_UtilityFE!CD73</f>
        <v>74196192.69013682</v>
      </c>
      <c r="G73" s="205">
        <f>DB_UtilityFE!CG73</f>
        <v>62874973.195993304</v>
      </c>
      <c r="H73" s="205">
        <f>SUM(DB_FEConversion!DV73,DB_FEConversion!DW73)</f>
        <v>80776.988044988422</v>
      </c>
      <c r="I73" s="205">
        <f>SUM(DB_FEConversion!EA73:EB73)</f>
        <v>5155837.0172763169</v>
      </c>
      <c r="J73" s="205">
        <f>SUM(DB_FEConversion!EF73:EG73)</f>
        <v>3534780.1640210543</v>
      </c>
      <c r="K73" s="205">
        <f>DB_FEConversion!EJ73</f>
        <v>14764.021599600001</v>
      </c>
      <c r="L73" s="205">
        <f>DB_FEConversion!EM73</f>
        <v>1227522.9387096001</v>
      </c>
      <c r="M73" s="205">
        <f>DB_FEConversion!EP73</f>
        <v>725546.20432320004</v>
      </c>
      <c r="N73" s="205">
        <f>DB_FEConversion!EH73*VLOOKUP(A73,MILK,4,FALSE)</f>
        <v>27894.385342973368</v>
      </c>
      <c r="O73" s="205">
        <f>DB_FEConversion!EK73*0.13</f>
        <v>2857583.0988431997</v>
      </c>
      <c r="P73" s="205">
        <f>DB_FEConversion!EN73*0.13</f>
        <v>1983071.9536734079</v>
      </c>
      <c r="Q73" s="205">
        <f t="shared" si="6"/>
        <v>563126.67383414076</v>
      </c>
      <c r="R73" s="205">
        <f t="shared" si="7"/>
        <v>83437135.744965941</v>
      </c>
      <c r="S73" s="205">
        <f t="shared" si="8"/>
        <v>69118371.518010959</v>
      </c>
      <c r="T73" s="241">
        <f>SUM(DB_FEConversion!DS73:DU73)</f>
        <v>135436.23979116068</v>
      </c>
      <c r="U73" s="241">
        <f>SUM(DB_FEConversion!DX73:DZ73)</f>
        <v>7668625.7666713698</v>
      </c>
      <c r="V73" s="241">
        <f>SUM(DB_FEConversion!EC73:EE73)</f>
        <v>5171360.6179369036</v>
      </c>
      <c r="W73" s="241">
        <f>DB_FEConversion!EH73*VLOOKUP(A73,MILK,3,FALSE)+DB_FEConversion!EI73</f>
        <v>157097.90569382664</v>
      </c>
      <c r="X73" s="241">
        <f>DB_FEConversion!EK73*0.87+DB_FEConversion!EL73</f>
        <v>19132066.590436798</v>
      </c>
      <c r="Y73" s="241">
        <f>DB_FEConversion!EN73*0.87+DB_FEConversion!EO73</f>
        <v>13277046.846569791</v>
      </c>
      <c r="Z73" s="205">
        <f>SUM('Results_Crop&amp;Pasture'!T73,'Results_Crop&amp;Pasture'!W73)</f>
        <v>292534.1454849873</v>
      </c>
      <c r="AA73" s="205">
        <f>SUM('Results_Crop&amp;Pasture'!U73,'Results_Crop&amp;Pasture'!X73)</f>
        <v>26800692.357108168</v>
      </c>
      <c r="AB73" s="205">
        <f>SUM('Results_Crop&amp;Pasture'!V73,'Results_Crop&amp;Pasture'!Y73)</f>
        <v>18448407.464506693</v>
      </c>
      <c r="AC73" s="276">
        <f t="shared" si="9"/>
        <v>0.51948195508697959</v>
      </c>
      <c r="AD73" s="276">
        <f t="shared" si="10"/>
        <v>0.32120820205318651</v>
      </c>
      <c r="AE73" s="276">
        <f t="shared" si="11"/>
        <v>0.26691033164314903</v>
      </c>
    </row>
    <row r="74" spans="1:31" x14ac:dyDescent="0.2">
      <c r="A74" s="203">
        <v>32</v>
      </c>
      <c r="B74" s="203" t="s">
        <v>49</v>
      </c>
      <c r="C74" s="203">
        <v>1995</v>
      </c>
      <c r="D74" s="204" t="s">
        <v>202</v>
      </c>
      <c r="E74" s="205">
        <f>DB_UtilityFE!CA74</f>
        <v>103890.8859599339</v>
      </c>
      <c r="F74" s="205">
        <f>DB_UtilityFE!CD74</f>
        <v>16427727.780396311</v>
      </c>
      <c r="G74" s="205">
        <f>DB_UtilityFE!CG74</f>
        <v>13694251.807575723</v>
      </c>
      <c r="H74" s="205">
        <f>SUM(DB_FEConversion!DV74,DB_FEConversion!DW74)</f>
        <v>8845.9597536071196</v>
      </c>
      <c r="I74" s="205">
        <f>SUM(DB_FEConversion!EA74:EB74)</f>
        <v>561889.65305611398</v>
      </c>
      <c r="J74" s="205">
        <f>SUM(DB_FEConversion!EF74:EG74)</f>
        <v>383329.38454489125</v>
      </c>
      <c r="K74" s="205">
        <f>DB_FEConversion!EJ74</f>
        <v>2568.8821787999996</v>
      </c>
      <c r="L74" s="205">
        <f>DB_FEConversion!EM74</f>
        <v>213584.20400880001</v>
      </c>
      <c r="M74" s="205">
        <f>DB_FEConversion!EP74</f>
        <v>126242.20992959998</v>
      </c>
      <c r="N74" s="205">
        <f>DB_FEConversion!EH74*VLOOKUP(A74,MILK,4,FALSE)</f>
        <v>0</v>
      </c>
      <c r="O74" s="205">
        <f>DB_FEConversion!EK74*0.13</f>
        <v>160029.70794719999</v>
      </c>
      <c r="P74" s="205">
        <f>DB_FEConversion!EN74*0.13</f>
        <v>111055.53700716798</v>
      </c>
      <c r="Q74" s="205">
        <f t="shared" si="6"/>
        <v>115305.72789234103</v>
      </c>
      <c r="R74" s="205">
        <f t="shared" si="7"/>
        <v>17363231.345408421</v>
      </c>
      <c r="S74" s="205">
        <f t="shared" si="8"/>
        <v>14314878.939057382</v>
      </c>
      <c r="T74" s="241">
        <f>SUM(DB_FEConversion!DS74:DU74)</f>
        <v>12058.730719818413</v>
      </c>
      <c r="U74" s="241">
        <f>SUM(DB_FEConversion!DX74:DZ74)</f>
        <v>682619.01314402791</v>
      </c>
      <c r="V74" s="241">
        <f>SUM(DB_FEConversion!EC74:EE74)</f>
        <v>460324.64712212322</v>
      </c>
      <c r="W74" s="241">
        <f>DB_FEConversion!EH74*VLOOKUP(A74,MILK,3,FALSE)+DB_FEConversion!EI74</f>
        <v>10370.840677599999</v>
      </c>
      <c r="X74" s="241">
        <f>DB_FEConversion!EK74*0.87+DB_FEConversion!EL74</f>
        <v>1072730.5990128</v>
      </c>
      <c r="Y74" s="241">
        <f>DB_FEConversion!EN74*0.87+DB_FEConversion!EO74</f>
        <v>744440.98077523184</v>
      </c>
      <c r="Z74" s="205">
        <f>SUM('Results_Crop&amp;Pasture'!T74,'Results_Crop&amp;Pasture'!W74)</f>
        <v>22429.571397418411</v>
      </c>
      <c r="AA74" s="205">
        <f>SUM('Results_Crop&amp;Pasture'!U74,'Results_Crop&amp;Pasture'!X74)</f>
        <v>1755349.6121568279</v>
      </c>
      <c r="AB74" s="205">
        <f>SUM('Results_Crop&amp;Pasture'!V74,'Results_Crop&amp;Pasture'!Y74)</f>
        <v>1204765.627897355</v>
      </c>
      <c r="AC74" s="276">
        <f t="shared" si="9"/>
        <v>0.19452261225357784</v>
      </c>
      <c r="AD74" s="276">
        <f t="shared" si="10"/>
        <v>0.10109579128662691</v>
      </c>
      <c r="AE74" s="276">
        <f t="shared" si="11"/>
        <v>8.41617755222656E-2</v>
      </c>
    </row>
    <row r="75" spans="1:31" x14ac:dyDescent="0.2">
      <c r="A75" s="203">
        <v>33</v>
      </c>
      <c r="B75" s="203" t="s">
        <v>50</v>
      </c>
      <c r="C75" s="203">
        <v>1995</v>
      </c>
      <c r="D75" s="204" t="s">
        <v>202</v>
      </c>
      <c r="E75" s="205">
        <f>DB_UtilityFE!CA75</f>
        <v>5626.5177764132814</v>
      </c>
      <c r="F75" s="205">
        <f>DB_UtilityFE!CD75</f>
        <v>5685462.6251477739</v>
      </c>
      <c r="G75" s="205">
        <f>DB_UtilityFE!CG75</f>
        <v>5141525.4206886366</v>
      </c>
      <c r="H75" s="205">
        <f>SUM(DB_FEConversion!DV75,DB_FEConversion!DW75)</f>
        <v>20364.94136299994</v>
      </c>
      <c r="I75" s="205">
        <f>SUM(DB_FEConversion!EA75:EB75)</f>
        <v>1238309.5459753838</v>
      </c>
      <c r="J75" s="205">
        <f>SUM(DB_FEConversion!EF75:EG75)</f>
        <v>806249.7111803072</v>
      </c>
      <c r="K75" s="205">
        <f>DB_FEConversion!EJ75</f>
        <v>1371.1400388</v>
      </c>
      <c r="L75" s="205">
        <f>DB_FEConversion!EM75</f>
        <v>114000.50036880001</v>
      </c>
      <c r="M75" s="205">
        <f>DB_FEConversion!EP75</f>
        <v>67381.739049600001</v>
      </c>
      <c r="N75" s="205">
        <f>DB_FEConversion!EH75*VLOOKUP(A75,MILK,4,FALSE)</f>
        <v>0</v>
      </c>
      <c r="O75" s="205">
        <f>DB_FEConversion!EK75*0.13</f>
        <v>225868.51581839996</v>
      </c>
      <c r="P75" s="205">
        <f>DB_FEConversion!EN75*0.13</f>
        <v>156745.57954889597</v>
      </c>
      <c r="Q75" s="205">
        <f t="shared" si="6"/>
        <v>27362.599178213222</v>
      </c>
      <c r="R75" s="205">
        <f t="shared" si="7"/>
        <v>7263641.1873103585</v>
      </c>
      <c r="S75" s="205">
        <f t="shared" si="8"/>
        <v>6171902.4504674403</v>
      </c>
      <c r="T75" s="241">
        <f>SUM(DB_FEConversion!DS75:DU75)</f>
        <v>12243.567985945432</v>
      </c>
      <c r="U75" s="241">
        <f>SUM(DB_FEConversion!DX75:DZ75)</f>
        <v>693081.65987804683</v>
      </c>
      <c r="V75" s="241">
        <f>SUM(DB_FEConversion!EC75:EE75)</f>
        <v>467380.05948507122</v>
      </c>
      <c r="W75" s="241">
        <f>DB_FEConversion!EH75*VLOOKUP(A75,MILK,3,FALSE)+DB_FEConversion!EI75</f>
        <v>14645.156354399998</v>
      </c>
      <c r="X75" s="241">
        <f>DB_FEConversion!EK75*0.87+DB_FEConversion!EL75</f>
        <v>1514970.8244215995</v>
      </c>
      <c r="Y75" s="241">
        <f>DB_FEConversion!EN75*0.87+DB_FEConversion!EO75</f>
        <v>1051341.6578367036</v>
      </c>
      <c r="Z75" s="205">
        <f>SUM('Results_Crop&amp;Pasture'!T75,'Results_Crop&amp;Pasture'!W75)</f>
        <v>26888.72434034543</v>
      </c>
      <c r="AA75" s="205">
        <f>SUM('Results_Crop&amp;Pasture'!U75,'Results_Crop&amp;Pasture'!X75)</f>
        <v>2208052.4842996462</v>
      </c>
      <c r="AB75" s="205">
        <f>SUM('Results_Crop&amp;Pasture'!V75,'Results_Crop&amp;Pasture'!Y75)</f>
        <v>1518721.7173217749</v>
      </c>
      <c r="AC75" s="276">
        <f t="shared" si="9"/>
        <v>0.98268165846448163</v>
      </c>
      <c r="AD75" s="276">
        <f t="shared" si="10"/>
        <v>0.30398699871864987</v>
      </c>
      <c r="AE75" s="276">
        <f t="shared" si="11"/>
        <v>0.24607027241766463</v>
      </c>
    </row>
    <row r="76" spans="1:31" x14ac:dyDescent="0.2">
      <c r="A76" s="203">
        <v>35</v>
      </c>
      <c r="B76" s="203" t="s">
        <v>51</v>
      </c>
      <c r="C76" s="203">
        <v>1995</v>
      </c>
      <c r="D76" s="204" t="s">
        <v>202</v>
      </c>
      <c r="E76" s="205">
        <f>DB_UtilityFE!CA76</f>
        <v>293949.57743539196</v>
      </c>
      <c r="F76" s="205">
        <f>DB_UtilityFE!CD76</f>
        <v>171705786.34778225</v>
      </c>
      <c r="G76" s="205">
        <f>DB_UtilityFE!CG76</f>
        <v>151777982.89904353</v>
      </c>
      <c r="H76" s="205">
        <f>SUM(DB_FEConversion!DV76,DB_FEConversion!DW76)</f>
        <v>161660.47113808041</v>
      </c>
      <c r="I76" s="205">
        <f>SUM(DB_FEConversion!EA76:EB76)</f>
        <v>9840570.3026343845</v>
      </c>
      <c r="J76" s="205">
        <f>SUM(DB_FEConversion!EF76:EG76)</f>
        <v>6414848.5899075074</v>
      </c>
      <c r="K76" s="205">
        <f>DB_FEConversion!EJ76</f>
        <v>44985.070342799998</v>
      </c>
      <c r="L76" s="205">
        <f>DB_FEConversion!EM76</f>
        <v>3740187.2770728003</v>
      </c>
      <c r="M76" s="205">
        <f>DB_FEConversion!EP76</f>
        <v>2210694.8854176002</v>
      </c>
      <c r="N76" s="205">
        <f>DB_FEConversion!EH76*VLOOKUP(A76,MILK,4,FALSE)</f>
        <v>5626.0562813682818</v>
      </c>
      <c r="O76" s="205">
        <f>DB_FEConversion!EK76*0.13</f>
        <v>959688.28977839986</v>
      </c>
      <c r="P76" s="205">
        <f>DB_FEConversion!EN76*0.13</f>
        <v>665993.20681129582</v>
      </c>
      <c r="Q76" s="205">
        <f t="shared" si="6"/>
        <v>506221.17519764067</v>
      </c>
      <c r="R76" s="205">
        <f t="shared" si="7"/>
        <v>186246232.21726784</v>
      </c>
      <c r="S76" s="205">
        <f t="shared" si="8"/>
        <v>161069519.58117995</v>
      </c>
      <c r="T76" s="241">
        <f>SUM(DB_FEConversion!DS76:DU76)</f>
        <v>83104.619721827141</v>
      </c>
      <c r="U76" s="241">
        <f>SUM(DB_FEConversion!DX76:DZ76)</f>
        <v>4703878.4627969228</v>
      </c>
      <c r="V76" s="241">
        <f>SUM(DB_FEConversion!EC76:EE76)</f>
        <v>3172058.9819808234</v>
      </c>
      <c r="W76" s="241">
        <f>DB_FEConversion!EH76*VLOOKUP(A76,MILK,3,FALSE)+DB_FEConversion!EI76</f>
        <v>56521.284569031704</v>
      </c>
      <c r="X76" s="241">
        <f>DB_FEConversion!EK76*0.87+DB_FEConversion!EL76</f>
        <v>6427637.1320615979</v>
      </c>
      <c r="Y76" s="241">
        <f>DB_FEConversion!EN76*0.87+DB_FEConversion!EO76</f>
        <v>4460576.1176783033</v>
      </c>
      <c r="Z76" s="205">
        <f>SUM('Results_Crop&amp;Pasture'!T76,'Results_Crop&amp;Pasture'!W76)</f>
        <v>139625.90429085883</v>
      </c>
      <c r="AA76" s="205">
        <f>SUM('Results_Crop&amp;Pasture'!U76,'Results_Crop&amp;Pasture'!X76)</f>
        <v>11131515.59485852</v>
      </c>
      <c r="AB76" s="205">
        <f>SUM('Results_Crop&amp;Pasture'!V76,'Results_Crop&amp;Pasture'!Y76)</f>
        <v>7632635.0996591263</v>
      </c>
      <c r="AC76" s="276">
        <f t="shared" si="9"/>
        <v>0.27581995999346648</v>
      </c>
      <c r="AD76" s="276">
        <f t="shared" si="10"/>
        <v>5.9767735767523679E-2</v>
      </c>
      <c r="AE76" s="276">
        <f t="shared" si="11"/>
        <v>4.7387209693713871E-2</v>
      </c>
    </row>
    <row r="77" spans="1:31" x14ac:dyDescent="0.2">
      <c r="A77" s="203">
        <v>41</v>
      </c>
      <c r="B77" s="203" t="s">
        <v>52</v>
      </c>
      <c r="C77" s="203">
        <v>1995</v>
      </c>
      <c r="D77" s="204" t="s">
        <v>203</v>
      </c>
      <c r="E77" s="205">
        <f>DB_UtilityFE!CA77</f>
        <v>862756.39553901134</v>
      </c>
      <c r="F77" s="205">
        <f>DB_UtilityFE!CD77</f>
        <v>144745173.80352819</v>
      </c>
      <c r="G77" s="205">
        <f>DB_UtilityFE!CG77</f>
        <v>124441809.89037828</v>
      </c>
      <c r="H77" s="205">
        <f>SUM(DB_FEConversion!DV77,DB_FEConversion!DW77)</f>
        <v>114991.3999069776</v>
      </c>
      <c r="I77" s="205">
        <f>SUM(DB_FEConversion!EA77:EB77)</f>
        <v>7374597.282866165</v>
      </c>
      <c r="J77" s="205">
        <f>SUM(DB_FEConversion!EF77:EG77)</f>
        <v>5080175.8296929318</v>
      </c>
      <c r="K77" s="205">
        <f>DB_FEConversion!EJ77</f>
        <v>14605.714519199997</v>
      </c>
      <c r="L77" s="205">
        <f>DB_FEConversion!EM77</f>
        <v>1214360.8357392</v>
      </c>
      <c r="M77" s="205">
        <f>DB_FEConversion!EP77</f>
        <v>717766.54208639986</v>
      </c>
      <c r="N77" s="205">
        <f>DB_FEConversion!EH77*VLOOKUP(A77,MILK,4,FALSE)</f>
        <v>11957.791584065159</v>
      </c>
      <c r="O77" s="205">
        <f>DB_FEConversion!EK77*0.13</f>
        <v>704275.26034319995</v>
      </c>
      <c r="P77" s="205">
        <f>DB_FEConversion!EN77*0.13</f>
        <v>488744.67273340793</v>
      </c>
      <c r="Q77" s="205">
        <f t="shared" si="6"/>
        <v>1004311.3015492541</v>
      </c>
      <c r="R77" s="205">
        <f t="shared" si="7"/>
        <v>154038407.18247676</v>
      </c>
      <c r="S77" s="205">
        <f t="shared" si="8"/>
        <v>130728496.93489102</v>
      </c>
      <c r="T77" s="241">
        <f>SUM(DB_FEConversion!DS77:DU77)</f>
        <v>67597.301777548273</v>
      </c>
      <c r="U77" s="241">
        <f>SUM(DB_FEConversion!DX77:DZ77)</f>
        <v>3829725.3517328794</v>
      </c>
      <c r="V77" s="241">
        <f>SUM(DB_FEConversion!EC77:EE77)</f>
        <v>2582614.0992489229</v>
      </c>
      <c r="W77" s="241">
        <f>DB_FEConversion!EH77*VLOOKUP(A77,MILK,3,FALSE)+DB_FEConversion!EI77</f>
        <v>33629.652541534844</v>
      </c>
      <c r="X77" s="241">
        <f>DB_FEConversion!EK77*0.87+DB_FEConversion!EL77</f>
        <v>4714609.6074168002</v>
      </c>
      <c r="Y77" s="241">
        <f>DB_FEConversion!EN77*0.87+DB_FEConversion!EO77</f>
        <v>3271789.3974009915</v>
      </c>
      <c r="Z77" s="205">
        <f>SUM('Results_Crop&amp;Pasture'!T77,'Results_Crop&amp;Pasture'!W77)</f>
        <v>101226.95431908312</v>
      </c>
      <c r="AA77" s="205">
        <f>SUM('Results_Crop&amp;Pasture'!U77,'Results_Crop&amp;Pasture'!X77)</f>
        <v>8544334.9591496792</v>
      </c>
      <c r="AB77" s="205">
        <f>SUM('Results_Crop&amp;Pasture'!V77,'Results_Crop&amp;Pasture'!Y77)</f>
        <v>5854403.4966499144</v>
      </c>
      <c r="AC77" s="276">
        <f t="shared" si="9"/>
        <v>0.10079240785494505</v>
      </c>
      <c r="AD77" s="276">
        <f t="shared" si="10"/>
        <v>5.5468860756446935E-2</v>
      </c>
      <c r="AE77" s="276">
        <f t="shared" si="11"/>
        <v>4.4782917526893042E-2</v>
      </c>
    </row>
    <row r="78" spans="1:31" x14ac:dyDescent="0.2">
      <c r="A78" s="203">
        <v>42</v>
      </c>
      <c r="B78" s="203" t="s">
        <v>53</v>
      </c>
      <c r="C78" s="203">
        <v>1995</v>
      </c>
      <c r="D78" s="204" t="s">
        <v>203</v>
      </c>
      <c r="E78" s="205">
        <f>DB_UtilityFE!CA78</f>
        <v>193466.04578037959</v>
      </c>
      <c r="F78" s="205">
        <f>DB_UtilityFE!CD78</f>
        <v>31111734.064868502</v>
      </c>
      <c r="G78" s="205">
        <f>DB_UtilityFE!CG78</f>
        <v>26112008.886138711</v>
      </c>
      <c r="H78" s="205">
        <f>SUM(DB_FEConversion!DV78,DB_FEConversion!DW78)</f>
        <v>110805.67918696316</v>
      </c>
      <c r="I78" s="205">
        <f>SUM(DB_FEConversion!EA78:EB78)</f>
        <v>7187870.2939123381</v>
      </c>
      <c r="J78" s="205">
        <f>SUM(DB_FEConversion!EF78:EG78)</f>
        <v>5007993.9534298712</v>
      </c>
      <c r="K78" s="205">
        <f>DB_FEConversion!EJ78</f>
        <v>8082.3786119999995</v>
      </c>
      <c r="L78" s="205">
        <f>DB_FEConversion!EM78</f>
        <v>671992.05031200009</v>
      </c>
      <c r="M78" s="205">
        <f>DB_FEConversion!EP78</f>
        <v>397191.17750400002</v>
      </c>
      <c r="N78" s="205">
        <f>DB_FEConversion!EH78*VLOOKUP(A78,MILK,4,FALSE)</f>
        <v>10645.883943907031</v>
      </c>
      <c r="O78" s="205">
        <f>DB_FEConversion!EK78*0.13</f>
        <v>451727.1597383999</v>
      </c>
      <c r="P78" s="205">
        <f>DB_FEConversion!EN78*0.13</f>
        <v>313484.30831369595</v>
      </c>
      <c r="Q78" s="205">
        <f t="shared" si="6"/>
        <v>322999.98752324976</v>
      </c>
      <c r="R78" s="205">
        <f t="shared" si="7"/>
        <v>39423323.568831235</v>
      </c>
      <c r="S78" s="205">
        <f t="shared" si="8"/>
        <v>31830678.325386278</v>
      </c>
      <c r="T78" s="241">
        <f>SUM(DB_FEConversion!DS78:DU78)</f>
        <v>21059.234644608696</v>
      </c>
      <c r="U78" s="241">
        <f>SUM(DB_FEConversion!DX78:DZ78)</f>
        <v>1192592.5031797222</v>
      </c>
      <c r="V78" s="241">
        <f>SUM(DB_FEConversion!EC78:EE78)</f>
        <v>804231.72499944863</v>
      </c>
      <c r="W78" s="241">
        <f>DB_FEConversion!EH78*VLOOKUP(A78,MILK,3,FALSE)+DB_FEConversion!EI78</f>
        <v>18599.104691292967</v>
      </c>
      <c r="X78" s="241">
        <f>DB_FEConversion!EK78*0.87+DB_FEConversion!EL78</f>
        <v>3024563.9421815993</v>
      </c>
      <c r="Y78" s="241">
        <f>DB_FEConversion!EN78*0.87+DB_FEConversion!EO78</f>
        <v>2098951.3579711034</v>
      </c>
      <c r="Z78" s="205">
        <f>SUM('Results_Crop&amp;Pasture'!T78,'Results_Crop&amp;Pasture'!W78)</f>
        <v>39658.339335901663</v>
      </c>
      <c r="AA78" s="205">
        <f>SUM('Results_Crop&amp;Pasture'!U78,'Results_Crop&amp;Pasture'!X78)</f>
        <v>4217156.4453613218</v>
      </c>
      <c r="AB78" s="205">
        <f>SUM('Results_Crop&amp;Pasture'!V78,'Results_Crop&amp;Pasture'!Y78)</f>
        <v>2903183.0829705521</v>
      </c>
      <c r="AC78" s="276">
        <f t="shared" si="9"/>
        <v>0.12278124107681901</v>
      </c>
      <c r="AD78" s="276">
        <f t="shared" si="10"/>
        <v>0.1069711039963023</v>
      </c>
      <c r="AE78" s="276">
        <f t="shared" si="11"/>
        <v>9.1207075554376224E-2</v>
      </c>
    </row>
    <row r="79" spans="1:31" x14ac:dyDescent="0.2">
      <c r="A79" s="203">
        <v>43</v>
      </c>
      <c r="B79" s="203" t="s">
        <v>54</v>
      </c>
      <c r="C79" s="203">
        <v>1995</v>
      </c>
      <c r="D79" s="204" t="s">
        <v>203</v>
      </c>
      <c r="E79" s="205">
        <f>DB_UtilityFE!CA79</f>
        <v>695424.76473613235</v>
      </c>
      <c r="F79" s="205">
        <f>DB_UtilityFE!CD79</f>
        <v>108707878.05886741</v>
      </c>
      <c r="G79" s="205">
        <f>DB_UtilityFE!CG79</f>
        <v>95847080.678128883</v>
      </c>
      <c r="H79" s="205">
        <f>SUM(DB_FEConversion!DV79,DB_FEConversion!DW79)</f>
        <v>119339.42489269863</v>
      </c>
      <c r="I79" s="205">
        <f>SUM(DB_FEConversion!EA79:EB79)</f>
        <v>7622975.4474070184</v>
      </c>
      <c r="J79" s="205">
        <f>SUM(DB_FEConversion!EF79:EG79)</f>
        <v>5230228.4005256156</v>
      </c>
      <c r="K79" s="205">
        <f>DB_FEConversion!EJ79</f>
        <v>16528.6950192</v>
      </c>
      <c r="L79" s="205">
        <f>DB_FEConversion!EM79</f>
        <v>1374242.9287392001</v>
      </c>
      <c r="M79" s="205">
        <f>DB_FEConversion!EP79</f>
        <v>812267.29808639991</v>
      </c>
      <c r="N79" s="205">
        <f>DB_FEConversion!EH79*VLOOKUP(A79,MILK,4,FALSE)</f>
        <v>24646.159487672317</v>
      </c>
      <c r="O79" s="205">
        <f>DB_FEConversion!EK79*0.13</f>
        <v>979728.7631039999</v>
      </c>
      <c r="P79" s="205">
        <f>DB_FEConversion!EN79*0.13</f>
        <v>679900.65909375984</v>
      </c>
      <c r="Q79" s="205">
        <f t="shared" si="6"/>
        <v>855939.04413570324</v>
      </c>
      <c r="R79" s="205">
        <f t="shared" si="7"/>
        <v>118684825.19811764</v>
      </c>
      <c r="S79" s="205">
        <f t="shared" si="8"/>
        <v>102569477.03583466</v>
      </c>
      <c r="T79" s="241">
        <f>SUM(DB_FEConversion!DS79:DU79)</f>
        <v>92766.802778505429</v>
      </c>
      <c r="U79" s="241">
        <f>SUM(DB_FEConversion!DX79:DZ79)</f>
        <v>5269659.7572838999</v>
      </c>
      <c r="V79" s="241">
        <f>SUM(DB_FEConversion!EC79:EE79)</f>
        <v>3553824.8540156586</v>
      </c>
      <c r="W79" s="241">
        <f>DB_FEConversion!EH79*VLOOKUP(A79,MILK,3,FALSE)+DB_FEConversion!EI79</f>
        <v>38766.691364327678</v>
      </c>
      <c r="X79" s="241">
        <f>DB_FEConversion!EK79*0.87+DB_FEConversion!EL79</f>
        <v>6558025.2060959991</v>
      </c>
      <c r="Y79" s="241">
        <f>DB_FEConversion!EN79*0.87+DB_FEConversion!EO79</f>
        <v>4551061.301754239</v>
      </c>
      <c r="Z79" s="205">
        <f>SUM('Results_Crop&amp;Pasture'!T79,'Results_Crop&amp;Pasture'!W79)</f>
        <v>131533.49414283311</v>
      </c>
      <c r="AA79" s="205">
        <f>SUM('Results_Crop&amp;Pasture'!U79,'Results_Crop&amp;Pasture'!X79)</f>
        <v>11827684.963379899</v>
      </c>
      <c r="AB79" s="205">
        <f>SUM('Results_Crop&amp;Pasture'!V79,'Results_Crop&amp;Pasture'!Y79)</f>
        <v>8104886.1557698976</v>
      </c>
      <c r="AC79" s="276">
        <f t="shared" si="9"/>
        <v>0.15367156696964437</v>
      </c>
      <c r="AD79" s="276">
        <f t="shared" si="10"/>
        <v>9.9656252967776096E-2</v>
      </c>
      <c r="AE79" s="276">
        <f t="shared" si="11"/>
        <v>7.9018499362517924E-2</v>
      </c>
    </row>
    <row r="80" spans="1:31" x14ac:dyDescent="0.2">
      <c r="A80" s="203">
        <v>50</v>
      </c>
      <c r="B80" s="203" t="s">
        <v>55</v>
      </c>
      <c r="C80" s="203">
        <v>1995</v>
      </c>
      <c r="D80" s="204" t="s">
        <v>204</v>
      </c>
      <c r="E80" s="205">
        <f>DB_UtilityFE!CA80</f>
        <v>193330.66772029237</v>
      </c>
      <c r="F80" s="205">
        <f>DB_UtilityFE!CD80</f>
        <v>33218970.102619067</v>
      </c>
      <c r="G80" s="205">
        <f>DB_UtilityFE!CG80</f>
        <v>29017493.541568968</v>
      </c>
      <c r="H80" s="205">
        <f>SUM(DB_FEConversion!DV80,DB_FEConversion!DW80)</f>
        <v>13663.091787085961</v>
      </c>
      <c r="I80" s="205">
        <f>SUM(DB_FEConversion!EA80:EB80)</f>
        <v>880028.07881032606</v>
      </c>
      <c r="J80" s="205">
        <f>SUM(DB_FEConversion!EF80:EG80)</f>
        <v>608847.94094826083</v>
      </c>
      <c r="K80" s="205">
        <f>DB_FEConversion!EJ80</f>
        <v>1377.9528839999998</v>
      </c>
      <c r="L80" s="205">
        <f>DB_FEConversion!EM80</f>
        <v>114566.939784</v>
      </c>
      <c r="M80" s="205">
        <f>DB_FEConversion!EP80</f>
        <v>67716.541727999997</v>
      </c>
      <c r="N80" s="205">
        <f>DB_FEConversion!EH80*VLOOKUP(A80,MILK,4,FALSE)</f>
        <v>0</v>
      </c>
      <c r="O80" s="205">
        <f>DB_FEConversion!EK80*0.13</f>
        <v>200309.13171359999</v>
      </c>
      <c r="P80" s="205">
        <f>DB_FEConversion!EN80*0.13</f>
        <v>139008.17838918397</v>
      </c>
      <c r="Q80" s="205">
        <f t="shared" si="6"/>
        <v>208371.71239137833</v>
      </c>
      <c r="R80" s="205">
        <f t="shared" si="7"/>
        <v>34413874.25292699</v>
      </c>
      <c r="S80" s="205">
        <f t="shared" si="8"/>
        <v>29833066.202634413</v>
      </c>
      <c r="T80" s="241">
        <f>SUM(DB_FEConversion!DS80:DU80)</f>
        <v>131985.66209876709</v>
      </c>
      <c r="U80" s="241">
        <f>SUM(DB_FEConversion!DX80:DZ80)</f>
        <v>7463200.9796144161</v>
      </c>
      <c r="V80" s="241">
        <f>SUM(DB_FEConversion!EC80:EE80)</f>
        <v>5032730.1162575353</v>
      </c>
      <c r="W80" s="241">
        <f>DB_FEConversion!EH80*VLOOKUP(A80,MILK,3,FALSE)+DB_FEConversion!EI80</f>
        <v>12971.864183199999</v>
      </c>
      <c r="X80" s="241">
        <f>DB_FEConversion!EK80*0.87+DB_FEConversion!EL80</f>
        <v>1341629.4410063999</v>
      </c>
      <c r="Y80" s="241">
        <f>DB_FEConversion!EN80*0.87+DB_FEConversion!EO80</f>
        <v>931048.24064761586</v>
      </c>
      <c r="Z80" s="205">
        <f>SUM('Results_Crop&amp;Pasture'!T80,'Results_Crop&amp;Pasture'!W80)</f>
        <v>144957.52628196709</v>
      </c>
      <c r="AA80" s="205">
        <f>SUM('Results_Crop&amp;Pasture'!U80,'Results_Crop&amp;Pasture'!X80)</f>
        <v>8804830.4206208158</v>
      </c>
      <c r="AB80" s="205">
        <f>SUM('Results_Crop&amp;Pasture'!V80,'Results_Crop&amp;Pasture'!Y80)</f>
        <v>5963778.3569051512</v>
      </c>
      <c r="AC80" s="276">
        <f t="shared" si="9"/>
        <v>0.6956679705626152</v>
      </c>
      <c r="AD80" s="276">
        <f t="shared" si="10"/>
        <v>0.25585118245941002</v>
      </c>
      <c r="AE80" s="276">
        <f t="shared" si="11"/>
        <v>0.19990497511712418</v>
      </c>
    </row>
    <row r="81" spans="1:31" x14ac:dyDescent="0.2">
      <c r="A81" s="203">
        <v>51</v>
      </c>
      <c r="B81" s="203" t="s">
        <v>56</v>
      </c>
      <c r="C81" s="203">
        <v>1995</v>
      </c>
      <c r="D81" s="204" t="s">
        <v>204</v>
      </c>
      <c r="E81" s="205">
        <f>DB_UtilityFE!CA81</f>
        <v>397921.7095210866</v>
      </c>
      <c r="F81" s="205">
        <f>DB_UtilityFE!CD81</f>
        <v>60408311.384361841</v>
      </c>
      <c r="G81" s="205">
        <f>DB_UtilityFE!CG81</f>
        <v>53396035.117554441</v>
      </c>
      <c r="H81" s="205">
        <f>SUM(DB_FEConversion!DV81,DB_FEConversion!DW81)</f>
        <v>16764.432981654649</v>
      </c>
      <c r="I81" s="205">
        <f>SUM(DB_FEConversion!EA81:EB81)</f>
        <v>1085697.7355940728</v>
      </c>
      <c r="J81" s="205">
        <f>SUM(DB_FEConversion!EF81:EG81)</f>
        <v>755209.33187525836</v>
      </c>
      <c r="K81" s="205">
        <f>DB_FEConversion!EJ81</f>
        <v>1265.7240792</v>
      </c>
      <c r="L81" s="205">
        <f>DB_FEConversion!EM81</f>
        <v>105235.91629920002</v>
      </c>
      <c r="M81" s="205">
        <f>DB_FEConversion!EP81</f>
        <v>62201.297606400003</v>
      </c>
      <c r="N81" s="205">
        <f>DB_FEConversion!EH81*VLOOKUP(A81,MILK,4,FALSE)</f>
        <v>0</v>
      </c>
      <c r="O81" s="205">
        <f>DB_FEConversion!EK81*0.13</f>
        <v>195061.43835359998</v>
      </c>
      <c r="P81" s="205">
        <f>DB_FEConversion!EN81*0.13</f>
        <v>135366.445790784</v>
      </c>
      <c r="Q81" s="205">
        <f t="shared" si="6"/>
        <v>415951.86658194126</v>
      </c>
      <c r="R81" s="205">
        <f t="shared" si="7"/>
        <v>61794306.474608712</v>
      </c>
      <c r="S81" s="205">
        <f t="shared" si="8"/>
        <v>54348812.192826882</v>
      </c>
      <c r="T81" s="241">
        <f>SUM(DB_FEConversion!DS81:DU81)</f>
        <v>96404.126735826576</v>
      </c>
      <c r="U81" s="241">
        <f>SUM(DB_FEConversion!DX81:DZ81)</f>
        <v>5451465.0226847166</v>
      </c>
      <c r="V81" s="241">
        <f>SUM(DB_FEConversion!EC81:EE81)</f>
        <v>3676139.187137397</v>
      </c>
      <c r="W81" s="241">
        <f>DB_FEConversion!EH81*VLOOKUP(A81,MILK,3,FALSE)+DB_FEConversion!EI81</f>
        <v>12626.049571199999</v>
      </c>
      <c r="X81" s="241">
        <f>DB_FEConversion!EK81*0.87+DB_FEConversion!EL81</f>
        <v>1305770.8691663998</v>
      </c>
      <c r="Y81" s="241">
        <f>DB_FEConversion!EN81*0.87+DB_FEConversion!EO81</f>
        <v>906163.5301580159</v>
      </c>
      <c r="Z81" s="205">
        <f>SUM('Results_Crop&amp;Pasture'!T81,'Results_Crop&amp;Pasture'!W81)</f>
        <v>109030.17630702657</v>
      </c>
      <c r="AA81" s="205">
        <f>SUM('Results_Crop&amp;Pasture'!U81,'Results_Crop&amp;Pasture'!X81)</f>
        <v>6757235.891851116</v>
      </c>
      <c r="AB81" s="205">
        <f>SUM('Results_Crop&amp;Pasture'!V81,'Results_Crop&amp;Pasture'!Y81)</f>
        <v>4582302.7172954129</v>
      </c>
      <c r="AC81" s="276">
        <f t="shared" si="9"/>
        <v>0.26212209889325733</v>
      </c>
      <c r="AD81" s="276">
        <f t="shared" si="10"/>
        <v>0.10935046086531718</v>
      </c>
      <c r="AE81" s="276">
        <f t="shared" si="11"/>
        <v>8.4312840196720973E-2</v>
      </c>
    </row>
    <row r="82" spans="1:31" x14ac:dyDescent="0.2">
      <c r="A82" s="203">
        <v>52</v>
      </c>
      <c r="B82" s="203" t="s">
        <v>57</v>
      </c>
      <c r="C82" s="203">
        <v>1995</v>
      </c>
      <c r="D82" s="204" t="s">
        <v>204</v>
      </c>
      <c r="E82" s="205">
        <f>DB_UtilityFE!CA82</f>
        <v>278721.57683162316</v>
      </c>
      <c r="F82" s="205">
        <f>DB_UtilityFE!CD82</f>
        <v>47946204.10838294</v>
      </c>
      <c r="G82" s="205">
        <f>DB_UtilityFE!CG82</f>
        <v>41656254.589896835</v>
      </c>
      <c r="H82" s="205">
        <f>SUM(DB_FEConversion!DV82,DB_FEConversion!DW82)</f>
        <v>19442.976150090613</v>
      </c>
      <c r="I82" s="205">
        <f>SUM(DB_FEConversion!EA82:EB82)</f>
        <v>1287187.7531008371</v>
      </c>
      <c r="J82" s="205">
        <f>SUM(DB_FEConversion!EF82:EG82)</f>
        <v>914536.19938066974</v>
      </c>
      <c r="K82" s="205">
        <f>DB_FEConversion!EJ82</f>
        <v>5349.6951227999998</v>
      </c>
      <c r="L82" s="205">
        <f>DB_FEConversion!EM82</f>
        <v>444788.93735280004</v>
      </c>
      <c r="M82" s="205">
        <f>DB_FEConversion!EP82</f>
        <v>262899.30317759997</v>
      </c>
      <c r="N82" s="205">
        <f>DB_FEConversion!EH82*VLOOKUP(A82,MILK,4,FALSE)</f>
        <v>1935.2255628892381</v>
      </c>
      <c r="O82" s="205">
        <f>DB_FEConversion!EK82*0.13</f>
        <v>950849.30369519989</v>
      </c>
      <c r="P82" s="205">
        <f>DB_FEConversion!EN82*0.13</f>
        <v>659859.23107228789</v>
      </c>
      <c r="Q82" s="205">
        <f t="shared" si="6"/>
        <v>305449.47366740304</v>
      </c>
      <c r="R82" s="205">
        <f t="shared" si="7"/>
        <v>50629030.102531776</v>
      </c>
      <c r="S82" s="205">
        <f t="shared" si="8"/>
        <v>43493549.323527396</v>
      </c>
      <c r="T82" s="241">
        <f>SUM(DB_FEConversion!DS82:DU82)</f>
        <v>110528.02122935986</v>
      </c>
      <c r="U82" s="241">
        <f>SUM(DB_FEConversion!DX82:DZ82)</f>
        <v>6251943.0270187669</v>
      </c>
      <c r="V82" s="241">
        <f>SUM(DB_FEConversion!EC82:EE82)</f>
        <v>4215951.1254869262</v>
      </c>
      <c r="W82" s="241">
        <f>DB_FEConversion!EH82*VLOOKUP(A82,MILK,3,FALSE)+DB_FEConversion!EI82</f>
        <v>59602.190439510763</v>
      </c>
      <c r="X82" s="241">
        <f>DB_FEConversion!EK82*0.87+DB_FEConversion!EL82</f>
        <v>6363975.6173447995</v>
      </c>
      <c r="Y82" s="241">
        <f>DB_FEConversion!EN82*0.87+DB_FEConversion!EO82</f>
        <v>4416397.0474653114</v>
      </c>
      <c r="Z82" s="205">
        <f>SUM('Results_Crop&amp;Pasture'!T82,'Results_Crop&amp;Pasture'!W82)</f>
        <v>170130.21166887062</v>
      </c>
      <c r="AA82" s="205">
        <f>SUM('Results_Crop&amp;Pasture'!U82,'Results_Crop&amp;Pasture'!X82)</f>
        <v>12615918.644363567</v>
      </c>
      <c r="AB82" s="205">
        <f>SUM('Results_Crop&amp;Pasture'!V82,'Results_Crop&amp;Pasture'!Y82)</f>
        <v>8632348.1729522385</v>
      </c>
      <c r="AC82" s="276">
        <f t="shared" si="9"/>
        <v>0.55698315543382315</v>
      </c>
      <c r="AD82" s="276">
        <f t="shared" si="10"/>
        <v>0.24918349450531327</v>
      </c>
      <c r="AE82" s="276">
        <f t="shared" si="11"/>
        <v>0.1984742176073144</v>
      </c>
    </row>
    <row r="83" spans="1:31" x14ac:dyDescent="0.2">
      <c r="A83" s="203">
        <v>53</v>
      </c>
      <c r="B83" s="203" t="s">
        <v>58</v>
      </c>
      <c r="C83" s="203">
        <v>1995</v>
      </c>
      <c r="D83" s="204" t="s">
        <v>204</v>
      </c>
      <c r="E83" s="205">
        <f>DB_UtilityFE!CA83</f>
        <v>9633.7080941673466</v>
      </c>
      <c r="F83" s="205">
        <f>DB_UtilityFE!CD83</f>
        <v>1401575.5320617657</v>
      </c>
      <c r="G83" s="205">
        <f>DB_UtilityFE!CG83</f>
        <v>1189652.2478429058</v>
      </c>
      <c r="H83" s="205">
        <f>SUM(DB_FEConversion!DV83,DB_FEConversion!DW83)</f>
        <v>5709.9847679440454</v>
      </c>
      <c r="I83" s="205">
        <f>SUM(DB_FEConversion!EA83:EB83)</f>
        <v>349921.85507992061</v>
      </c>
      <c r="J83" s="205">
        <f>SUM(DB_FEConversion!EF83:EG83)</f>
        <v>229812.75626393646</v>
      </c>
      <c r="K83" s="205">
        <f>DB_FEConversion!EJ83</f>
        <v>2358.3432851999996</v>
      </c>
      <c r="L83" s="205">
        <f>DB_FEConversion!EM83</f>
        <v>196079.39885520001</v>
      </c>
      <c r="M83" s="205">
        <f>DB_FEConversion!EP83</f>
        <v>115895.7271584</v>
      </c>
      <c r="N83" s="205">
        <f>DB_FEConversion!EH83*VLOOKUP(A83,MILK,4,FALSE)</f>
        <v>97.916276257433751</v>
      </c>
      <c r="O83" s="205">
        <f>DB_FEConversion!EK83*0.13</f>
        <v>10243.913097600001</v>
      </c>
      <c r="P83" s="205">
        <f>DB_FEConversion!EN83*0.13</f>
        <v>7108.950486144</v>
      </c>
      <c r="Q83" s="205">
        <f t="shared" si="6"/>
        <v>17799.952423568826</v>
      </c>
      <c r="R83" s="205">
        <f t="shared" si="7"/>
        <v>1957820.6990944864</v>
      </c>
      <c r="S83" s="205">
        <f t="shared" si="8"/>
        <v>1542469.6817513863</v>
      </c>
      <c r="T83" s="241">
        <f>SUM(DB_FEConversion!DS83:DU83)</f>
        <v>585.96849721485717</v>
      </c>
      <c r="U83" s="241">
        <f>SUM(DB_FEConversion!DX83:DZ83)</f>
        <v>33228.288939520899</v>
      </c>
      <c r="V83" s="241">
        <f>SUM(DB_FEConversion!EC83:EE83)</f>
        <v>22408.148947167134</v>
      </c>
      <c r="W83" s="241">
        <f>DB_FEConversion!EH83*VLOOKUP(A83,MILK,3,FALSE)+DB_FEConversion!EI83</f>
        <v>573.40453494256633</v>
      </c>
      <c r="X83" s="241">
        <f>DB_FEConversion!EK83*0.87+DB_FEConversion!EL83</f>
        <v>69554.598422399999</v>
      </c>
      <c r="Y83" s="241">
        <f>DB_FEConversion!EN83*0.87+DB_FEConversion!EO83</f>
        <v>48268.683222656</v>
      </c>
      <c r="Z83" s="205">
        <f>SUM('Results_Crop&amp;Pasture'!T83,'Results_Crop&amp;Pasture'!W83)</f>
        <v>1159.3730321574235</v>
      </c>
      <c r="AA83" s="205">
        <f>SUM('Results_Crop&amp;Pasture'!U83,'Results_Crop&amp;Pasture'!X83)</f>
        <v>102782.8873619209</v>
      </c>
      <c r="AB83" s="205">
        <f>SUM('Results_Crop&amp;Pasture'!V83,'Results_Crop&amp;Pasture'!Y83)</f>
        <v>70676.83216982313</v>
      </c>
      <c r="AC83" s="276">
        <f t="shared" si="9"/>
        <v>6.5133490504295039E-2</v>
      </c>
      <c r="AD83" s="276">
        <f t="shared" si="10"/>
        <v>5.2498621252425784E-2</v>
      </c>
      <c r="AE83" s="276">
        <f t="shared" si="11"/>
        <v>4.5820564907035073E-2</v>
      </c>
    </row>
    <row r="84" spans="1:31" x14ac:dyDescent="0.2">
      <c r="A84" s="203">
        <v>11</v>
      </c>
      <c r="B84" s="203" t="s">
        <v>32</v>
      </c>
      <c r="C84" s="203">
        <v>2006</v>
      </c>
      <c r="D84" s="204" t="s">
        <v>200</v>
      </c>
      <c r="E84" s="205">
        <f>DB_UtilityFE!CA84</f>
        <v>37896.232100081048</v>
      </c>
      <c r="F84" s="205">
        <f>DB_UtilityFE!CD84</f>
        <v>5578512.1119699571</v>
      </c>
      <c r="G84" s="205">
        <f>DB_UtilityFE!CG84</f>
        <v>4654682.0381091181</v>
      </c>
      <c r="H84" s="205">
        <f>SUM(DB_FEConversion!DV84,DB_FEConversion!DW84)</f>
        <v>6780.2103603763371</v>
      </c>
      <c r="I84" s="205">
        <f>SUM(DB_FEConversion!EA84:EB84)</f>
        <v>444792.39448990143</v>
      </c>
      <c r="J84" s="205">
        <f>SUM(DB_FEConversion!EF84:EG84)</f>
        <v>313291.22519192111</v>
      </c>
      <c r="K84" s="205">
        <f>DB_FEConversion!EJ84</f>
        <v>595.42801919999999</v>
      </c>
      <c r="L84" s="205">
        <f>DB_FEConversion!EM84</f>
        <v>49505.5867392</v>
      </c>
      <c r="M84" s="205">
        <f>DB_FEConversion!EP84</f>
        <v>29261.034086399999</v>
      </c>
      <c r="N84" s="205">
        <f>DB_FEConversion!EH84*VLOOKUP(A84,MILK,4,FALSE)</f>
        <v>0</v>
      </c>
      <c r="O84" s="205">
        <f>DB_FEConversion!EK84*0.13</f>
        <v>332234.58406319993</v>
      </c>
      <c r="P84" s="205">
        <f>DB_FEConversion!EN84*0.13</f>
        <v>230560.25421020796</v>
      </c>
      <c r="Q84" s="205">
        <f t="shared" si="6"/>
        <v>45271.870479657387</v>
      </c>
      <c r="R84" s="205">
        <f t="shared" si="7"/>
        <v>6405044.6772622587</v>
      </c>
      <c r="S84" s="205">
        <f t="shared" si="8"/>
        <v>5227794.5515976464</v>
      </c>
      <c r="T84" s="241">
        <f>SUM(DB_FEConversion!DS84:DU84)</f>
        <v>57030.997556588183</v>
      </c>
      <c r="U84" s="241">
        <f>SUM(DB_FEConversion!DX84:DZ84)</f>
        <v>3224619.934471535</v>
      </c>
      <c r="V84" s="241">
        <f>SUM(DB_FEConversion!EC84:EE84)</f>
        <v>2174485.3038010406</v>
      </c>
      <c r="W84" s="241">
        <f>DB_FEConversion!EH84*VLOOKUP(A84,MILK,3,FALSE)+DB_FEConversion!EI84</f>
        <v>21500.792341599998</v>
      </c>
      <c r="X84" s="241">
        <f>DB_FEConversion!EK84*0.87+DB_FEConversion!EL84</f>
        <v>2223519.9772967994</v>
      </c>
      <c r="Y84" s="241">
        <f>DB_FEConversion!EN84*0.87+DB_FEConversion!EO84</f>
        <v>1543052.2763081917</v>
      </c>
      <c r="Z84" s="205">
        <f>SUM('Results_Crop&amp;Pasture'!T84,'Results_Crop&amp;Pasture'!W84)</f>
        <v>78531.789898188174</v>
      </c>
      <c r="AA84" s="205">
        <f>SUM('Results_Crop&amp;Pasture'!U84,'Results_Crop&amp;Pasture'!X84)</f>
        <v>5448139.911768334</v>
      </c>
      <c r="AB84" s="205">
        <f>SUM('Results_Crop&amp;Pasture'!V84,'Results_Crop&amp;Pasture'!Y84)</f>
        <v>3717537.5801092321</v>
      </c>
      <c r="AC84" s="276">
        <f t="shared" si="9"/>
        <v>1.7346707583791112</v>
      </c>
      <c r="AD84" s="276">
        <f t="shared" si="10"/>
        <v>0.85060139098000176</v>
      </c>
      <c r="AE84" s="276">
        <f t="shared" si="11"/>
        <v>0.71111011410598179</v>
      </c>
    </row>
    <row r="85" spans="1:31" x14ac:dyDescent="0.2">
      <c r="A85" s="203">
        <v>12</v>
      </c>
      <c r="B85" s="203" t="s">
        <v>33</v>
      </c>
      <c r="C85" s="203">
        <v>2006</v>
      </c>
      <c r="D85" s="204" t="s">
        <v>200</v>
      </c>
      <c r="E85" s="205">
        <f>DB_UtilityFE!CA85</f>
        <v>11166.652338806642</v>
      </c>
      <c r="F85" s="205">
        <f>DB_UtilityFE!CD85</f>
        <v>2629231.753162161</v>
      </c>
      <c r="G85" s="205">
        <f>DB_UtilityFE!CG85</f>
        <v>2111111.9817429041</v>
      </c>
      <c r="H85" s="205">
        <f>SUM(DB_FEConversion!DV85,DB_FEConversion!DW85)</f>
        <v>2196.70318274286</v>
      </c>
      <c r="I85" s="205">
        <f>SUM(DB_FEConversion!EA85:EB85)</f>
        <v>146319.38300560717</v>
      </c>
      <c r="J85" s="205">
        <f>SUM(DB_FEConversion!EF85:EG85)</f>
        <v>104554.68730448576</v>
      </c>
      <c r="K85" s="205">
        <f>DB_FEConversion!EJ85</f>
        <v>104.9764212</v>
      </c>
      <c r="L85" s="205">
        <f>DB_FEConversion!EM85</f>
        <v>8728.0395912000004</v>
      </c>
      <c r="M85" s="205">
        <f>DB_FEConversion!EP85</f>
        <v>5158.8412704000002</v>
      </c>
      <c r="N85" s="205">
        <f>DB_FEConversion!EH85*VLOOKUP(A85,MILK,4,FALSE)</f>
        <v>0</v>
      </c>
      <c r="O85" s="205">
        <f>DB_FEConversion!EK85*0.13</f>
        <v>15390.8091792</v>
      </c>
      <c r="P85" s="205">
        <f>DB_FEConversion!EN85*0.13</f>
        <v>10680.732973247999</v>
      </c>
      <c r="Q85" s="205">
        <f t="shared" si="6"/>
        <v>13468.331942749501</v>
      </c>
      <c r="R85" s="205">
        <f t="shared" si="7"/>
        <v>2799669.9849381684</v>
      </c>
      <c r="S85" s="205">
        <f t="shared" si="8"/>
        <v>2231506.2432910381</v>
      </c>
      <c r="T85" s="241">
        <f>SUM(DB_FEConversion!DS85:DU85)</f>
        <v>11648.511010170772</v>
      </c>
      <c r="U85" s="241">
        <f>SUM(DB_FEConversion!DX85:DZ85)</f>
        <v>659004.35638291563</v>
      </c>
      <c r="V85" s="241">
        <f>SUM(DB_FEConversion!EC85:EE85)</f>
        <v>444396.17110247293</v>
      </c>
      <c r="W85" s="241">
        <f>DB_FEConversion!EH85*VLOOKUP(A85,MILK,3,FALSE)+DB_FEConversion!EI85</f>
        <v>996.38990879999994</v>
      </c>
      <c r="X85" s="241">
        <f>DB_FEConversion!EK85*0.87+DB_FEConversion!EL85</f>
        <v>103047.99130079999</v>
      </c>
      <c r="Y85" s="241">
        <f>DB_FEConversion!EN85*0.87+DB_FEConversion!EO85</f>
        <v>71512.034597951992</v>
      </c>
      <c r="Z85" s="205">
        <f>SUM('Results_Crop&amp;Pasture'!T85,'Results_Crop&amp;Pasture'!W85)</f>
        <v>12644.900918970772</v>
      </c>
      <c r="AA85" s="205">
        <f>SUM('Results_Crop&amp;Pasture'!U85,'Results_Crop&amp;Pasture'!X85)</f>
        <v>762052.34768371563</v>
      </c>
      <c r="AB85" s="205">
        <f>SUM('Results_Crop&amp;Pasture'!V85,'Results_Crop&amp;Pasture'!Y85)</f>
        <v>515908.20570042491</v>
      </c>
      <c r="AC85" s="276">
        <f t="shared" si="9"/>
        <v>0.93886169220665727</v>
      </c>
      <c r="AD85" s="276">
        <f t="shared" si="10"/>
        <v>0.27219363417240255</v>
      </c>
      <c r="AE85" s="276">
        <f t="shared" si="11"/>
        <v>0.23119281303894565</v>
      </c>
    </row>
    <row r="86" spans="1:31" x14ac:dyDescent="0.2">
      <c r="A86" s="203">
        <v>13</v>
      </c>
      <c r="B86" s="203" t="s">
        <v>34</v>
      </c>
      <c r="C86" s="203">
        <v>2006</v>
      </c>
      <c r="D86" s="204" t="s">
        <v>200</v>
      </c>
      <c r="E86" s="205">
        <f>DB_UtilityFE!CA86</f>
        <v>6344.9885684462888</v>
      </c>
      <c r="F86" s="205">
        <f>DB_UtilityFE!CD86</f>
        <v>2756288.2969661593</v>
      </c>
      <c r="G86" s="205">
        <f>DB_UtilityFE!CG86</f>
        <v>2095913.0298408472</v>
      </c>
      <c r="H86" s="205">
        <f>SUM(DB_FEConversion!DV86,DB_FEConversion!DW86)</f>
        <v>3377.609780228956</v>
      </c>
      <c r="I86" s="205">
        <f>SUM(DB_FEConversion!EA86:EB86)</f>
        <v>219959.78480182434</v>
      </c>
      <c r="J86" s="205">
        <f>SUM(DB_FEConversion!EF86:EG86)</f>
        <v>153837.64774145948</v>
      </c>
      <c r="K86" s="205">
        <f>DB_FEConversion!EJ86</f>
        <v>1298.2499207999999</v>
      </c>
      <c r="L86" s="205">
        <f>DB_FEConversion!EM86</f>
        <v>107940.20770080001</v>
      </c>
      <c r="M86" s="205">
        <f>DB_FEConversion!EP86</f>
        <v>63799.710393599998</v>
      </c>
      <c r="N86" s="205">
        <f>DB_FEConversion!EH86*VLOOKUP(A86,MILK,4,FALSE)</f>
        <v>0</v>
      </c>
      <c r="O86" s="205">
        <f>DB_FEConversion!EK86*0.13</f>
        <v>16975.508659200001</v>
      </c>
      <c r="P86" s="205">
        <f>DB_FEConversion!EN86*0.13</f>
        <v>11780.464104447999</v>
      </c>
      <c r="Q86" s="205">
        <f t="shared" si="6"/>
        <v>11020.848269475246</v>
      </c>
      <c r="R86" s="205">
        <f t="shared" si="7"/>
        <v>3101163.7981279837</v>
      </c>
      <c r="S86" s="205">
        <f t="shared" si="8"/>
        <v>2325330.8520803549</v>
      </c>
      <c r="T86" s="241">
        <f>SUM(DB_FEConversion!DS86:DU86)</f>
        <v>8124.6049651020867</v>
      </c>
      <c r="U86" s="241">
        <f>SUM(DB_FEConversion!DX86:DZ86)</f>
        <v>459540.06540378195</v>
      </c>
      <c r="V86" s="241">
        <f>SUM(DB_FEConversion!EC86:EE86)</f>
        <v>309887.64037691097</v>
      </c>
      <c r="W86" s="241">
        <f>DB_FEConversion!EH86*VLOOKUP(A86,MILK,3,FALSE)+DB_FEConversion!EI86</f>
        <v>1099.5122632</v>
      </c>
      <c r="X86" s="241">
        <f>DB_FEConversion!EK86*0.87+DB_FEConversion!EL86</f>
        <v>113721.2320608</v>
      </c>
      <c r="Y86" s="241">
        <f>DB_FEConversion!EN86*0.87+DB_FEConversion!EO86</f>
        <v>78918.924852352007</v>
      </c>
      <c r="Z86" s="205">
        <f>SUM('Results_Crop&amp;Pasture'!T86,'Results_Crop&amp;Pasture'!W86)</f>
        <v>9224.117228302086</v>
      </c>
      <c r="AA86" s="205">
        <f>SUM('Results_Crop&amp;Pasture'!U86,'Results_Crop&amp;Pasture'!X86)</f>
        <v>573261.2974645819</v>
      </c>
      <c r="AB86" s="205">
        <f>SUM('Results_Crop&amp;Pasture'!V86,'Results_Crop&amp;Pasture'!Y86)</f>
        <v>388806.56522926298</v>
      </c>
      <c r="AC86" s="276">
        <f t="shared" si="9"/>
        <v>0.83696980511476449</v>
      </c>
      <c r="AD86" s="276">
        <f t="shared" si="10"/>
        <v>0.18485360167387188</v>
      </c>
      <c r="AE86" s="276">
        <f t="shared" si="11"/>
        <v>0.16720483662848132</v>
      </c>
    </row>
    <row r="87" spans="1:31" x14ac:dyDescent="0.2">
      <c r="A87" s="203">
        <v>14</v>
      </c>
      <c r="B87" s="203" t="s">
        <v>35</v>
      </c>
      <c r="C87" s="203">
        <v>2006</v>
      </c>
      <c r="D87" s="204" t="s">
        <v>200</v>
      </c>
      <c r="E87" s="205">
        <f>DB_UtilityFE!CA87</f>
        <v>4799.6786692080077</v>
      </c>
      <c r="F87" s="205">
        <f>DB_UtilityFE!CD87</f>
        <v>850248.29095133662</v>
      </c>
      <c r="G87" s="205">
        <f>DB_UtilityFE!CG87</f>
        <v>766621.09295496927</v>
      </c>
      <c r="H87" s="205">
        <f>SUM(DB_FEConversion!DV87,DB_FEConversion!DW87)</f>
        <v>603.52614260542418</v>
      </c>
      <c r="I87" s="205">
        <f>SUM(DB_FEConversion!EA87:EB87)</f>
        <v>41425.656972435259</v>
      </c>
      <c r="J87" s="205">
        <f>SUM(DB_FEConversion!EF87:EG87)</f>
        <v>30416.544177948213</v>
      </c>
      <c r="K87" s="205">
        <f>DB_FEConversion!EJ87</f>
        <v>11.574511199999998</v>
      </c>
      <c r="L87" s="205">
        <f>DB_FEConversion!EM87</f>
        <v>962.33793119999996</v>
      </c>
      <c r="M87" s="205">
        <f>DB_FEConversion!EP87</f>
        <v>568.80455039999993</v>
      </c>
      <c r="N87" s="205">
        <f>DB_FEConversion!EH87*VLOOKUP(A87,MILK,4,FALSE)</f>
        <v>0</v>
      </c>
      <c r="O87" s="205">
        <f>DB_FEConversion!EK87*0.13</f>
        <v>3753.3996863999992</v>
      </c>
      <c r="P87" s="205">
        <f>DB_FEConversion!EN87*0.13</f>
        <v>2604.7402268159994</v>
      </c>
      <c r="Q87" s="205">
        <f t="shared" si="6"/>
        <v>5414.7793230134321</v>
      </c>
      <c r="R87" s="205">
        <f t="shared" si="7"/>
        <v>896389.68554137193</v>
      </c>
      <c r="S87" s="205">
        <f t="shared" si="8"/>
        <v>800211.18191013357</v>
      </c>
      <c r="T87" s="241">
        <f>SUM(DB_FEConversion!DS87:DU87)</f>
        <v>3622.3202057295571</v>
      </c>
      <c r="U87" s="241">
        <f>SUM(DB_FEConversion!DX87:DZ87)</f>
        <v>205086.61636816122</v>
      </c>
      <c r="V87" s="241">
        <f>SUM(DB_FEConversion!EC87:EE87)</f>
        <v>138300.82016805702</v>
      </c>
      <c r="W87" s="241">
        <f>DB_FEConversion!EH87*VLOOKUP(A87,MILK,3,FALSE)+DB_FEConversion!EI87</f>
        <v>242.92761999999996</v>
      </c>
      <c r="X87" s="241">
        <f>DB_FEConversion!EK87*0.87+DB_FEConversion!EL87</f>
        <v>25122.902313599992</v>
      </c>
      <c r="Y87" s="241">
        <f>DB_FEConversion!EN87*0.87+DB_FEConversion!EO87</f>
        <v>17434.496653183996</v>
      </c>
      <c r="Z87" s="205">
        <f>SUM('Results_Crop&amp;Pasture'!T87,'Results_Crop&amp;Pasture'!W87)</f>
        <v>3865.247825729557</v>
      </c>
      <c r="AA87" s="205">
        <f>SUM('Results_Crop&amp;Pasture'!U87,'Results_Crop&amp;Pasture'!X87)</f>
        <v>230209.51868176123</v>
      </c>
      <c r="AB87" s="205">
        <f>SUM('Results_Crop&amp;Pasture'!V87,'Results_Crop&amp;Pasture'!Y87)</f>
        <v>155735.31682124102</v>
      </c>
      <c r="AC87" s="276">
        <f t="shared" si="9"/>
        <v>0.71383293670008141</v>
      </c>
      <c r="AD87" s="276">
        <f t="shared" si="10"/>
        <v>0.25681857164914484</v>
      </c>
      <c r="AE87" s="276">
        <f t="shared" si="11"/>
        <v>0.19461777133568053</v>
      </c>
    </row>
    <row r="88" spans="1:31" x14ac:dyDescent="0.2">
      <c r="A88" s="203">
        <v>15</v>
      </c>
      <c r="B88" s="203" t="s">
        <v>36</v>
      </c>
      <c r="C88" s="203">
        <v>2006</v>
      </c>
      <c r="D88" s="204" t="s">
        <v>200</v>
      </c>
      <c r="E88" s="205">
        <f>DB_UtilityFE!CA88</f>
        <v>72503.765307928712</v>
      </c>
      <c r="F88" s="205">
        <f>DB_UtilityFE!CD88</f>
        <v>25775464.282478243</v>
      </c>
      <c r="G88" s="205">
        <f>DB_UtilityFE!CG88</f>
        <v>19804878.197458819</v>
      </c>
      <c r="H88" s="205">
        <f>SUM(DB_FEConversion!DV88,DB_FEConversion!DW88)</f>
        <v>20177.647275319334</v>
      </c>
      <c r="I88" s="205">
        <f>SUM(DB_FEConversion!EA88:EB88)</f>
        <v>1293908.2355023841</v>
      </c>
      <c r="J88" s="205">
        <f>SUM(DB_FEConversion!EF88:EG88)</f>
        <v>891258.73000190745</v>
      </c>
      <c r="K88" s="205">
        <f>DB_FEConversion!EJ88</f>
        <v>2058.871122</v>
      </c>
      <c r="L88" s="205">
        <f>DB_FEConversion!EM88</f>
        <v>171180.42757200002</v>
      </c>
      <c r="M88" s="205">
        <f>DB_FEConversion!EP88</f>
        <v>101178.80942400001</v>
      </c>
      <c r="N88" s="205">
        <f>DB_FEConversion!EH88*VLOOKUP(A88,MILK,4,FALSE)</f>
        <v>0</v>
      </c>
      <c r="O88" s="205">
        <f>DB_FEConversion!EK88*0.13</f>
        <v>247489.53203519998</v>
      </c>
      <c r="P88" s="205">
        <f>DB_FEConversion!EN88*0.13</f>
        <v>171749.87842188799</v>
      </c>
      <c r="Q88" s="205">
        <f t="shared" si="6"/>
        <v>94740.283705248046</v>
      </c>
      <c r="R88" s="205">
        <f t="shared" si="7"/>
        <v>27488042.47758783</v>
      </c>
      <c r="S88" s="205">
        <f t="shared" si="8"/>
        <v>20969065.615306616</v>
      </c>
      <c r="T88" s="241">
        <f>SUM(DB_FEConversion!DS88:DU88)</f>
        <v>95744.082346298455</v>
      </c>
      <c r="U88" s="241">
        <f>SUM(DB_FEConversion!DX88:DZ88)</f>
        <v>5415612.8125455407</v>
      </c>
      <c r="V88" s="241">
        <f>SUM(DB_FEConversion!EC88:EE88)</f>
        <v>3651978.3568120948</v>
      </c>
      <c r="W88" s="241">
        <f>DB_FEConversion!EH88*VLOOKUP(A88,MILK,3,FALSE)+DB_FEConversion!EI88</f>
        <v>16017.789871200001</v>
      </c>
      <c r="X88" s="241">
        <f>DB_FEConversion!EK88*0.87+DB_FEConversion!EL88</f>
        <v>1656511.9054848</v>
      </c>
      <c r="Y88" s="241">
        <f>DB_FEConversion!EN88*0.87+DB_FEConversion!EO88</f>
        <v>1149566.6747269118</v>
      </c>
      <c r="Z88" s="205">
        <f>SUM('Results_Crop&amp;Pasture'!T88,'Results_Crop&amp;Pasture'!W88)</f>
        <v>111761.87221749846</v>
      </c>
      <c r="AA88" s="205">
        <f>SUM('Results_Crop&amp;Pasture'!U88,'Results_Crop&amp;Pasture'!X88)</f>
        <v>7072124.718030341</v>
      </c>
      <c r="AB88" s="205">
        <f>SUM('Results_Crop&amp;Pasture'!V88,'Results_Crop&amp;Pasture'!Y88)</f>
        <v>4801545.0315390062</v>
      </c>
      <c r="AC88" s="276">
        <f t="shared" si="9"/>
        <v>1.1796657962858466</v>
      </c>
      <c r="AD88" s="276">
        <f t="shared" si="10"/>
        <v>0.25728004181441966</v>
      </c>
      <c r="AE88" s="276">
        <f t="shared" si="11"/>
        <v>0.22898230753944809</v>
      </c>
    </row>
    <row r="89" spans="1:31" x14ac:dyDescent="0.2">
      <c r="A89" s="203">
        <v>16</v>
      </c>
      <c r="B89" s="203" t="s">
        <v>37</v>
      </c>
      <c r="C89" s="203">
        <v>2006</v>
      </c>
      <c r="D89" s="204" t="s">
        <v>200</v>
      </c>
      <c r="E89" s="205">
        <f>DB_UtilityFE!CA89</f>
        <v>254.62157877734376</v>
      </c>
      <c r="F89" s="205">
        <f>DB_UtilityFE!CD89</f>
        <v>123482.42540986562</v>
      </c>
      <c r="G89" s="205">
        <f>DB_UtilityFE!CG89</f>
        <v>93928.128099965572</v>
      </c>
      <c r="H89" s="205">
        <f>SUM(DB_FEConversion!DV89,DB_FEConversion!DW89)</f>
        <v>155.45292246660577</v>
      </c>
      <c r="I89" s="205">
        <f>SUM(DB_FEConversion!EA89:EB89)</f>
        <v>11102.332470893447</v>
      </c>
      <c r="J89" s="205">
        <f>SUM(DB_FEConversion!EF89:EG89)</f>
        <v>8430.7607767147583</v>
      </c>
      <c r="K89" s="205">
        <f>DB_FEConversion!EJ89</f>
        <v>4.6151532</v>
      </c>
      <c r="L89" s="205">
        <f>DB_FEConversion!EM89</f>
        <v>383.71702320000003</v>
      </c>
      <c r="M89" s="205">
        <f>DB_FEConversion!EP89</f>
        <v>226.80181439999998</v>
      </c>
      <c r="N89" s="205">
        <f>DB_FEConversion!EH89*VLOOKUP(A89,MILK,4,FALSE)</f>
        <v>0</v>
      </c>
      <c r="O89" s="205">
        <f>DB_FEConversion!EK89*0.13</f>
        <v>555.94375200000002</v>
      </c>
      <c r="P89" s="205">
        <f>DB_FEConversion!EN89*0.13</f>
        <v>385.80731487999992</v>
      </c>
      <c r="Q89" s="205">
        <f t="shared" si="6"/>
        <v>414.68965444394951</v>
      </c>
      <c r="R89" s="205">
        <f t="shared" si="7"/>
        <v>135524.41865595907</v>
      </c>
      <c r="S89" s="205">
        <f t="shared" si="8"/>
        <v>102971.49800596033</v>
      </c>
      <c r="T89" s="241">
        <f>SUM(DB_FEConversion!DS89:DU89)</f>
        <v>1676.8181830297722</v>
      </c>
      <c r="U89" s="241">
        <f>SUM(DB_FEConversion!DX89:DZ89)</f>
        <v>94840.534857133563</v>
      </c>
      <c r="V89" s="241">
        <f>SUM(DB_FEConversion!EC89:EE89)</f>
        <v>63954.942064893708</v>
      </c>
      <c r="W89" s="241">
        <f>DB_FEConversion!EH89*VLOOKUP(A89,MILK,3,FALSE)+DB_FEConversion!EI89</f>
        <v>35.976824000000001</v>
      </c>
      <c r="X89" s="241">
        <f>DB_FEConversion!EK89*0.87+DB_FEConversion!EL89</f>
        <v>3720.5466479999995</v>
      </c>
      <c r="Y89" s="241">
        <f>DB_FEConversion!EN89*0.87+DB_FEConversion!EO89</f>
        <v>2581.9412611199996</v>
      </c>
      <c r="Z89" s="205">
        <f>SUM('Results_Crop&amp;Pasture'!T89,'Results_Crop&amp;Pasture'!W89)</f>
        <v>1712.7950070297723</v>
      </c>
      <c r="AA89" s="205">
        <f>SUM('Results_Crop&amp;Pasture'!U89,'Results_Crop&amp;Pasture'!X89)</f>
        <v>98561.081505133567</v>
      </c>
      <c r="AB89" s="205">
        <f>SUM('Results_Crop&amp;Pasture'!V89,'Results_Crop&amp;Pasture'!Y89)</f>
        <v>66536.883326013703</v>
      </c>
      <c r="AC89" s="276">
        <f t="shared" si="9"/>
        <v>4.1303056121002841</v>
      </c>
      <c r="AD89" s="276">
        <f t="shared" si="10"/>
        <v>0.72725699532672217</v>
      </c>
      <c r="AE89" s="276">
        <f t="shared" si="11"/>
        <v>0.64616796506313168</v>
      </c>
    </row>
    <row r="90" spans="1:31" x14ac:dyDescent="0.2">
      <c r="A90" s="203">
        <v>17</v>
      </c>
      <c r="B90" s="203" t="s">
        <v>38</v>
      </c>
      <c r="C90" s="203">
        <v>2006</v>
      </c>
      <c r="D90" s="204" t="s">
        <v>200</v>
      </c>
      <c r="E90" s="205">
        <f>DB_UtilityFE!CA90</f>
        <v>51982.988920951175</v>
      </c>
      <c r="F90" s="205">
        <f>DB_UtilityFE!CD90</f>
        <v>7540899.4022997078</v>
      </c>
      <c r="G90" s="205">
        <f>DB_UtilityFE!CG90</f>
        <v>6657510.941612564</v>
      </c>
      <c r="H90" s="205">
        <f>SUM(DB_FEConversion!DV90,DB_FEConversion!DW90)</f>
        <v>5971.622690799597</v>
      </c>
      <c r="I90" s="205">
        <f>SUM(DB_FEConversion!EA90:EB90)</f>
        <v>388413.21718157543</v>
      </c>
      <c r="J90" s="205">
        <f>SUM(DB_FEConversion!EF90:EG90)</f>
        <v>271328.26954526035</v>
      </c>
      <c r="K90" s="205">
        <f>DB_FEConversion!EJ90</f>
        <v>301.74311160000002</v>
      </c>
      <c r="L90" s="205">
        <f>DB_FEConversion!EM90</f>
        <v>25087.784421600001</v>
      </c>
      <c r="M90" s="205">
        <f>DB_FEConversion!EP90</f>
        <v>14828.518627200001</v>
      </c>
      <c r="N90" s="205">
        <f>DB_FEConversion!EH90*VLOOKUP(A90,MILK,4,FALSE)</f>
        <v>0</v>
      </c>
      <c r="O90" s="205">
        <f>DB_FEConversion!EK90*0.13</f>
        <v>94420.032033599986</v>
      </c>
      <c r="P90" s="205">
        <f>DB_FEConversion!EN90*0.13</f>
        <v>65524.504769983985</v>
      </c>
      <c r="Q90" s="205">
        <f t="shared" si="6"/>
        <v>58256.354723350771</v>
      </c>
      <c r="R90" s="205">
        <f t="shared" si="7"/>
        <v>8048820.4359364836</v>
      </c>
      <c r="S90" s="205">
        <f t="shared" si="8"/>
        <v>7009192.2345550088</v>
      </c>
      <c r="T90" s="241">
        <f>SUM(DB_FEConversion!DS90:DU90)</f>
        <v>44003.24019035267</v>
      </c>
      <c r="U90" s="241">
        <f>SUM(DB_FEConversion!DX90:DZ90)</f>
        <v>2489096.9954091101</v>
      </c>
      <c r="V90" s="241">
        <f>SUM(DB_FEConversion!EC90:EE90)</f>
        <v>1678505.2589928203</v>
      </c>
      <c r="W90" s="241">
        <f>DB_FEConversion!EH90*VLOOKUP(A90,MILK,3,FALSE)+DB_FEConversion!EI90</f>
        <v>6112.0252959999989</v>
      </c>
      <c r="X90" s="241">
        <f>DB_FEConversion!EK90*0.87+DB_FEConversion!EL90</f>
        <v>632103.72956639982</v>
      </c>
      <c r="Y90" s="241">
        <f>DB_FEConversion!EN90*0.87+DB_FEConversion!EO90</f>
        <v>438659.92153401591</v>
      </c>
      <c r="Z90" s="205">
        <f>SUM('Results_Crop&amp;Pasture'!T90,'Results_Crop&amp;Pasture'!W90)</f>
        <v>50115.26548635267</v>
      </c>
      <c r="AA90" s="205">
        <f>SUM('Results_Crop&amp;Pasture'!U90,'Results_Crop&amp;Pasture'!X90)</f>
        <v>3121200.72497551</v>
      </c>
      <c r="AB90" s="205">
        <f>SUM('Results_Crop&amp;Pasture'!V90,'Results_Crop&amp;Pasture'!Y90)</f>
        <v>2117165.1805268363</v>
      </c>
      <c r="AC90" s="276">
        <f t="shared" si="9"/>
        <v>0.86025405682077594</v>
      </c>
      <c r="AD90" s="276">
        <f t="shared" si="10"/>
        <v>0.38778361995006505</v>
      </c>
      <c r="AE90" s="276">
        <f t="shared" si="11"/>
        <v>0.30205551648152912</v>
      </c>
    </row>
    <row r="91" spans="1:31" x14ac:dyDescent="0.2">
      <c r="A91" s="203">
        <v>21</v>
      </c>
      <c r="B91" s="203" t="s">
        <v>39</v>
      </c>
      <c r="C91" s="203">
        <v>2006</v>
      </c>
      <c r="D91" s="204" t="s">
        <v>201</v>
      </c>
      <c r="E91" s="205">
        <f>DB_UtilityFE!CA91</f>
        <v>148510.54053286623</v>
      </c>
      <c r="F91" s="205">
        <f>DB_UtilityFE!CD91</f>
        <v>28944426.826690346</v>
      </c>
      <c r="G91" s="205">
        <f>DB_UtilityFE!CG91</f>
        <v>24813671.319191892</v>
      </c>
      <c r="H91" s="205">
        <f>SUM(DB_FEConversion!DV91,DB_FEConversion!DW91)</f>
        <v>12168.949007933013</v>
      </c>
      <c r="I91" s="205">
        <f>SUM(DB_FEConversion!EA91:EB91)</f>
        <v>814397.15160498396</v>
      </c>
      <c r="J91" s="205">
        <f>SUM(DB_FEConversion!EF91:EG91)</f>
        <v>584493.89868398733</v>
      </c>
      <c r="K91" s="205">
        <f>DB_FEConversion!EJ91</f>
        <v>299.32565040000003</v>
      </c>
      <c r="L91" s="205">
        <f>DB_FEConversion!EM91</f>
        <v>24886.789790400006</v>
      </c>
      <c r="M91" s="205">
        <f>DB_FEConversion!EP91</f>
        <v>14709.717676800001</v>
      </c>
      <c r="N91" s="205">
        <f>DB_FEConversion!EH91*VLOOKUP(A91,MILK,4,FALSE)</f>
        <v>0</v>
      </c>
      <c r="O91" s="205">
        <f>DB_FEConversion!EK91*0.13</f>
        <v>90678.582539999989</v>
      </c>
      <c r="P91" s="205">
        <f>DB_FEConversion!EN91*0.13</f>
        <v>62928.057597599989</v>
      </c>
      <c r="Q91" s="205">
        <f t="shared" si="6"/>
        <v>160978.81519119922</v>
      </c>
      <c r="R91" s="205">
        <f t="shared" si="7"/>
        <v>29874389.350625731</v>
      </c>
      <c r="S91" s="205">
        <f t="shared" si="8"/>
        <v>25475802.993150279</v>
      </c>
      <c r="T91" s="241">
        <f>SUM(DB_FEConversion!DS91:DU91)</f>
        <v>39792.771141075333</v>
      </c>
      <c r="U91" s="241">
        <f>SUM(DB_FEConversion!DX91:DZ91)</f>
        <v>2254297.4212344792</v>
      </c>
      <c r="V91" s="241">
        <f>SUM(DB_FEConversion!EC91:EE91)</f>
        <v>1520207.4086794746</v>
      </c>
      <c r="W91" s="241">
        <f>DB_FEConversion!EH91*VLOOKUP(A91,MILK,3,FALSE)+DB_FEConversion!EI91</f>
        <v>5875.2843447999994</v>
      </c>
      <c r="X91" s="241">
        <f>DB_FEConversion!EK91*0.87+DB_FEConversion!EL91</f>
        <v>607704.27353999985</v>
      </c>
      <c r="Y91" s="241">
        <f>DB_FEConversion!EN91*0.87+DB_FEConversion!EO91</f>
        <v>421727.47363759991</v>
      </c>
      <c r="Z91" s="205">
        <f>SUM('Results_Crop&amp;Pasture'!T91,'Results_Crop&amp;Pasture'!W91)</f>
        <v>45668.055485875331</v>
      </c>
      <c r="AA91" s="205">
        <f>SUM('Results_Crop&amp;Pasture'!U91,'Results_Crop&amp;Pasture'!X91)</f>
        <v>2862001.6947744791</v>
      </c>
      <c r="AB91" s="205">
        <f>SUM('Results_Crop&amp;Pasture'!V91,'Results_Crop&amp;Pasture'!Y91)</f>
        <v>1941934.8823170746</v>
      </c>
      <c r="AC91" s="276">
        <f t="shared" si="9"/>
        <v>0.2836898472114735</v>
      </c>
      <c r="AD91" s="276">
        <f t="shared" si="10"/>
        <v>9.580117809887663E-2</v>
      </c>
      <c r="AE91" s="276">
        <f t="shared" si="11"/>
        <v>7.6226640739811252E-2</v>
      </c>
    </row>
    <row r="92" spans="1:31" x14ac:dyDescent="0.2">
      <c r="A92" s="203">
        <v>22</v>
      </c>
      <c r="B92" s="203" t="s">
        <v>40</v>
      </c>
      <c r="C92" s="203">
        <v>2006</v>
      </c>
      <c r="D92" s="204" t="s">
        <v>201</v>
      </c>
      <c r="E92" s="205">
        <f>DB_UtilityFE!CA92</f>
        <v>89092.589435948248</v>
      </c>
      <c r="F92" s="205">
        <f>DB_UtilityFE!CD92</f>
        <v>13025334.789966337</v>
      </c>
      <c r="G92" s="205">
        <f>DB_UtilityFE!CG92</f>
        <v>11097385.28952438</v>
      </c>
      <c r="H92" s="205">
        <f>SUM(DB_FEConversion!DV92,DB_FEConversion!DW92)</f>
        <v>14448.920939023204</v>
      </c>
      <c r="I92" s="205">
        <f>SUM(DB_FEConversion!EA92:EB92)</f>
        <v>984064.67418959725</v>
      </c>
      <c r="J92" s="205">
        <f>SUM(DB_FEConversion!EF92:EG92)</f>
        <v>717573.33615167788</v>
      </c>
      <c r="K92" s="205">
        <f>DB_FEConversion!EJ92</f>
        <v>1009.473192</v>
      </c>
      <c r="L92" s="205">
        <f>DB_FEConversion!EM92</f>
        <v>83930.485392000017</v>
      </c>
      <c r="M92" s="205">
        <f>DB_FEConversion!EP92</f>
        <v>49608.396864000002</v>
      </c>
      <c r="N92" s="205">
        <f>DB_FEConversion!EH92*VLOOKUP(A92,MILK,4,FALSE)</f>
        <v>0</v>
      </c>
      <c r="O92" s="205">
        <f>DB_FEConversion!EK92*0.13</f>
        <v>44648.518168800001</v>
      </c>
      <c r="P92" s="205">
        <f>DB_FEConversion!EN92*0.13</f>
        <v>30984.654195871997</v>
      </c>
      <c r="Q92" s="205">
        <f t="shared" si="6"/>
        <v>104550.98356697145</v>
      </c>
      <c r="R92" s="205">
        <f t="shared" si="7"/>
        <v>14137978.467716735</v>
      </c>
      <c r="S92" s="205">
        <f t="shared" si="8"/>
        <v>11895551.67673593</v>
      </c>
      <c r="T92" s="241">
        <f>SUM(DB_FEConversion!DS92:DU92)</f>
        <v>13540.352979269905</v>
      </c>
      <c r="U92" s="241">
        <f>SUM(DB_FEConversion!DX92:DZ92)</f>
        <v>780151.65601257072</v>
      </c>
      <c r="V92" s="241">
        <f>SUM(DB_FEConversion!EC92:EE92)</f>
        <v>526257.3907825948</v>
      </c>
      <c r="W92" s="241">
        <f>DB_FEConversion!EH92*VLOOKUP(A92,MILK,3,FALSE)+DB_FEConversion!EI92</f>
        <v>2969.2311688</v>
      </c>
      <c r="X92" s="241">
        <f>DB_FEConversion!EK92*0.87+DB_FEConversion!EL92</f>
        <v>308297.82831120002</v>
      </c>
      <c r="Y92" s="241">
        <f>DB_FEConversion!EN92*0.87+DB_FEConversion!EO92</f>
        <v>213948.90561532797</v>
      </c>
      <c r="Z92" s="205">
        <f>SUM('Results_Crop&amp;Pasture'!T92,'Results_Crop&amp;Pasture'!W92)</f>
        <v>16509.584148069905</v>
      </c>
      <c r="AA92" s="205">
        <f>SUM('Results_Crop&amp;Pasture'!U92,'Results_Crop&amp;Pasture'!X92)</f>
        <v>1088449.4843237707</v>
      </c>
      <c r="AB92" s="205">
        <f>SUM('Results_Crop&amp;Pasture'!V92,'Results_Crop&amp;Pasture'!Y92)</f>
        <v>740206.29639792279</v>
      </c>
      <c r="AC92" s="276">
        <f t="shared" si="9"/>
        <v>0.15790941017302323</v>
      </c>
      <c r="AD92" s="276">
        <f t="shared" si="10"/>
        <v>7.6987632058514083E-2</v>
      </c>
      <c r="AE92" s="276">
        <f t="shared" si="11"/>
        <v>6.2225470202070615E-2</v>
      </c>
    </row>
    <row r="93" spans="1:31" x14ac:dyDescent="0.2">
      <c r="A93" s="203">
        <v>23</v>
      </c>
      <c r="B93" s="203" t="s">
        <v>41</v>
      </c>
      <c r="C93" s="203">
        <v>2006</v>
      </c>
      <c r="D93" s="204" t="s">
        <v>201</v>
      </c>
      <c r="E93" s="205">
        <f>DB_UtilityFE!CA93</f>
        <v>166398.90854478418</v>
      </c>
      <c r="F93" s="205">
        <f>DB_UtilityFE!CD93</f>
        <v>23623664.863658998</v>
      </c>
      <c r="G93" s="205">
        <f>DB_UtilityFE!CG93</f>
        <v>18989833.454668675</v>
      </c>
      <c r="H93" s="205">
        <f>SUM(DB_FEConversion!DV93,DB_FEConversion!DW93)</f>
        <v>23637.578580347439</v>
      </c>
      <c r="I93" s="205">
        <f>SUM(DB_FEConversion!EA93:EB93)</f>
        <v>1498895.3424436515</v>
      </c>
      <c r="J93" s="205">
        <f>SUM(DB_FEConversion!EF93:EG93)</f>
        <v>1020790.9183549213</v>
      </c>
      <c r="K93" s="205">
        <f>DB_FEConversion!EJ93</f>
        <v>5441.1923663999996</v>
      </c>
      <c r="L93" s="205">
        <f>DB_FEConversion!EM93</f>
        <v>452396.2796064</v>
      </c>
      <c r="M93" s="205">
        <f>DB_FEConversion!EP93</f>
        <v>267395.73914879997</v>
      </c>
      <c r="N93" s="205">
        <f>DB_FEConversion!EH93*VLOOKUP(A93,MILK,4,FALSE)</f>
        <v>0</v>
      </c>
      <c r="O93" s="205">
        <f>DB_FEConversion!EK93*0.13</f>
        <v>238656.26126159995</v>
      </c>
      <c r="P93" s="205">
        <f>DB_FEConversion!EN93*0.13</f>
        <v>165619.86892630399</v>
      </c>
      <c r="Q93" s="205">
        <f t="shared" si="6"/>
        <v>195477.67949153163</v>
      </c>
      <c r="R93" s="205">
        <f t="shared" si="7"/>
        <v>25813612.74697065</v>
      </c>
      <c r="S93" s="205">
        <f t="shared" si="8"/>
        <v>20443639.9810987</v>
      </c>
      <c r="T93" s="241">
        <f>SUM(DB_FEConversion!DS93:DU93)</f>
        <v>16532.265518430711</v>
      </c>
      <c r="U93" s="241">
        <f>SUM(DB_FEConversion!DX93:DZ93)</f>
        <v>947488.13321506989</v>
      </c>
      <c r="V93" s="241">
        <f>SUM(DB_FEConversion!EC93:EE93)</f>
        <v>639076.36268750334</v>
      </c>
      <c r="W93" s="241">
        <f>DB_FEConversion!EH93*VLOOKUP(A93,MILK,3,FALSE)+DB_FEConversion!EI93</f>
        <v>15506.280129599998</v>
      </c>
      <c r="X93" s="241">
        <f>DB_FEConversion!EK93*0.87+DB_FEConversion!EL93</f>
        <v>1604543.0748983996</v>
      </c>
      <c r="Y93" s="241">
        <f>DB_FEConversion!EN93*0.87+DB_FEConversion!EO93</f>
        <v>1113501.9561040958</v>
      </c>
      <c r="Z93" s="205">
        <f>SUM('Results_Crop&amp;Pasture'!T93,'Results_Crop&amp;Pasture'!W93)</f>
        <v>32038.545648030711</v>
      </c>
      <c r="AA93" s="205">
        <f>SUM('Results_Crop&amp;Pasture'!U93,'Results_Crop&amp;Pasture'!X93)</f>
        <v>2552031.2081134696</v>
      </c>
      <c r="AB93" s="205">
        <f>SUM('Results_Crop&amp;Pasture'!V93,'Results_Crop&amp;Pasture'!Y93)</f>
        <v>1752578.318791599</v>
      </c>
      <c r="AC93" s="276">
        <f t="shared" si="9"/>
        <v>0.16389874143875677</v>
      </c>
      <c r="AD93" s="276">
        <f t="shared" si="10"/>
        <v>9.8863775215383698E-2</v>
      </c>
      <c r="AE93" s="276">
        <f t="shared" si="11"/>
        <v>8.5727312768761166E-2</v>
      </c>
    </row>
    <row r="94" spans="1:31" x14ac:dyDescent="0.2">
      <c r="A94" s="203">
        <v>24</v>
      </c>
      <c r="B94" s="203" t="s">
        <v>42</v>
      </c>
      <c r="C94" s="203">
        <v>2006</v>
      </c>
      <c r="D94" s="204" t="s">
        <v>201</v>
      </c>
      <c r="E94" s="205">
        <f>DB_UtilityFE!CA94</f>
        <v>23531.072651889648</v>
      </c>
      <c r="F94" s="205">
        <f>DB_UtilityFE!CD94</f>
        <v>4344059.7963213474</v>
      </c>
      <c r="G94" s="205">
        <f>DB_UtilityFE!CG94</f>
        <v>3543830.0516490471</v>
      </c>
      <c r="H94" s="205">
        <f>SUM(DB_FEConversion!DV94,DB_FEConversion!DW94)</f>
        <v>6029.8525840750644</v>
      </c>
      <c r="I94" s="205">
        <f>SUM(DB_FEConversion!EA94:EB94)</f>
        <v>370162.77890146209</v>
      </c>
      <c r="J94" s="205">
        <f>SUM(DB_FEConversion!EF94:EG94)</f>
        <v>243567.79222116972</v>
      </c>
      <c r="K94" s="205">
        <f>DB_FEConversion!EJ94</f>
        <v>1695.153096</v>
      </c>
      <c r="L94" s="205">
        <f>DB_FEConversion!EM94</f>
        <v>140939.87169600002</v>
      </c>
      <c r="M94" s="205">
        <f>DB_FEConversion!EP94</f>
        <v>83304.666431999998</v>
      </c>
      <c r="N94" s="205">
        <f>DB_FEConversion!EH94*VLOOKUP(A94,MILK,4,FALSE)</f>
        <v>0</v>
      </c>
      <c r="O94" s="205">
        <f>DB_FEConversion!EK94*0.13</f>
        <v>100321.86855599999</v>
      </c>
      <c r="P94" s="205">
        <f>DB_FEConversion!EN94*0.13</f>
        <v>69620.191956639988</v>
      </c>
      <c r="Q94" s="205">
        <f t="shared" si="6"/>
        <v>31256.078331964716</v>
      </c>
      <c r="R94" s="205">
        <f t="shared" si="7"/>
        <v>4955484.3154748101</v>
      </c>
      <c r="S94" s="205">
        <f t="shared" si="8"/>
        <v>3940322.702258857</v>
      </c>
      <c r="T94" s="241">
        <f>SUM(DB_FEConversion!DS94:DU94)</f>
        <v>6644.8745858745897</v>
      </c>
      <c r="U94" s="241">
        <f>SUM(DB_FEConversion!DX94:DZ94)</f>
        <v>379246.80828164297</v>
      </c>
      <c r="V94" s="241">
        <f>SUM(DB_FEConversion!EC94:EE94)</f>
        <v>255782.29048609338</v>
      </c>
      <c r="W94" s="241">
        <f>DB_FEConversion!EH94*VLOOKUP(A94,MILK,3,FALSE)+DB_FEConversion!EI94</f>
        <v>6576.4625575999999</v>
      </c>
      <c r="X94" s="241">
        <f>DB_FEConversion!EK94*0.87+DB_FEConversion!EL94</f>
        <v>681408.58640399994</v>
      </c>
      <c r="Y94" s="241">
        <f>DB_FEConversion!EN94*0.87+DB_FEConversion!EO94</f>
        <v>472875.92694575991</v>
      </c>
      <c r="Z94" s="205">
        <f>SUM('Results_Crop&amp;Pasture'!T94,'Results_Crop&amp;Pasture'!W94)</f>
        <v>13221.33714347459</v>
      </c>
      <c r="AA94" s="205">
        <f>SUM('Results_Crop&amp;Pasture'!U94,'Results_Crop&amp;Pasture'!X94)</f>
        <v>1060655.3946856428</v>
      </c>
      <c r="AB94" s="205">
        <f>SUM('Results_Crop&amp;Pasture'!V94,'Results_Crop&amp;Pasture'!Y94)</f>
        <v>728658.21743185329</v>
      </c>
      <c r="AC94" s="276">
        <f t="shared" si="9"/>
        <v>0.42300051219008811</v>
      </c>
      <c r="AD94" s="276">
        <f t="shared" si="10"/>
        <v>0.21403667677313917</v>
      </c>
      <c r="AE94" s="276">
        <f t="shared" si="11"/>
        <v>0.18492348786918839</v>
      </c>
    </row>
    <row r="95" spans="1:31" x14ac:dyDescent="0.2">
      <c r="A95" s="203">
        <v>25</v>
      </c>
      <c r="B95" s="203" t="s">
        <v>43</v>
      </c>
      <c r="C95" s="203">
        <v>2006</v>
      </c>
      <c r="D95" s="204" t="s">
        <v>201</v>
      </c>
      <c r="E95" s="205">
        <f>DB_UtilityFE!CA95</f>
        <v>33343.42537207422</v>
      </c>
      <c r="F95" s="205">
        <f>DB_UtilityFE!CD95</f>
        <v>7218756.0851984778</v>
      </c>
      <c r="G95" s="205">
        <f>DB_UtilityFE!CG95</f>
        <v>6084494.1033856086</v>
      </c>
      <c r="H95" s="205">
        <f>SUM(DB_FEConversion!DV95,DB_FEConversion!DW95)</f>
        <v>9284.4704566361925</v>
      </c>
      <c r="I95" s="205">
        <f>SUM(DB_FEConversion!EA95:EB95)</f>
        <v>568138.05365937226</v>
      </c>
      <c r="J95" s="205">
        <f>SUM(DB_FEConversion!EF95:EG95)</f>
        <v>372522.07282749779</v>
      </c>
      <c r="K95" s="205">
        <f>DB_FEConversion!EJ95</f>
        <v>1724.9684507999998</v>
      </c>
      <c r="L95" s="205">
        <f>DB_FEConversion!EM95</f>
        <v>143418.80548080002</v>
      </c>
      <c r="M95" s="205">
        <f>DB_FEConversion!EP95</f>
        <v>84769.878153600002</v>
      </c>
      <c r="N95" s="205">
        <f>DB_FEConversion!EH95*VLOOKUP(A95,MILK,4,FALSE)</f>
        <v>0</v>
      </c>
      <c r="O95" s="205">
        <f>DB_FEConversion!EK95*0.13</f>
        <v>120849.70191839999</v>
      </c>
      <c r="P95" s="205">
        <f>DB_FEConversion!EN95*0.13</f>
        <v>83865.856632896001</v>
      </c>
      <c r="Q95" s="205">
        <f t="shared" si="6"/>
        <v>44352.86427951041</v>
      </c>
      <c r="R95" s="205">
        <f t="shared" si="7"/>
        <v>8051162.6462570494</v>
      </c>
      <c r="S95" s="205">
        <f t="shared" si="8"/>
        <v>6625651.9109996017</v>
      </c>
      <c r="T95" s="241">
        <f>SUM(DB_FEConversion!DS95:DU95)</f>
        <v>9848.5621531708257</v>
      </c>
      <c r="U95" s="241">
        <f>SUM(DB_FEConversion!DX95:DZ95)</f>
        <v>561774.92128057149</v>
      </c>
      <c r="V95" s="241">
        <f>SUM(DB_FEConversion!EC95:EE95)</f>
        <v>378883.95253131521</v>
      </c>
      <c r="W95" s="241">
        <f>DB_FEConversion!EH95*VLOOKUP(A95,MILK,3,FALSE)+DB_FEConversion!EI95</f>
        <v>7969.7070960000001</v>
      </c>
      <c r="X95" s="241">
        <f>DB_FEConversion!EK95*0.87+DB_FEConversion!EL95</f>
        <v>826492.83968159999</v>
      </c>
      <c r="Y95" s="241">
        <f>DB_FEConversion!EN95*0.87+DB_FEConversion!EO95</f>
        <v>573559.79287110397</v>
      </c>
      <c r="Z95" s="205">
        <f>SUM('Results_Crop&amp;Pasture'!T95,'Results_Crop&amp;Pasture'!W95)</f>
        <v>17818.269249170826</v>
      </c>
      <c r="AA95" s="205">
        <f>SUM('Results_Crop&amp;Pasture'!U95,'Results_Crop&amp;Pasture'!X95)</f>
        <v>1388267.7609621715</v>
      </c>
      <c r="AB95" s="205">
        <f>SUM('Results_Crop&amp;Pasture'!V95,'Results_Crop&amp;Pasture'!Y95)</f>
        <v>952443.74540241924</v>
      </c>
      <c r="AC95" s="276">
        <f t="shared" si="9"/>
        <v>0.40173886261055503</v>
      </c>
      <c r="AD95" s="276">
        <f t="shared" si="10"/>
        <v>0.1724307186375835</v>
      </c>
      <c r="AE95" s="276">
        <f t="shared" si="11"/>
        <v>0.14375094831366195</v>
      </c>
    </row>
    <row r="96" spans="1:31" x14ac:dyDescent="0.2">
      <c r="A96" s="203">
        <v>26</v>
      </c>
      <c r="B96" s="203" t="s">
        <v>44</v>
      </c>
      <c r="C96" s="203">
        <v>2006</v>
      </c>
      <c r="D96" s="204" t="s">
        <v>201</v>
      </c>
      <c r="E96" s="205">
        <f>DB_UtilityFE!CA96</f>
        <v>63127.35561403809</v>
      </c>
      <c r="F96" s="205">
        <f>DB_UtilityFE!CD96</f>
        <v>23256256.858725954</v>
      </c>
      <c r="G96" s="205">
        <f>DB_UtilityFE!CG96</f>
        <v>20229917.46551466</v>
      </c>
      <c r="H96" s="205">
        <f>SUM(DB_FEConversion!DV96,DB_FEConversion!DW96)</f>
        <v>34974.011072591187</v>
      </c>
      <c r="I96" s="205">
        <f>SUM(DB_FEConversion!EA96:EB96)</f>
        <v>2125090.7875548964</v>
      </c>
      <c r="J96" s="205">
        <f>SUM(DB_FEConversion!EF96:EG96)</f>
        <v>1382503.2443439169</v>
      </c>
      <c r="K96" s="205">
        <f>DB_FEConversion!EJ96</f>
        <v>14322.138994799998</v>
      </c>
      <c r="L96" s="205">
        <f>DB_FEConversion!EM96</f>
        <v>1190783.5564248001</v>
      </c>
      <c r="M96" s="205">
        <f>DB_FEConversion!EP96</f>
        <v>703830.83060159988</v>
      </c>
      <c r="N96" s="205">
        <f>DB_FEConversion!EH96*VLOOKUP(A96,MILK,4,FALSE)</f>
        <v>510.28787451199827</v>
      </c>
      <c r="O96" s="205">
        <f>DB_FEConversion!EK96*0.13</f>
        <v>243331.38451439998</v>
      </c>
      <c r="P96" s="205">
        <f>DB_FEConversion!EN96*0.13</f>
        <v>168864.25604713598</v>
      </c>
      <c r="Q96" s="205">
        <f t="shared" si="6"/>
        <v>112933.79355594127</v>
      </c>
      <c r="R96" s="205">
        <f t="shared" si="7"/>
        <v>26815462.58722005</v>
      </c>
      <c r="S96" s="205">
        <f t="shared" si="8"/>
        <v>22485115.796507314</v>
      </c>
      <c r="T96" s="241">
        <f>SUM(DB_FEConversion!DS96:DU96)</f>
        <v>14286.759415289069</v>
      </c>
      <c r="U96" s="241">
        <f>SUM(DB_FEConversion!DX96:DZ96)</f>
        <v>818193.10271768516</v>
      </c>
      <c r="V96" s="241">
        <f>SUM(DB_FEConversion!EC96:EE96)</f>
        <v>551861.21351232473</v>
      </c>
      <c r="W96" s="241">
        <f>DB_FEConversion!EH96*VLOOKUP(A96,MILK,3,FALSE)+DB_FEConversion!EI96</f>
        <v>15335.082227088002</v>
      </c>
      <c r="X96" s="241">
        <f>DB_FEConversion!EK96*0.87+DB_FEConversion!EL96</f>
        <v>1640174.8728455999</v>
      </c>
      <c r="Y96" s="241">
        <f>DB_FEConversion!EN96*0.87+DB_FEConversion!EO96</f>
        <v>1138229.292711264</v>
      </c>
      <c r="Z96" s="205">
        <f>SUM('Results_Crop&amp;Pasture'!T96,'Results_Crop&amp;Pasture'!W96)</f>
        <v>29621.841642377069</v>
      </c>
      <c r="AA96" s="205">
        <f>SUM('Results_Crop&amp;Pasture'!U96,'Results_Crop&amp;Pasture'!X96)</f>
        <v>2458367.9755632849</v>
      </c>
      <c r="AB96" s="205">
        <f>SUM('Results_Crop&amp;Pasture'!V96,'Results_Crop&amp;Pasture'!Y96)</f>
        <v>1690090.5062235887</v>
      </c>
      <c r="AC96" s="276">
        <f t="shared" si="9"/>
        <v>0.26229386890916773</v>
      </c>
      <c r="AD96" s="276">
        <f t="shared" si="10"/>
        <v>9.1677254030848435E-2</v>
      </c>
      <c r="AE96" s="276">
        <f t="shared" si="11"/>
        <v>7.516485667759451E-2</v>
      </c>
    </row>
    <row r="97" spans="1:31" x14ac:dyDescent="0.2">
      <c r="A97" s="203">
        <v>27</v>
      </c>
      <c r="B97" s="203" t="s">
        <v>45</v>
      </c>
      <c r="C97" s="203">
        <v>2006</v>
      </c>
      <c r="D97" s="204" t="s">
        <v>201</v>
      </c>
      <c r="E97" s="205">
        <f>DB_UtilityFE!CA97</f>
        <v>43714.866376433587</v>
      </c>
      <c r="F97" s="205">
        <f>DB_UtilityFE!CD97</f>
        <v>34257338.054969244</v>
      </c>
      <c r="G97" s="205">
        <f>DB_UtilityFE!CG97</f>
        <v>30490254.199101605</v>
      </c>
      <c r="H97" s="205">
        <f>SUM(DB_FEConversion!DV97,DB_FEConversion!DW97)</f>
        <v>5720.1977233979042</v>
      </c>
      <c r="I97" s="205">
        <f>SUM(DB_FEConversion!EA97:EB97)</f>
        <v>353515.64338792273</v>
      </c>
      <c r="J97" s="205">
        <f>SUM(DB_FEConversion!EF97:EG97)</f>
        <v>234318.70571033817</v>
      </c>
      <c r="K97" s="205">
        <f>DB_FEConversion!EJ97</f>
        <v>1828.1867183999998</v>
      </c>
      <c r="L97" s="205">
        <f>DB_FEConversion!EM97</f>
        <v>152000.6671584</v>
      </c>
      <c r="M97" s="205">
        <f>DB_FEConversion!EP97</f>
        <v>89842.318732799991</v>
      </c>
      <c r="N97" s="205">
        <f>DB_FEConversion!EH97*VLOOKUP(A97,MILK,4,FALSE)</f>
        <v>259.73787507199978</v>
      </c>
      <c r="O97" s="205">
        <f>DB_FEConversion!EK97*0.13</f>
        <v>91750.462876799997</v>
      </c>
      <c r="P97" s="205">
        <f>DB_FEConversion!EN97*0.13</f>
        <v>63671.90852339199</v>
      </c>
      <c r="Q97" s="205">
        <f t="shared" si="6"/>
        <v>51522.988693303494</v>
      </c>
      <c r="R97" s="205">
        <f t="shared" si="7"/>
        <v>34854604.828392364</v>
      </c>
      <c r="S97" s="205">
        <f t="shared" si="8"/>
        <v>30878087.132068135</v>
      </c>
      <c r="T97" s="241">
        <f>SUM(DB_FEConversion!DS97:DU97)</f>
        <v>6346.9036170236568</v>
      </c>
      <c r="U97" s="241">
        <f>SUM(DB_FEConversion!DX97:DZ97)</f>
        <v>360191.22043540922</v>
      </c>
      <c r="V97" s="241">
        <f>SUM(DB_FEConversion!EC97:EE97)</f>
        <v>242905.66565176079</v>
      </c>
      <c r="W97" s="241">
        <f>DB_FEConversion!EH97*VLOOKUP(A97,MILK,3,FALSE)+DB_FEConversion!EI97</f>
        <v>5691.9047569279992</v>
      </c>
      <c r="X97" s="241">
        <f>DB_FEConversion!EK97*0.87+DB_FEConversion!EL97</f>
        <v>615708.94432319992</v>
      </c>
      <c r="Y97" s="241">
        <f>DB_FEConversion!EN97*0.87+DB_FEConversion!EO97</f>
        <v>427282.46104460792</v>
      </c>
      <c r="Z97" s="205">
        <f>SUM('Results_Crop&amp;Pasture'!T97,'Results_Crop&amp;Pasture'!W97)</f>
        <v>12038.808373951655</v>
      </c>
      <c r="AA97" s="205">
        <f>SUM('Results_Crop&amp;Pasture'!U97,'Results_Crop&amp;Pasture'!X97)</f>
        <v>975900.16475860914</v>
      </c>
      <c r="AB97" s="205">
        <f>SUM('Results_Crop&amp;Pasture'!V97,'Results_Crop&amp;Pasture'!Y97)</f>
        <v>670188.12669636868</v>
      </c>
      <c r="AC97" s="276">
        <f t="shared" si="9"/>
        <v>0.23365896814748158</v>
      </c>
      <c r="AD97" s="276">
        <f t="shared" si="10"/>
        <v>2.7999174558526234E-2</v>
      </c>
      <c r="AE97" s="276">
        <f t="shared" si="11"/>
        <v>2.1704327856512568E-2</v>
      </c>
    </row>
    <row r="98" spans="1:31" x14ac:dyDescent="0.2">
      <c r="A98" s="203">
        <v>28</v>
      </c>
      <c r="B98" s="203" t="s">
        <v>46</v>
      </c>
      <c r="C98" s="203">
        <v>2006</v>
      </c>
      <c r="D98" s="204" t="s">
        <v>201</v>
      </c>
      <c r="E98" s="205">
        <f>DB_UtilityFE!CA98</f>
        <v>17577.557012317382</v>
      </c>
      <c r="F98" s="205">
        <f>DB_UtilityFE!CD98</f>
        <v>4469058.4779567495</v>
      </c>
      <c r="G98" s="205">
        <f>DB_UtilityFE!CG98</f>
        <v>3498863.1354531399</v>
      </c>
      <c r="H98" s="205">
        <f>SUM(DB_FEConversion!DV98,DB_FEConversion!DW98)</f>
        <v>5467.4794521791746</v>
      </c>
      <c r="I98" s="205">
        <f>SUM(DB_FEConversion!EA98:EB98)</f>
        <v>336775.51998908201</v>
      </c>
      <c r="J98" s="205">
        <f>SUM(DB_FEConversion!EF98:EG98)</f>
        <v>222418.72419126562</v>
      </c>
      <c r="K98" s="205">
        <f>DB_FEConversion!EJ98</f>
        <v>785.23535159999994</v>
      </c>
      <c r="L98" s="205">
        <f>DB_FEConversion!EM98</f>
        <v>65286.710661600002</v>
      </c>
      <c r="M98" s="205">
        <f>DB_FEConversion!EP98</f>
        <v>38588.708707199999</v>
      </c>
      <c r="N98" s="205">
        <f>DB_FEConversion!EH98*VLOOKUP(A98,MILK,4,FALSE)</f>
        <v>0</v>
      </c>
      <c r="O98" s="205">
        <f>DB_FEConversion!EK98*0.13</f>
        <v>77109.398402399995</v>
      </c>
      <c r="P98" s="205">
        <f>DB_FEConversion!EN98*0.13</f>
        <v>53511.474573855987</v>
      </c>
      <c r="Q98" s="205">
        <f t="shared" si="6"/>
        <v>23830.271816096556</v>
      </c>
      <c r="R98" s="205">
        <f t="shared" si="7"/>
        <v>4948230.1070098318</v>
      </c>
      <c r="S98" s="205">
        <f t="shared" si="8"/>
        <v>3813382.0429254612</v>
      </c>
      <c r="T98" s="241">
        <f>SUM(DB_FEConversion!DS98:DU98)</f>
        <v>6223.7922805127391</v>
      </c>
      <c r="U98" s="241">
        <f>SUM(DB_FEConversion!DX98:DZ98)</f>
        <v>353330.77332029206</v>
      </c>
      <c r="V98" s="241">
        <f>SUM(DB_FEConversion!EC98:EE98)</f>
        <v>238280.28687062688</v>
      </c>
      <c r="W98" s="241">
        <f>DB_FEConversion!EH98*VLOOKUP(A98,MILK,3,FALSE)+DB_FEConversion!EI98</f>
        <v>4994.490997599999</v>
      </c>
      <c r="X98" s="241">
        <f>DB_FEConversion!EK98*0.87+DB_FEConversion!EL98</f>
        <v>516575.38055759994</v>
      </c>
      <c r="Y98" s="241">
        <f>DB_FEConversion!EN98*0.87+DB_FEConversion!EO98</f>
        <v>358486.91488854395</v>
      </c>
      <c r="Z98" s="205">
        <f>SUM('Results_Crop&amp;Pasture'!T98,'Results_Crop&amp;Pasture'!W98)</f>
        <v>11218.283278112738</v>
      </c>
      <c r="AA98" s="205">
        <f>SUM('Results_Crop&amp;Pasture'!U98,'Results_Crop&amp;Pasture'!X98)</f>
        <v>869906.15387789207</v>
      </c>
      <c r="AB98" s="205">
        <f>SUM('Results_Crop&amp;Pasture'!V98,'Results_Crop&amp;Pasture'!Y98)</f>
        <v>596767.20175917086</v>
      </c>
      <c r="AC98" s="276">
        <f t="shared" si="9"/>
        <v>0.47075767178346495</v>
      </c>
      <c r="AD98" s="276">
        <f t="shared" si="10"/>
        <v>0.17580147549030781</v>
      </c>
      <c r="AE98" s="276">
        <f t="shared" si="11"/>
        <v>0.1564928966050716</v>
      </c>
    </row>
    <row r="99" spans="1:31" x14ac:dyDescent="0.2">
      <c r="A99" s="203">
        <v>29</v>
      </c>
      <c r="B99" s="203" t="s">
        <v>47</v>
      </c>
      <c r="C99" s="203">
        <v>2006</v>
      </c>
      <c r="D99" s="204" t="s">
        <v>201</v>
      </c>
      <c r="E99" s="205">
        <f>DB_UtilityFE!CA99</f>
        <v>401761.31175959576</v>
      </c>
      <c r="F99" s="205">
        <f>DB_UtilityFE!CD99</f>
        <v>60701287.708351314</v>
      </c>
      <c r="G99" s="205">
        <f>DB_UtilityFE!CG99</f>
        <v>50251622.898942918</v>
      </c>
      <c r="H99" s="205">
        <f>SUM(DB_FEConversion!DV99,DB_FEConversion!DW99)</f>
        <v>25920.156474886971</v>
      </c>
      <c r="I99" s="205">
        <f>SUM(DB_FEConversion!EA99:EB99)</f>
        <v>1667280.5723275016</v>
      </c>
      <c r="J99" s="205">
        <f>SUM(DB_FEConversion!EF99:EG99)</f>
        <v>1151985.6867620014</v>
      </c>
      <c r="K99" s="205">
        <f>DB_FEConversion!EJ99</f>
        <v>2685.579624</v>
      </c>
      <c r="L99" s="205">
        <f>DB_FEConversion!EM99</f>
        <v>223286.76302400001</v>
      </c>
      <c r="M99" s="205">
        <f>DB_FEConversion!EP99</f>
        <v>131977.055808</v>
      </c>
      <c r="N99" s="205">
        <f>DB_FEConversion!EH99*VLOOKUP(A99,MILK,4,FALSE)</f>
        <v>0</v>
      </c>
      <c r="O99" s="205">
        <f>DB_FEConversion!EK99*0.13</f>
        <v>408847.78967759991</v>
      </c>
      <c r="P99" s="205">
        <f>DB_FEConversion!EN99*0.13</f>
        <v>283727.38674134394</v>
      </c>
      <c r="Q99" s="205">
        <f t="shared" si="6"/>
        <v>430367.04785848275</v>
      </c>
      <c r="R99" s="205">
        <f t="shared" si="7"/>
        <v>63000702.833380416</v>
      </c>
      <c r="S99" s="205">
        <f t="shared" si="8"/>
        <v>51819313.028254271</v>
      </c>
      <c r="T99" s="241">
        <f>SUM(DB_FEConversion!DS99:DU99)</f>
        <v>72999.868755872405</v>
      </c>
      <c r="U99" s="241">
        <f>SUM(DB_FEConversion!DX99:DZ99)</f>
        <v>4156385.7844077139</v>
      </c>
      <c r="V99" s="241">
        <f>SUM(DB_FEConversion!EC99:EE99)</f>
        <v>2803144.0653231782</v>
      </c>
      <c r="W99" s="241">
        <f>DB_FEConversion!EH99*VLOOKUP(A99,MILK,3,FALSE)+DB_FEConversion!EI99</f>
        <v>26858.279406399994</v>
      </c>
      <c r="X99" s="241">
        <f>DB_FEConversion!EK99*0.87+DB_FEConversion!EL99</f>
        <v>2783740.1397623993</v>
      </c>
      <c r="Y99" s="241">
        <f>DB_FEConversion!EN99*0.87+DB_FEConversion!EO99</f>
        <v>1931827.2842922558</v>
      </c>
      <c r="Z99" s="205">
        <f>SUM('Results_Crop&amp;Pasture'!T99,'Results_Crop&amp;Pasture'!W99)</f>
        <v>99858.148162272395</v>
      </c>
      <c r="AA99" s="205">
        <f>SUM('Results_Crop&amp;Pasture'!U99,'Results_Crop&amp;Pasture'!X99)</f>
        <v>6940125.9241701132</v>
      </c>
      <c r="AB99" s="205">
        <f>SUM('Results_Crop&amp;Pasture'!V99,'Results_Crop&amp;Pasture'!Y99)</f>
        <v>4734971.3496154342</v>
      </c>
      <c r="AC99" s="276">
        <f t="shared" si="9"/>
        <v>0.23203019064579652</v>
      </c>
      <c r="AD99" s="276">
        <f t="shared" si="10"/>
        <v>0.11015950000629109</v>
      </c>
      <c r="AE99" s="276">
        <f t="shared" si="11"/>
        <v>9.1374645337998023E-2</v>
      </c>
    </row>
    <row r="100" spans="1:31" x14ac:dyDescent="0.2">
      <c r="A100" s="203">
        <v>31</v>
      </c>
      <c r="B100" s="203" t="s">
        <v>48</v>
      </c>
      <c r="C100" s="203">
        <v>2006</v>
      </c>
      <c r="D100" s="204" t="s">
        <v>202</v>
      </c>
      <c r="E100" s="205">
        <f>DB_UtilityFE!CA100</f>
        <v>588739.5483342217</v>
      </c>
      <c r="F100" s="205">
        <f>DB_UtilityFE!CD100</f>
        <v>102713541.61304475</v>
      </c>
      <c r="G100" s="205">
        <f>DB_UtilityFE!CG100</f>
        <v>87742127.801809371</v>
      </c>
      <c r="H100" s="205">
        <f>SUM(DB_FEConversion!DV100,DB_FEConversion!DW100)</f>
        <v>99936.901515787191</v>
      </c>
      <c r="I100" s="205">
        <f>SUM(DB_FEConversion!EA100:EB100)</f>
        <v>6388021.6361501869</v>
      </c>
      <c r="J100" s="205">
        <f>SUM(DB_FEConversion!EF100:EG100)</f>
        <v>4385968.3830201495</v>
      </c>
      <c r="K100" s="205">
        <f>DB_FEConversion!EJ100</f>
        <v>22731.2411508</v>
      </c>
      <c r="L100" s="205">
        <f>DB_FEConversion!EM100</f>
        <v>1889940.3356808</v>
      </c>
      <c r="M100" s="205">
        <f>DB_FEConversion!EP100</f>
        <v>1117078.1365536</v>
      </c>
      <c r="N100" s="205">
        <f>DB_FEConversion!EH100*VLOOKUP(A100,MILK,4,FALSE)</f>
        <v>29013.135488584005</v>
      </c>
      <c r="O100" s="205">
        <f>DB_FEConversion!EK100*0.13</f>
        <v>2972191.1631048</v>
      </c>
      <c r="P100" s="205">
        <f>DB_FEConversion!EN100*0.13</f>
        <v>2062606.3119197118</v>
      </c>
      <c r="Q100" s="205">
        <f t="shared" si="6"/>
        <v>740420.82648939302</v>
      </c>
      <c r="R100" s="205">
        <f t="shared" si="7"/>
        <v>113963694.74798054</v>
      </c>
      <c r="S100" s="205">
        <f t="shared" si="8"/>
        <v>95307780.633302838</v>
      </c>
      <c r="T100" s="241">
        <f>SUM(DB_FEConversion!DS100:DU100)</f>
        <v>136756.26182992005</v>
      </c>
      <c r="U100" s="241">
        <f>SUM(DB_FEConversion!DX100:DZ100)</f>
        <v>7739050.9249084741</v>
      </c>
      <c r="V100" s="241">
        <f>SUM(DB_FEConversion!EC100:EE100)</f>
        <v>5218808.4713673741</v>
      </c>
      <c r="W100" s="241">
        <f>DB_FEConversion!EH100*VLOOKUP(A100,MILK,3,FALSE)+DB_FEConversion!EI100</f>
        <v>163428.039276216</v>
      </c>
      <c r="X100" s="241">
        <f>DB_FEConversion!EK100*0.87+DB_FEConversion!EL100</f>
        <v>19902891.874975201</v>
      </c>
      <c r="Y100" s="241">
        <f>DB_FEConversion!EN100*0.87+DB_FEConversion!EO100</f>
        <v>13811975.123395486</v>
      </c>
      <c r="Z100" s="205">
        <f>SUM('Results_Crop&amp;Pasture'!T100,'Results_Crop&amp;Pasture'!W100)</f>
        <v>300184.30110613606</v>
      </c>
      <c r="AA100" s="205">
        <f>SUM('Results_Crop&amp;Pasture'!U100,'Results_Crop&amp;Pasture'!X100)</f>
        <v>27641942.799883675</v>
      </c>
      <c r="AB100" s="205">
        <f>SUM('Results_Crop&amp;Pasture'!V100,'Results_Crop&amp;Pasture'!Y100)</f>
        <v>19030783.594762862</v>
      </c>
      <c r="AC100" s="276">
        <f t="shared" si="9"/>
        <v>0.4054239026870976</v>
      </c>
      <c r="AD100" s="276">
        <f t="shared" si="10"/>
        <v>0.24255042679171734</v>
      </c>
      <c r="AE100" s="276">
        <f t="shared" si="11"/>
        <v>0.19967712466187726</v>
      </c>
    </row>
    <row r="101" spans="1:31" x14ac:dyDescent="0.2">
      <c r="A101" s="203">
        <v>32</v>
      </c>
      <c r="B101" s="203" t="s">
        <v>49</v>
      </c>
      <c r="C101" s="203">
        <v>2006</v>
      </c>
      <c r="D101" s="204" t="s">
        <v>202</v>
      </c>
      <c r="E101" s="205">
        <f>DB_UtilityFE!CA101</f>
        <v>64537.76866519433</v>
      </c>
      <c r="F101" s="205">
        <f>DB_UtilityFE!CD101</f>
        <v>12858471.09584328</v>
      </c>
      <c r="G101" s="205">
        <f>DB_UtilityFE!CG101</f>
        <v>10848025.087870087</v>
      </c>
      <c r="H101" s="205">
        <f>SUM(DB_FEConversion!DV101,DB_FEConversion!DW101)</f>
        <v>16446.531149891205</v>
      </c>
      <c r="I101" s="205">
        <f>SUM(DB_FEConversion!EA101:EB101)</f>
        <v>1011302.0783194057</v>
      </c>
      <c r="J101" s="205">
        <f>SUM(DB_FEConversion!EF101:EG101)</f>
        <v>666648.57125552453</v>
      </c>
      <c r="K101" s="205">
        <f>DB_FEConversion!EJ101</f>
        <v>10394.643621599998</v>
      </c>
      <c r="L101" s="205">
        <f>DB_FEConversion!EM101</f>
        <v>864240.3696815999</v>
      </c>
      <c r="M101" s="205">
        <f>DB_FEConversion!EP101</f>
        <v>510822.48654719995</v>
      </c>
      <c r="N101" s="205">
        <f>DB_FEConversion!EH101*VLOOKUP(A101,MILK,4,FALSE)</f>
        <v>0</v>
      </c>
      <c r="O101" s="205">
        <f>DB_FEConversion!EK101*0.13</f>
        <v>168119.9884728</v>
      </c>
      <c r="P101" s="205">
        <f>DB_FEConversion!EN101*0.13</f>
        <v>116669.93485763199</v>
      </c>
      <c r="Q101" s="205">
        <f t="shared" si="6"/>
        <v>91378.943436685542</v>
      </c>
      <c r="R101" s="205">
        <f t="shared" si="7"/>
        <v>14902133.532317087</v>
      </c>
      <c r="S101" s="205">
        <f t="shared" si="8"/>
        <v>12142166.080530442</v>
      </c>
      <c r="T101" s="241">
        <f>SUM(DB_FEConversion!DS101:DU101)</f>
        <v>12020.671322418724</v>
      </c>
      <c r="U101" s="241">
        <f>SUM(DB_FEConversion!DX101:DZ101)</f>
        <v>680081.64045962493</v>
      </c>
      <c r="V101" s="241">
        <f>SUM(DB_FEConversion!EC101:EE101)</f>
        <v>458609.6556245379</v>
      </c>
      <c r="W101" s="241">
        <f>DB_FEConversion!EH101*VLOOKUP(A101,MILK,3,FALSE)+DB_FEConversion!EI101</f>
        <v>10885.4773768</v>
      </c>
      <c r="X101" s="241">
        <f>DB_FEConversion!EK101*0.87+DB_FEConversion!EL101</f>
        <v>1125814.1148071999</v>
      </c>
      <c r="Y101" s="241">
        <f>DB_FEConversion!EN101*0.87+DB_FEConversion!EO101</f>
        <v>781279.25554556784</v>
      </c>
      <c r="Z101" s="205">
        <f>SUM('Results_Crop&amp;Pasture'!T101,'Results_Crop&amp;Pasture'!W101)</f>
        <v>22906.148699218724</v>
      </c>
      <c r="AA101" s="205">
        <f>SUM('Results_Crop&amp;Pasture'!U101,'Results_Crop&amp;Pasture'!X101)</f>
        <v>1805895.7552668247</v>
      </c>
      <c r="AB101" s="205">
        <f>SUM('Results_Crop&amp;Pasture'!V101,'Results_Crop&amp;Pasture'!Y101)</f>
        <v>1239888.9111701057</v>
      </c>
      <c r="AC101" s="276">
        <f t="shared" si="9"/>
        <v>0.25067206774052808</v>
      </c>
      <c r="AD101" s="276">
        <f t="shared" si="10"/>
        <v>0.12118370509501343</v>
      </c>
      <c r="AE101" s="276">
        <f t="shared" si="11"/>
        <v>0.10211430999599208</v>
      </c>
    </row>
    <row r="102" spans="1:31" x14ac:dyDescent="0.2">
      <c r="A102" s="203">
        <v>33</v>
      </c>
      <c r="B102" s="203" t="s">
        <v>50</v>
      </c>
      <c r="C102" s="203">
        <v>2006</v>
      </c>
      <c r="D102" s="204" t="s">
        <v>202</v>
      </c>
      <c r="E102" s="205">
        <f>DB_UtilityFE!CA102</f>
        <v>5202.696474748047</v>
      </c>
      <c r="F102" s="205">
        <f>DB_UtilityFE!CD102</f>
        <v>3947632.7252072203</v>
      </c>
      <c r="G102" s="205">
        <f>DB_UtilityFE!CG102</f>
        <v>3512363.4392379029</v>
      </c>
      <c r="H102" s="205">
        <f>SUM(DB_FEConversion!DV102,DB_FEConversion!DW102)</f>
        <v>12330.271990101261</v>
      </c>
      <c r="I102" s="205">
        <f>SUM(DB_FEConversion!EA102:EB102)</f>
        <v>751112.27381797193</v>
      </c>
      <c r="J102" s="205">
        <f>SUM(DB_FEConversion!EF102:EG102)</f>
        <v>490030.71615437756</v>
      </c>
      <c r="K102" s="205">
        <f>DB_FEConversion!EJ102</f>
        <v>551.40092279999999</v>
      </c>
      <c r="L102" s="205">
        <f>DB_FEConversion!EM102</f>
        <v>45845.048152800002</v>
      </c>
      <c r="M102" s="205">
        <f>DB_FEConversion!EP102</f>
        <v>27097.416777599999</v>
      </c>
      <c r="N102" s="205">
        <f>DB_FEConversion!EH102*VLOOKUP(A102,MILK,4,FALSE)</f>
        <v>0</v>
      </c>
      <c r="O102" s="205">
        <f>DB_FEConversion!EK102*0.13</f>
        <v>224640.24382800001</v>
      </c>
      <c r="P102" s="205">
        <f>DB_FEConversion!EN102*0.13</f>
        <v>155893.19778031998</v>
      </c>
      <c r="Q102" s="205">
        <f t="shared" si="6"/>
        <v>18084.369387649305</v>
      </c>
      <c r="R102" s="205">
        <f t="shared" si="7"/>
        <v>4969230.2910059914</v>
      </c>
      <c r="S102" s="205">
        <f t="shared" si="8"/>
        <v>4185384.7699502003</v>
      </c>
      <c r="T102" s="241">
        <f>SUM(DB_FEConversion!DS102:DU102)</f>
        <v>12969.573660063892</v>
      </c>
      <c r="U102" s="241">
        <f>SUM(DB_FEConversion!DX102:DZ102)</f>
        <v>734153.00658808718</v>
      </c>
      <c r="V102" s="241">
        <f>SUM(DB_FEConversion!EC102:EE102)</f>
        <v>495076.47401542566</v>
      </c>
      <c r="W102" s="241">
        <f>DB_FEConversion!EH102*VLOOKUP(A102,MILK,3,FALSE)+DB_FEConversion!EI102</f>
        <v>14572.496619199999</v>
      </c>
      <c r="X102" s="241">
        <f>DB_FEConversion!EK102*0.87+DB_FEConversion!EL102</f>
        <v>1507562.1844919999</v>
      </c>
      <c r="Y102" s="241">
        <f>DB_FEConversion!EN102*0.87+DB_FEConversion!EO102</f>
        <v>1046200.29692048</v>
      </c>
      <c r="Z102" s="205">
        <f>SUM('Results_Crop&amp;Pasture'!T102,'Results_Crop&amp;Pasture'!W102)</f>
        <v>27542.070279263891</v>
      </c>
      <c r="AA102" s="205">
        <f>SUM('Results_Crop&amp;Pasture'!U102,'Results_Crop&amp;Pasture'!X102)</f>
        <v>2241715.1910800869</v>
      </c>
      <c r="AB102" s="205">
        <f>SUM('Results_Crop&amp;Pasture'!V102,'Results_Crop&amp;Pasture'!Y102)</f>
        <v>1541276.7709359056</v>
      </c>
      <c r="AC102" s="276">
        <f t="shared" si="9"/>
        <v>1.5229765378533857</v>
      </c>
      <c r="AD102" s="276">
        <f t="shared" si="10"/>
        <v>0.45111919951414947</v>
      </c>
      <c r="AE102" s="276">
        <f t="shared" si="11"/>
        <v>0.36825210957946036</v>
      </c>
    </row>
    <row r="103" spans="1:31" x14ac:dyDescent="0.2">
      <c r="A103" s="203">
        <v>35</v>
      </c>
      <c r="B103" s="203" t="s">
        <v>51</v>
      </c>
      <c r="C103" s="203">
        <v>2006</v>
      </c>
      <c r="D103" s="204" t="s">
        <v>202</v>
      </c>
      <c r="E103" s="205">
        <f>DB_UtilityFE!CA103</f>
        <v>277328.61090876081</v>
      </c>
      <c r="F103" s="205">
        <f>DB_UtilityFE!CD103</f>
        <v>238400333.77554792</v>
      </c>
      <c r="G103" s="205">
        <f>DB_UtilityFE!CG103</f>
        <v>213573216.80081075</v>
      </c>
      <c r="H103" s="205">
        <f>SUM(DB_FEConversion!DV103,DB_FEConversion!DW103)</f>
        <v>223863.38929960493</v>
      </c>
      <c r="I103" s="205">
        <f>SUM(DB_FEConversion!EA103:EB103)</f>
        <v>13574956.056726931</v>
      </c>
      <c r="J103" s="205">
        <f>SUM(DB_FEConversion!EF103:EG103)</f>
        <v>8811348.6554815453</v>
      </c>
      <c r="K103" s="205">
        <f>DB_FEConversion!EJ103</f>
        <v>53748.440449200003</v>
      </c>
      <c r="L103" s="205">
        <f>DB_FEConversion!EM103</f>
        <v>4468798.9059192007</v>
      </c>
      <c r="M103" s="205">
        <f>DB_FEConversion!EP103</f>
        <v>2641351.9306464</v>
      </c>
      <c r="N103" s="205">
        <f>DB_FEConversion!EH103*VLOOKUP(A103,MILK,4,FALSE)</f>
        <v>3870.2135664399971</v>
      </c>
      <c r="O103" s="205">
        <f>DB_FEConversion!EK103*0.13</f>
        <v>660178.00976399984</v>
      </c>
      <c r="P103" s="205">
        <f>DB_FEConversion!EN103*0.13</f>
        <v>458142.58074415993</v>
      </c>
      <c r="Q103" s="205">
        <f t="shared" si="6"/>
        <v>558810.65422400576</v>
      </c>
      <c r="R103" s="205">
        <f t="shared" si="7"/>
        <v>257104266.74795803</v>
      </c>
      <c r="S103" s="205">
        <f t="shared" si="8"/>
        <v>225484059.96768284</v>
      </c>
      <c r="T103" s="241">
        <f>SUM(DB_FEConversion!DS103:DU103)</f>
        <v>70915.087048491769</v>
      </c>
      <c r="U103" s="241">
        <f>SUM(DB_FEConversion!DX103:DZ103)</f>
        <v>4013251.0261451588</v>
      </c>
      <c r="V103" s="241">
        <f>SUM(DB_FEConversion!EC103:EE103)</f>
        <v>2706329.8256484857</v>
      </c>
      <c r="W103" s="241">
        <f>DB_FEConversion!EH103*VLOOKUP(A103,MILK,3,FALSE)+DB_FEConversion!EI103</f>
        <v>38917.393071959996</v>
      </c>
      <c r="X103" s="241">
        <f>DB_FEConversion!EK103*0.87+DB_FEConversion!EL103</f>
        <v>4425895.9868759988</v>
      </c>
      <c r="Y103" s="241">
        <f>DB_FEConversion!EN103*0.87+DB_FEConversion!EO103</f>
        <v>3071431.3102574395</v>
      </c>
      <c r="Z103" s="205">
        <f>SUM('Results_Crop&amp;Pasture'!T103,'Results_Crop&amp;Pasture'!W103)</f>
        <v>109832.48012045177</v>
      </c>
      <c r="AA103" s="205">
        <f>SUM('Results_Crop&amp;Pasture'!U103,'Results_Crop&amp;Pasture'!X103)</f>
        <v>8439147.0130211581</v>
      </c>
      <c r="AB103" s="205">
        <f>SUM('Results_Crop&amp;Pasture'!V103,'Results_Crop&amp;Pasture'!Y103)</f>
        <v>5777761.1359059252</v>
      </c>
      <c r="AC103" s="276">
        <f t="shared" si="9"/>
        <v>0.19654686124939941</v>
      </c>
      <c r="AD103" s="276">
        <f t="shared" si="10"/>
        <v>3.2823831046312979E-2</v>
      </c>
      <c r="AE103" s="276">
        <f t="shared" si="11"/>
        <v>2.5623811886010983E-2</v>
      </c>
    </row>
    <row r="104" spans="1:31" x14ac:dyDescent="0.2">
      <c r="A104" s="203">
        <v>41</v>
      </c>
      <c r="B104" s="203" t="s">
        <v>52</v>
      </c>
      <c r="C104" s="203">
        <v>2006</v>
      </c>
      <c r="D104" s="204" t="s">
        <v>203</v>
      </c>
      <c r="E104" s="205">
        <f>DB_UtilityFE!CA104</f>
        <v>1184601.8032861166</v>
      </c>
      <c r="F104" s="205">
        <f>DB_UtilityFE!CD104</f>
        <v>190624233.4374947</v>
      </c>
      <c r="G104" s="205">
        <f>DB_UtilityFE!CG104</f>
        <v>164136071.88667548</v>
      </c>
      <c r="H104" s="205">
        <f>SUM(DB_FEConversion!DV104,DB_FEConversion!DW104)</f>
        <v>235206.97366436996</v>
      </c>
      <c r="I104" s="205">
        <f>SUM(DB_FEConversion!EA104:EB104)</f>
        <v>14627548.515938893</v>
      </c>
      <c r="J104" s="205">
        <f>SUM(DB_FEConversion!EF104:EG104)</f>
        <v>9761054.5885511152</v>
      </c>
      <c r="K104" s="205">
        <f>DB_FEConversion!EJ104</f>
        <v>32183.953981199997</v>
      </c>
      <c r="L104" s="205">
        <f>DB_FEConversion!EM104</f>
        <v>2675865.8881512</v>
      </c>
      <c r="M104" s="205">
        <f>DB_FEConversion!EP104</f>
        <v>1581611.4527904</v>
      </c>
      <c r="N104" s="205">
        <f>DB_FEConversion!EH104*VLOOKUP(A104,MILK,4,FALSE)</f>
        <v>16131.308182807998</v>
      </c>
      <c r="O104" s="205">
        <f>DB_FEConversion!EK104*0.13</f>
        <v>950081.89348799991</v>
      </c>
      <c r="P104" s="205">
        <f>DB_FEConversion!EN104*0.13</f>
        <v>659326.67275071994</v>
      </c>
      <c r="Q104" s="205">
        <f t="shared" si="6"/>
        <v>1468124.0391144946</v>
      </c>
      <c r="R104" s="205">
        <f t="shared" si="7"/>
        <v>208877729.73507276</v>
      </c>
      <c r="S104" s="205">
        <f t="shared" si="8"/>
        <v>176138064.6007677</v>
      </c>
      <c r="T104" s="241">
        <f>SUM(DB_FEConversion!DS104:DU104)</f>
        <v>61627.345092631716</v>
      </c>
      <c r="U104" s="241">
        <f>SUM(DB_FEConversion!DX104:DZ104)</f>
        <v>3488873.5565587752</v>
      </c>
      <c r="V104" s="241">
        <f>SUM(DB_FEConversion!EC104:EE104)</f>
        <v>2352730.7071256745</v>
      </c>
      <c r="W104" s="241">
        <f>DB_FEConversion!EH104*VLOOKUP(A104,MILK,3,FALSE)+DB_FEConversion!EI104</f>
        <v>45363.439978791997</v>
      </c>
      <c r="X104" s="241">
        <f>DB_FEConversion!EK104*0.87+DB_FEConversion!EL104</f>
        <v>6359671.1898719994</v>
      </c>
      <c r="Y104" s="241">
        <f>DB_FEConversion!EN104*0.87+DB_FEConversion!EO104</f>
        <v>4413409.9114476796</v>
      </c>
      <c r="Z104" s="205">
        <f>SUM('Results_Crop&amp;Pasture'!T104,'Results_Crop&amp;Pasture'!W104)</f>
        <v>106990.78507142371</v>
      </c>
      <c r="AA104" s="205">
        <f>SUM('Results_Crop&amp;Pasture'!U104,'Results_Crop&amp;Pasture'!X104)</f>
        <v>9848544.7464307752</v>
      </c>
      <c r="AB104" s="205">
        <f>SUM('Results_Crop&amp;Pasture'!V104,'Results_Crop&amp;Pasture'!Y104)</f>
        <v>6766140.6185733546</v>
      </c>
      <c r="AC104" s="276">
        <f t="shared" si="9"/>
        <v>7.287584851206147E-2</v>
      </c>
      <c r="AD104" s="276">
        <f t="shared" si="10"/>
        <v>4.7149807492268533E-2</v>
      </c>
      <c r="AE104" s="276">
        <f t="shared" si="11"/>
        <v>3.841384673954152E-2</v>
      </c>
    </row>
    <row r="105" spans="1:31" x14ac:dyDescent="0.2">
      <c r="A105" s="203">
        <v>42</v>
      </c>
      <c r="B105" s="203" t="s">
        <v>53</v>
      </c>
      <c r="C105" s="203">
        <v>2006</v>
      </c>
      <c r="D105" s="204" t="s">
        <v>203</v>
      </c>
      <c r="E105" s="205">
        <f>DB_UtilityFE!CA105</f>
        <v>296468.20009860356</v>
      </c>
      <c r="F105" s="205">
        <f>DB_UtilityFE!CD105</f>
        <v>50502221.764547817</v>
      </c>
      <c r="G105" s="205">
        <f>DB_UtilityFE!CG105</f>
        <v>42921842.418506756</v>
      </c>
      <c r="H105" s="205">
        <f>SUM(DB_FEConversion!DV105,DB_FEConversion!DW105)</f>
        <v>210745.45383338892</v>
      </c>
      <c r="I105" s="205">
        <f>SUM(DB_FEConversion!EA105:EB105)</f>
        <v>13414678.01115796</v>
      </c>
      <c r="J105" s="205">
        <f>SUM(DB_FEConversion!EF105:EG105)</f>
        <v>9171404.2225263696</v>
      </c>
      <c r="K105" s="205">
        <f>DB_FEConversion!EJ105</f>
        <v>17553.698567999996</v>
      </c>
      <c r="L105" s="205">
        <f>DB_FEConversion!EM105</f>
        <v>1459464.652368</v>
      </c>
      <c r="M105" s="205">
        <f>DB_FEConversion!EP105</f>
        <v>862638.90105599992</v>
      </c>
      <c r="N105" s="205">
        <f>DB_FEConversion!EH105*VLOOKUP(A105,MILK,4,FALSE)</f>
        <v>17096.494753311996</v>
      </c>
      <c r="O105" s="205">
        <f>DB_FEConversion!EK105*0.13</f>
        <v>725440.0909391999</v>
      </c>
      <c r="P105" s="205">
        <f>DB_FEConversion!EN105*0.13</f>
        <v>503432.39326764789</v>
      </c>
      <c r="Q105" s="205">
        <f t="shared" si="6"/>
        <v>541863.84725330444</v>
      </c>
      <c r="R105" s="205">
        <f t="shared" si="7"/>
        <v>66101804.51901298</v>
      </c>
      <c r="S105" s="205">
        <f t="shared" si="8"/>
        <v>53459317.935356773</v>
      </c>
      <c r="T105" s="241">
        <f>SUM(DB_FEConversion!DS105:DU105)</f>
        <v>21097.420556015917</v>
      </c>
      <c r="U105" s="241">
        <f>SUM(DB_FEConversion!DX105:DZ105)</f>
        <v>1194057.5475803618</v>
      </c>
      <c r="V105" s="241">
        <f>SUM(DB_FEConversion!EC105:EE105)</f>
        <v>805212.58883311786</v>
      </c>
      <c r="W105" s="241">
        <f>DB_FEConversion!EH105*VLOOKUP(A105,MILK,3,FALSE)+DB_FEConversion!EI105</f>
        <v>29868.290137087999</v>
      </c>
      <c r="X105" s="241">
        <f>DB_FEConversion!EK105*0.87+DB_FEConversion!EL105</f>
        <v>4857166.4149007993</v>
      </c>
      <c r="Y105" s="241">
        <f>DB_FEConversion!EN105*0.87+DB_FEConversion!EO105</f>
        <v>3370719.2961819512</v>
      </c>
      <c r="Z105" s="205">
        <f>SUM('Results_Crop&amp;Pasture'!T105,'Results_Crop&amp;Pasture'!W105)</f>
        <v>50965.710693103916</v>
      </c>
      <c r="AA105" s="205">
        <f>SUM('Results_Crop&amp;Pasture'!U105,'Results_Crop&amp;Pasture'!X105)</f>
        <v>6051223.9624811616</v>
      </c>
      <c r="AB105" s="205">
        <f>SUM('Results_Crop&amp;Pasture'!V105,'Results_Crop&amp;Pasture'!Y105)</f>
        <v>4175931.885015069</v>
      </c>
      <c r="AC105" s="276">
        <f t="shared" si="9"/>
        <v>9.4056303906318806E-2</v>
      </c>
      <c r="AD105" s="276">
        <f t="shared" si="10"/>
        <v>9.1544005591263966E-2</v>
      </c>
      <c r="AE105" s="276">
        <f t="shared" si="11"/>
        <v>7.8114200597632452E-2</v>
      </c>
    </row>
    <row r="106" spans="1:31" x14ac:dyDescent="0.2">
      <c r="A106" s="203">
        <v>43</v>
      </c>
      <c r="B106" s="203" t="s">
        <v>54</v>
      </c>
      <c r="C106" s="203">
        <v>2006</v>
      </c>
      <c r="D106" s="204" t="s">
        <v>203</v>
      </c>
      <c r="E106" s="205">
        <f>DB_UtilityFE!CA106</f>
        <v>1128441.7829738127</v>
      </c>
      <c r="F106" s="205">
        <f>DB_UtilityFE!CD106</f>
        <v>169312308.45439368</v>
      </c>
      <c r="G106" s="205">
        <f>DB_UtilityFE!CG106</f>
        <v>149294551.79576197</v>
      </c>
      <c r="H106" s="205">
        <f>SUM(DB_FEConversion!DV106,DB_FEConversion!DW106)</f>
        <v>158763.74567377425</v>
      </c>
      <c r="I106" s="205">
        <f>SUM(DB_FEConversion!EA106:EB106)</f>
        <v>10188350.751544273</v>
      </c>
      <c r="J106" s="205">
        <f>SUM(DB_FEConversion!EF106:EG106)</f>
        <v>7023030.3775354195</v>
      </c>
      <c r="K106" s="205">
        <f>DB_FEConversion!EJ106</f>
        <v>20353.338406799998</v>
      </c>
      <c r="L106" s="205">
        <f>DB_FEConversion!EM106</f>
        <v>1692234.7075368001</v>
      </c>
      <c r="M106" s="205">
        <f>DB_FEConversion!EP106</f>
        <v>1000221.2017055999</v>
      </c>
      <c r="N106" s="205">
        <f>DB_FEConversion!EH106*VLOOKUP(A106,MILK,4,FALSE)</f>
        <v>32131.513540128522</v>
      </c>
      <c r="O106" s="205">
        <f>DB_FEConversion!EK106*0.13</f>
        <v>1277284.9268088001</v>
      </c>
      <c r="P106" s="205">
        <f>DB_FEConversion!EN106*0.13</f>
        <v>886395.19047747192</v>
      </c>
      <c r="Q106" s="205">
        <f t="shared" si="6"/>
        <v>1339690.3805945155</v>
      </c>
      <c r="R106" s="205">
        <f t="shared" si="7"/>
        <v>182470178.84028354</v>
      </c>
      <c r="S106" s="205">
        <f t="shared" si="8"/>
        <v>158204198.56548047</v>
      </c>
      <c r="T106" s="241">
        <f>SUM(DB_FEConversion!DS106:DU106)</f>
        <v>78779.404384666937</v>
      </c>
      <c r="U106" s="241">
        <f>SUM(DB_FEConversion!DX106:DZ106)</f>
        <v>4471225.0174872596</v>
      </c>
      <c r="V106" s="241">
        <f>SUM(DB_FEConversion!EC106:EE106)</f>
        <v>3015319.7566204467</v>
      </c>
      <c r="W106" s="241">
        <f>DB_FEConversion!EH106*VLOOKUP(A106,MILK,3,FALSE)+DB_FEConversion!EI106</f>
        <v>50546.892940671474</v>
      </c>
      <c r="X106" s="241">
        <f>DB_FEConversion!EK106*0.87+DB_FEConversion!EL106</f>
        <v>8550525.6548711993</v>
      </c>
      <c r="Y106" s="241">
        <f>DB_FEConversion!EN106*0.87+DB_FEConversion!EO106</f>
        <v>5933793.3592217276</v>
      </c>
      <c r="Z106" s="205">
        <f>SUM('Results_Crop&amp;Pasture'!T106,'Results_Crop&amp;Pasture'!W106)</f>
        <v>129326.29732533841</v>
      </c>
      <c r="AA106" s="205">
        <f>SUM('Results_Crop&amp;Pasture'!U106,'Results_Crop&amp;Pasture'!X106)</f>
        <v>13021750.672358459</v>
      </c>
      <c r="AB106" s="205">
        <f>SUM('Results_Crop&amp;Pasture'!V106,'Results_Crop&amp;Pasture'!Y106)</f>
        <v>8949113.1158421747</v>
      </c>
      <c r="AC106" s="276">
        <f t="shared" si="9"/>
        <v>9.653446736547229E-2</v>
      </c>
      <c r="AD106" s="276">
        <f t="shared" si="10"/>
        <v>7.136371956842559E-2</v>
      </c>
      <c r="AE106" s="276">
        <f t="shared" si="11"/>
        <v>5.6566849660049642E-2</v>
      </c>
    </row>
    <row r="107" spans="1:31" x14ac:dyDescent="0.2">
      <c r="A107" s="203">
        <v>50</v>
      </c>
      <c r="B107" s="203" t="s">
        <v>55</v>
      </c>
      <c r="C107" s="203">
        <v>2006</v>
      </c>
      <c r="D107" s="204" t="s">
        <v>204</v>
      </c>
      <c r="E107" s="205">
        <f>DB_UtilityFE!CA107</f>
        <v>371356.76352164365</v>
      </c>
      <c r="F107" s="205">
        <f>DB_UtilityFE!CD107</f>
        <v>62202887.710308917</v>
      </c>
      <c r="G107" s="205">
        <f>DB_UtilityFE!CG107</f>
        <v>54462017.847392425</v>
      </c>
      <c r="H107" s="205">
        <f>SUM(DB_FEConversion!DV107,DB_FEConversion!DW107)</f>
        <v>28718.629509532868</v>
      </c>
      <c r="I107" s="205">
        <f>SUM(DB_FEConversion!EA107:EB107)</f>
        <v>1824184.9051689627</v>
      </c>
      <c r="J107" s="205">
        <f>SUM(DB_FEConversion!EF107:EG107)</f>
        <v>1244483.0473351702</v>
      </c>
      <c r="K107" s="205">
        <f>DB_FEConversion!EJ107</f>
        <v>2213.0025876</v>
      </c>
      <c r="L107" s="205">
        <f>DB_FEConversion!EM107</f>
        <v>183995.35799760002</v>
      </c>
      <c r="M107" s="205">
        <f>DB_FEConversion!EP107</f>
        <v>108753.27001919999</v>
      </c>
      <c r="N107" s="205">
        <f>DB_FEConversion!EH107*VLOOKUP(A107,MILK,4,FALSE)</f>
        <v>0</v>
      </c>
      <c r="O107" s="205">
        <f>DB_FEConversion!EK107*0.13</f>
        <v>199453.91356799999</v>
      </c>
      <c r="P107" s="205">
        <f>DB_FEConversion!EN107*0.13</f>
        <v>138414.68414591998</v>
      </c>
      <c r="Q107" s="205">
        <f t="shared" si="6"/>
        <v>402288.39561877656</v>
      </c>
      <c r="R107" s="205">
        <f t="shared" si="7"/>
        <v>64410521.887043484</v>
      </c>
      <c r="S107" s="205">
        <f t="shared" si="8"/>
        <v>55953668.848892719</v>
      </c>
      <c r="T107" s="241">
        <f>SUM(DB_FEConversion!DS107:DU107)</f>
        <v>137656.6803475428</v>
      </c>
      <c r="U107" s="241">
        <f>SUM(DB_FEConversion!DX107:DZ107)</f>
        <v>7782529.8988744365</v>
      </c>
      <c r="V107" s="241">
        <f>SUM(DB_FEConversion!EC107:EE107)</f>
        <v>5248052.5549832955</v>
      </c>
      <c r="W107" s="241">
        <f>DB_FEConversion!EH107*VLOOKUP(A107,MILK,3,FALSE)+DB_FEConversion!EI107</f>
        <v>12911.745901599999</v>
      </c>
      <c r="X107" s="241">
        <f>DB_FEConversion!EK107*0.87+DB_FEConversion!EL107</f>
        <v>1335338.5237919998</v>
      </c>
      <c r="Y107" s="241">
        <f>DB_FEConversion!EN107*0.87+DB_FEConversion!EO107</f>
        <v>926682.54381247971</v>
      </c>
      <c r="Z107" s="205">
        <f>SUM('Results_Crop&amp;Pasture'!T107,'Results_Crop&amp;Pasture'!W107)</f>
        <v>150568.42624914279</v>
      </c>
      <c r="AA107" s="205">
        <f>SUM('Results_Crop&amp;Pasture'!U107,'Results_Crop&amp;Pasture'!X107)</f>
        <v>9117868.4226664361</v>
      </c>
      <c r="AB107" s="205">
        <f>SUM('Results_Crop&amp;Pasture'!V107,'Results_Crop&amp;Pasture'!Y107)</f>
        <v>6174735.0987957753</v>
      </c>
      <c r="AC107" s="276">
        <f t="shared" si="9"/>
        <v>0.37427981490131529</v>
      </c>
      <c r="AD107" s="276">
        <f t="shared" si="10"/>
        <v>0.14155867947563616</v>
      </c>
      <c r="AE107" s="276">
        <f t="shared" si="11"/>
        <v>0.11035442761530317</v>
      </c>
    </row>
    <row r="108" spans="1:31" x14ac:dyDescent="0.2">
      <c r="A108" s="203">
        <v>51</v>
      </c>
      <c r="B108" s="203" t="s">
        <v>56</v>
      </c>
      <c r="C108" s="203">
        <v>2006</v>
      </c>
      <c r="D108" s="204" t="s">
        <v>204</v>
      </c>
      <c r="E108" s="205">
        <f>DB_UtilityFE!CA108</f>
        <v>1004762.4326941505</v>
      </c>
      <c r="F108" s="205">
        <f>DB_UtilityFE!CD108</f>
        <v>149372842.27623406</v>
      </c>
      <c r="G108" s="205">
        <f>DB_UtilityFE!CG108</f>
        <v>131457524.49309132</v>
      </c>
      <c r="H108" s="205">
        <f>SUM(DB_FEConversion!DV108,DB_FEConversion!DW108)</f>
        <v>36876.181680737755</v>
      </c>
      <c r="I108" s="205">
        <f>SUM(DB_FEConversion!EA108:EB108)</f>
        <v>2365067.4311347506</v>
      </c>
      <c r="J108" s="205">
        <f>SUM(DB_FEConversion!EF108:EG108)</f>
        <v>1629328.5414078007</v>
      </c>
      <c r="K108" s="205">
        <f>DB_FEConversion!EJ108</f>
        <v>1386.5971391999999</v>
      </c>
      <c r="L108" s="205">
        <f>DB_FEConversion!EM108</f>
        <v>115285.64785920001</v>
      </c>
      <c r="M108" s="205">
        <f>DB_FEConversion!EP108</f>
        <v>68141.345126399989</v>
      </c>
      <c r="N108" s="205">
        <f>DB_FEConversion!EH108*VLOOKUP(A108,MILK,4,FALSE)</f>
        <v>0</v>
      </c>
      <c r="O108" s="205">
        <f>DB_FEConversion!EK108*0.13</f>
        <v>287743.49669519998</v>
      </c>
      <c r="P108" s="205">
        <f>DB_FEConversion!EN108*0.13</f>
        <v>199684.85199228796</v>
      </c>
      <c r="Q108" s="205">
        <f t="shared" si="6"/>
        <v>1043025.2115140882</v>
      </c>
      <c r="R108" s="205">
        <f t="shared" si="7"/>
        <v>152140938.8519232</v>
      </c>
      <c r="S108" s="205">
        <f t="shared" si="8"/>
        <v>133354679.23161781</v>
      </c>
      <c r="T108" s="241">
        <f>SUM(DB_FEConversion!DS108:DU108)</f>
        <v>137887.70865502933</v>
      </c>
      <c r="U108" s="241">
        <f>SUM(DB_FEConversion!DX108:DZ108)</f>
        <v>7795812.0847163973</v>
      </c>
      <c r="V108" s="241">
        <f>SUM(DB_FEConversion!EC108:EE108)</f>
        <v>5257011.3317851955</v>
      </c>
      <c r="W108" s="241">
        <f>DB_FEConversion!EH108*VLOOKUP(A108,MILK,3,FALSE)+DB_FEConversion!EI108</f>
        <v>18623.117146399996</v>
      </c>
      <c r="X108" s="241">
        <f>DB_FEConversion!EK108*0.87+DB_FEConversion!EL108</f>
        <v>1925947.7867447997</v>
      </c>
      <c r="Y108" s="241">
        <f>DB_FEConversion!EN108*0.87+DB_FEConversion!EO108</f>
        <v>1336546.6228013118</v>
      </c>
      <c r="Z108" s="205">
        <f>SUM('Results_Crop&amp;Pasture'!T108,'Results_Crop&amp;Pasture'!W108)</f>
        <v>156510.82580142934</v>
      </c>
      <c r="AA108" s="205">
        <f>SUM('Results_Crop&amp;Pasture'!U108,'Results_Crop&amp;Pasture'!X108)</f>
        <v>9721759.8714611977</v>
      </c>
      <c r="AB108" s="205">
        <f>SUM('Results_Crop&amp;Pasture'!V108,'Results_Crop&amp;Pasture'!Y108)</f>
        <v>6593557.9545865078</v>
      </c>
      <c r="AC108" s="276">
        <f t="shared" si="9"/>
        <v>0.15005469098319618</v>
      </c>
      <c r="AD108" s="276">
        <f t="shared" si="10"/>
        <v>6.3899696852293394E-2</v>
      </c>
      <c r="AE108" s="276">
        <f t="shared" si="11"/>
        <v>4.944376899692024E-2</v>
      </c>
    </row>
    <row r="109" spans="1:31" x14ac:dyDescent="0.2">
      <c r="A109" s="203">
        <v>52</v>
      </c>
      <c r="B109" s="203" t="s">
        <v>57</v>
      </c>
      <c r="C109" s="203">
        <v>2006</v>
      </c>
      <c r="D109" s="204" t="s">
        <v>204</v>
      </c>
      <c r="E109" s="205">
        <f>DB_UtilityFE!CA109</f>
        <v>532333.58460698545</v>
      </c>
      <c r="F109" s="205">
        <f>DB_UtilityFE!CD109</f>
        <v>86093653.804312512</v>
      </c>
      <c r="G109" s="205">
        <f>DB_UtilityFE!CG109</f>
        <v>75538041.323941559</v>
      </c>
      <c r="H109" s="205">
        <f>SUM(DB_FEConversion!DV109,DB_FEConversion!DW109)</f>
        <v>49811.608565399307</v>
      </c>
      <c r="I109" s="205">
        <f>SUM(DB_FEConversion!EA109:EB109)</f>
        <v>3151789.0624301275</v>
      </c>
      <c r="J109" s="205">
        <f>SUM(DB_FEConversion!EF109:EG109)</f>
        <v>2141678.7474441025</v>
      </c>
      <c r="K109" s="205">
        <f>DB_FEConversion!EJ109</f>
        <v>6649.9229663999995</v>
      </c>
      <c r="L109" s="205">
        <f>DB_FEConversion!EM109</f>
        <v>552893.59520640003</v>
      </c>
      <c r="M109" s="205">
        <f>DB_FEConversion!EP109</f>
        <v>326796.21434879996</v>
      </c>
      <c r="N109" s="205">
        <f>DB_FEConversion!EH109*VLOOKUP(A109,MILK,4,FALSE)</f>
        <v>2208.2171092799977</v>
      </c>
      <c r="O109" s="205">
        <f>DB_FEConversion!EK109*0.13</f>
        <v>1084980.3459768</v>
      </c>
      <c r="P109" s="205">
        <f>DB_FEConversion!EN109*0.13</f>
        <v>752941.91628739203</v>
      </c>
      <c r="Q109" s="205">
        <f t="shared" si="6"/>
        <v>591003.33324806474</v>
      </c>
      <c r="R109" s="205">
        <f t="shared" si="7"/>
        <v>90883316.807925835</v>
      </c>
      <c r="S109" s="205">
        <f t="shared" si="8"/>
        <v>78759458.202021852</v>
      </c>
      <c r="T109" s="241">
        <f>SUM(DB_FEConversion!DS109:DU109)</f>
        <v>121804.69516518898</v>
      </c>
      <c r="U109" s="241">
        <f>SUM(DB_FEConversion!DX109:DZ109)</f>
        <v>6887302.3441559346</v>
      </c>
      <c r="V109" s="241">
        <f>SUM(DB_FEConversion!EC109:EE109)</f>
        <v>4644375.6383069707</v>
      </c>
      <c r="W109" s="241">
        <f>DB_FEConversion!EH109*VLOOKUP(A109,MILK,3,FALSE)+DB_FEConversion!EI109</f>
        <v>68014.306815520002</v>
      </c>
      <c r="X109" s="241">
        <f>DB_FEConversion!EK109*0.87+DB_FEConversion!EL109</f>
        <v>7262225.3281032005</v>
      </c>
      <c r="Y109" s="241">
        <f>DB_FEConversion!EN109*0.87+DB_FEConversion!EO109</f>
        <v>5039753.8308678074</v>
      </c>
      <c r="Z109" s="205">
        <f>SUM('Results_Crop&amp;Pasture'!T109,'Results_Crop&amp;Pasture'!W109)</f>
        <v>189819.00198070897</v>
      </c>
      <c r="AA109" s="205">
        <f>SUM('Results_Crop&amp;Pasture'!U109,'Results_Crop&amp;Pasture'!X109)</f>
        <v>14149527.672259135</v>
      </c>
      <c r="AB109" s="205">
        <f>SUM('Results_Crop&amp;Pasture'!V109,'Results_Crop&amp;Pasture'!Y109)</f>
        <v>9684129.4691747781</v>
      </c>
      <c r="AC109" s="276">
        <f t="shared" si="9"/>
        <v>0.32118093300335976</v>
      </c>
      <c r="AD109" s="276">
        <f t="shared" si="10"/>
        <v>0.15568894456353261</v>
      </c>
      <c r="AE109" s="276">
        <f t="shared" si="11"/>
        <v>0.12295830482142873</v>
      </c>
    </row>
    <row r="110" spans="1:31" x14ac:dyDescent="0.2">
      <c r="A110" s="203">
        <v>53</v>
      </c>
      <c r="B110" s="203" t="s">
        <v>58</v>
      </c>
      <c r="C110" s="203">
        <v>2006</v>
      </c>
      <c r="D110" s="204" t="s">
        <v>204</v>
      </c>
      <c r="E110" s="205">
        <f>DB_UtilityFE!CA110</f>
        <v>19444.783826504885</v>
      </c>
      <c r="F110" s="205">
        <f>DB_UtilityFE!CD110</f>
        <v>2473157.9840098494</v>
      </c>
      <c r="G110" s="205">
        <f>DB_UtilityFE!CG110</f>
        <v>2061703.0408751485</v>
      </c>
      <c r="H110" s="205">
        <f>SUM(DB_FEConversion!DV110,DB_FEConversion!DW110)</f>
        <v>11059.019252400969</v>
      </c>
      <c r="I110" s="205">
        <f>SUM(DB_FEConversion!EA110:EB110)</f>
        <v>674622.47082209482</v>
      </c>
      <c r="J110" s="205">
        <f>SUM(DB_FEConversion!EF110:EG110)</f>
        <v>440819.1868576759</v>
      </c>
      <c r="K110" s="205">
        <f>DB_FEConversion!EJ110</f>
        <v>1838.2961015999997</v>
      </c>
      <c r="L110" s="205">
        <f>DB_FEConversion!EM110</f>
        <v>152841.19016160001</v>
      </c>
      <c r="M110" s="205">
        <f>DB_FEConversion!EP110</f>
        <v>90339.122707199989</v>
      </c>
      <c r="N110" s="205">
        <f>DB_FEConversion!EH110*VLOOKUP(A110,MILK,4,FALSE)</f>
        <v>89.786384584000018</v>
      </c>
      <c r="O110" s="205">
        <f>DB_FEConversion!EK110*0.13</f>
        <v>9393.371114399999</v>
      </c>
      <c r="P110" s="205">
        <f>DB_FEConversion!EN110*0.13</f>
        <v>6518.7013511360001</v>
      </c>
      <c r="Q110" s="205">
        <f t="shared" si="6"/>
        <v>32431.885565089855</v>
      </c>
      <c r="R110" s="205">
        <f t="shared" si="7"/>
        <v>3310015.0161079448</v>
      </c>
      <c r="S110" s="205">
        <f t="shared" si="8"/>
        <v>2599380.0517911599</v>
      </c>
      <c r="T110" s="241">
        <f>SUM(DB_FEConversion!DS110:DU110)</f>
        <v>573.53544976124851</v>
      </c>
      <c r="U110" s="241">
        <f>SUM(DB_FEConversion!DX110:DZ110)</f>
        <v>32587.934849402998</v>
      </c>
      <c r="V110" s="241">
        <f>SUM(DB_FEConversion!EC110:EE110)</f>
        <v>21977.0744364247</v>
      </c>
      <c r="W110" s="241">
        <f>DB_FEConversion!EH110*VLOOKUP(A110,MILK,3,FALSE)+DB_FEConversion!EI110</f>
        <v>535.26890341599983</v>
      </c>
      <c r="X110" s="241">
        <f>DB_FEConversion!EK110*0.87+DB_FEConversion!EL110</f>
        <v>64905.653685599995</v>
      </c>
      <c r="Y110" s="241">
        <f>DB_FEConversion!EN110*0.87+DB_FEConversion!EO110</f>
        <v>45042.463160863997</v>
      </c>
      <c r="Z110" s="205">
        <f>SUM('Results_Crop&amp;Pasture'!T110,'Results_Crop&amp;Pasture'!W110)</f>
        <v>1108.8043531772482</v>
      </c>
      <c r="AA110" s="205">
        <f>SUM('Results_Crop&amp;Pasture'!U110,'Results_Crop&amp;Pasture'!X110)</f>
        <v>97493.588535002986</v>
      </c>
      <c r="AB110" s="205">
        <f>SUM('Results_Crop&amp;Pasture'!V110,'Results_Crop&amp;Pasture'!Y110)</f>
        <v>67019.537597288698</v>
      </c>
      <c r="AC110" s="276">
        <f t="shared" si="9"/>
        <v>3.41887107042207E-2</v>
      </c>
      <c r="AD110" s="276">
        <f t="shared" si="10"/>
        <v>2.9454122733751236E-2</v>
      </c>
      <c r="AE110" s="276">
        <f t="shared" si="11"/>
        <v>2.5782892944457049E-2</v>
      </c>
    </row>
    <row r="112" spans="1:31" x14ac:dyDescent="0.2">
      <c r="T112" s="182"/>
      <c r="U112" s="182"/>
      <c r="V112" s="182"/>
    </row>
  </sheetData>
  <mergeCells count="4">
    <mergeCell ref="A1:D1"/>
    <mergeCell ref="E1:S1"/>
    <mergeCell ref="T1:AB1"/>
    <mergeCell ref="AC1:AE1"/>
  </mergeCells>
  <pageMargins left="0.511811024" right="0.511811024" top="0.78740157499999996" bottom="0.78740157499999996" header="0.31496062000000002" footer="0.31496062000000002"/>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J110"/>
  <sheetViews>
    <sheetView zoomScale="85" zoomScaleNormal="85" workbookViewId="0">
      <selection sqref="A1:D1"/>
    </sheetView>
  </sheetViews>
  <sheetFormatPr baseColWidth="10" defaultColWidth="8.83203125" defaultRowHeight="15" x14ac:dyDescent="0.2"/>
  <cols>
    <col min="1" max="1" width="6.1640625" bestFit="1" customWidth="1"/>
    <col min="2" max="2" width="20.1640625" bestFit="1" customWidth="1"/>
    <col min="3" max="3" width="5.1640625" bestFit="1" customWidth="1"/>
    <col min="4" max="4" width="15.6640625" bestFit="1" customWidth="1"/>
    <col min="5" max="5" width="11.6640625" bestFit="1" customWidth="1"/>
    <col min="6" max="6" width="10.33203125" bestFit="1" customWidth="1"/>
    <col min="7" max="7" width="11.6640625" style="46" bestFit="1" customWidth="1"/>
    <col min="8" max="8" width="12.1640625" style="46" bestFit="1" customWidth="1"/>
    <col min="9" max="10" width="12.6640625" bestFit="1" customWidth="1"/>
  </cols>
  <sheetData>
    <row r="1" spans="1:10" x14ac:dyDescent="0.2">
      <c r="A1" s="307" t="s">
        <v>1044</v>
      </c>
      <c r="B1" s="307"/>
      <c r="C1" s="307"/>
      <c r="D1" s="307"/>
      <c r="E1" s="344" t="s">
        <v>731</v>
      </c>
      <c r="F1" s="344"/>
      <c r="G1" s="344"/>
      <c r="H1" s="344"/>
      <c r="I1" s="344"/>
      <c r="J1" s="344"/>
    </row>
    <row r="2" spans="1:10" x14ac:dyDescent="0.2">
      <c r="A2" s="173" t="s">
        <v>1043</v>
      </c>
      <c r="B2" s="173" t="s">
        <v>1042</v>
      </c>
      <c r="C2" s="173" t="s">
        <v>1039</v>
      </c>
      <c r="D2" s="174" t="s">
        <v>205</v>
      </c>
      <c r="E2" s="50" t="s">
        <v>465</v>
      </c>
      <c r="F2" s="50" t="s">
        <v>410</v>
      </c>
      <c r="G2" s="50" t="s">
        <v>400</v>
      </c>
      <c r="H2" s="50" t="s">
        <v>470</v>
      </c>
      <c r="I2" s="50" t="s">
        <v>471</v>
      </c>
      <c r="J2" s="50" t="s">
        <v>472</v>
      </c>
    </row>
    <row r="3" spans="1:10" x14ac:dyDescent="0.2">
      <c r="A3" s="54">
        <v>11</v>
      </c>
      <c r="B3" s="42" t="s">
        <v>32</v>
      </c>
      <c r="C3" s="219">
        <v>1975</v>
      </c>
      <c r="D3" s="53" t="s">
        <v>200</v>
      </c>
      <c r="E3" s="43">
        <f>((SUM(DB_Census_State!AL3*FE_ConvertionFactors!$C$5,DB_Census_State!AM3*FE_ConvertionFactors!$C$15,DB_Census_State!AM3*FE_ConvertionFactors!$C$16,DB_Census_State!AS3*FE_ConvertionFactors!$C$54*FE_ConvertionFactors!$C$55,DB_Census_State!AU3*FE_ConvertionFactors!$C$64,DB_Census_State!AV3*FE_ConvertionFactors!$C$70*FE_ConvertionFactors!$C$72,DB_Census_State!AW3*FE_ConvertionFactors!$C$78)*0.5)/2)*0.7</f>
        <v>10435.700799999999</v>
      </c>
      <c r="F3" s="43">
        <f>((SUM(DB_Census_State!AL3*FE_ConvertionFactors!$C$5,DB_Census_State!AM3*FE_ConvertionFactors!$C$15,DB_Census_State!AM3*FE_ConvertionFactors!$C$16,DB_Census_State!AS3*FE_ConvertionFactors!$C$54*FE_ConvertionFactors!$C$55,DB_Census_State!AU3*FE_ConvertionFactors!$C$64,DB_Census_State!AV3*FE_ConvertionFactors!$C$70*FE_ConvertionFactors!$C$72,DB_Census_State!AW3*FE_ConvertionFactors!$C$78)*0.5)/4)*0.6</f>
        <v>4472.4431999999997</v>
      </c>
      <c r="G3" s="43">
        <f t="shared" ref="G3:G34" si="0">SUM(E3:F3)</f>
        <v>14908.143999999998</v>
      </c>
      <c r="H3" s="43">
        <f>SUM(E3*FE_ConvertionFactors!$F$88*FE_ConvertionFactors!$G$88,Results_Feed2WhiteMeat!F3*FE_ConvertionFactors!$F$87*FE_ConvertionFactors!$G$87)</f>
        <v>2622.2784245807998</v>
      </c>
      <c r="I3" s="43">
        <f>SUM(E3*FE_ConvertionFactors!$F$88*FE_ConvertionFactors!$H$88,Results_Feed2WhiteMeat!F3*FE_ConvertionFactors!$F$87*FE_ConvertionFactors!$H$87)</f>
        <v>169787.3612016</v>
      </c>
      <c r="J3" s="43">
        <f>SUM(E3*FE_ConvertionFactors!$F$88*FE_ConvertionFactors!$I$88,Results_Feed2WhiteMeat!F3*FE_ConvertionFactors!$F$87*FE_ConvertionFactors!$I$87)</f>
        <v>118078.76190047999</v>
      </c>
    </row>
    <row r="4" spans="1:10" x14ac:dyDescent="0.2">
      <c r="A4" s="54">
        <v>12</v>
      </c>
      <c r="B4" s="42" t="s">
        <v>33</v>
      </c>
      <c r="C4" s="219">
        <v>1975</v>
      </c>
      <c r="D4" s="53" t="s">
        <v>200</v>
      </c>
      <c r="E4" s="43">
        <f>((SUM(DB_Census_State!AL4*FE_ConvertionFactors!$C$5,DB_Census_State!AM4*FE_ConvertionFactors!$C$15,DB_Census_State!AM4*FE_ConvertionFactors!$C$16,DB_Census_State!AS4*FE_ConvertionFactors!$C$54*FE_ConvertionFactors!$C$55,DB_Census_State!AU4*FE_ConvertionFactors!$C$64,DB_Census_State!AV4*FE_ConvertionFactors!$C$70*FE_ConvertionFactors!$C$72,DB_Census_State!AW4*FE_ConvertionFactors!$C$78)*0.5)/2)*0.7</f>
        <v>2668.2949999999996</v>
      </c>
      <c r="F4" s="43">
        <f>((SUM(DB_Census_State!AL4*FE_ConvertionFactors!$C$5,DB_Census_State!AM4*FE_ConvertionFactors!$C$15,DB_Census_State!AM4*FE_ConvertionFactors!$C$16,DB_Census_State!AS4*FE_ConvertionFactors!$C$54*FE_ConvertionFactors!$C$55,DB_Census_State!AU4*FE_ConvertionFactors!$C$64,DB_Census_State!AV4*FE_ConvertionFactors!$C$70*FE_ConvertionFactors!$C$72,DB_Census_State!AW4*FE_ConvertionFactors!$C$78)*0.5)/4)*0.6</f>
        <v>1143.5549999999998</v>
      </c>
      <c r="G4" s="43">
        <f t="shared" si="0"/>
        <v>3811.8499999999995</v>
      </c>
      <c r="H4" s="43">
        <f>SUM(E4*FE_ConvertionFactors!$F$88*FE_ConvertionFactors!$G$88,Results_Feed2WhiteMeat!F4*FE_ConvertionFactors!$F$87*FE_ConvertionFactors!$G$87)</f>
        <v>670.48802404499997</v>
      </c>
      <c r="I4" s="43">
        <f>SUM(E4*FE_ConvertionFactors!$F$88*FE_ConvertionFactors!$H$88,Results_Feed2WhiteMeat!F4*FE_ConvertionFactors!$F$87*FE_ConvertionFactors!$H$87)</f>
        <v>43412.778464999996</v>
      </c>
      <c r="J4" s="43">
        <f>SUM(E4*FE_ConvertionFactors!$F$88*FE_ConvertionFactors!$I$88,Results_Feed2WhiteMeat!F4*FE_ConvertionFactors!$F$87*FE_ConvertionFactors!$I$87)</f>
        <v>30191.452977000001</v>
      </c>
    </row>
    <row r="5" spans="1:10" x14ac:dyDescent="0.2">
      <c r="A5" s="54">
        <v>13</v>
      </c>
      <c r="B5" s="42" t="s">
        <v>34</v>
      </c>
      <c r="C5" s="219">
        <v>1975</v>
      </c>
      <c r="D5" s="53" t="s">
        <v>200</v>
      </c>
      <c r="E5" s="43">
        <f>((SUM(DB_Census_State!AL5*FE_ConvertionFactors!$C$5,DB_Census_State!AM5*FE_ConvertionFactors!$C$15,DB_Census_State!AM5*FE_ConvertionFactors!$C$16,DB_Census_State!AS5*FE_ConvertionFactors!$C$54*FE_ConvertionFactors!$C$55,DB_Census_State!AU5*FE_ConvertionFactors!$C$64,DB_Census_State!AV5*FE_ConvertionFactors!$C$70*FE_ConvertionFactors!$C$72,DB_Census_State!AW5*FE_ConvertionFactors!$C$78)*0.5)/2)*0.7</f>
        <v>1392.7955999999999</v>
      </c>
      <c r="F5" s="43">
        <f>((SUM(DB_Census_State!AL5*FE_ConvertionFactors!$C$5,DB_Census_State!AM5*FE_ConvertionFactors!$C$15,DB_Census_State!AM5*FE_ConvertionFactors!$C$16,DB_Census_State!AS5*FE_ConvertionFactors!$C$54*FE_ConvertionFactors!$C$55,DB_Census_State!AU5*FE_ConvertionFactors!$C$64,DB_Census_State!AV5*FE_ConvertionFactors!$C$70*FE_ConvertionFactors!$C$72,DB_Census_State!AW5*FE_ConvertionFactors!$C$78)*0.5)/4)*0.6</f>
        <v>596.91239999999993</v>
      </c>
      <c r="G5" s="43">
        <f t="shared" si="0"/>
        <v>1989.7079999999999</v>
      </c>
      <c r="H5" s="43">
        <f>SUM(E5*FE_ConvertionFactors!$F$88*FE_ConvertionFactors!$G$88,Results_Feed2WhiteMeat!F5*FE_ConvertionFactors!$F$87*FE_ConvertionFactors!$G$87)</f>
        <v>349.98108145560002</v>
      </c>
      <c r="I5" s="43">
        <f>SUM(E5*FE_ConvertionFactors!$F$88*FE_ConvertionFactors!$H$88,Results_Feed2WhiteMeat!F5*FE_ConvertionFactors!$F$87*FE_ConvertionFactors!$H$87)</f>
        <v>22660.585441200001</v>
      </c>
      <c r="J5" s="43">
        <f>SUM(E5*FE_ConvertionFactors!$F$88*FE_ConvertionFactors!$I$88,Results_Feed2WhiteMeat!F5*FE_ConvertionFactors!$F$87*FE_ConvertionFactors!$I$87)</f>
        <v>15759.323037360002</v>
      </c>
    </row>
    <row r="6" spans="1:10" x14ac:dyDescent="0.2">
      <c r="A6" s="54">
        <v>14</v>
      </c>
      <c r="B6" s="42" t="s">
        <v>35</v>
      </c>
      <c r="C6" s="219">
        <v>1975</v>
      </c>
      <c r="D6" s="53" t="s">
        <v>200</v>
      </c>
      <c r="E6" s="43">
        <f>((SUM(DB_Census_State!AL6*FE_ConvertionFactors!$C$5,DB_Census_State!AM6*FE_ConvertionFactors!$C$15,DB_Census_State!AM6*FE_ConvertionFactors!$C$16,DB_Census_State!AS6*FE_ConvertionFactors!$C$54*FE_ConvertionFactors!$C$55,DB_Census_State!AU6*FE_ConvertionFactors!$C$64,DB_Census_State!AV6*FE_ConvertionFactors!$C$70*FE_ConvertionFactors!$C$72,DB_Census_State!AW6*FE_ConvertionFactors!$C$78)*0.5)/2)*0.7</f>
        <v>686.00630000000001</v>
      </c>
      <c r="F6" s="43">
        <f>((SUM(DB_Census_State!AL6*FE_ConvertionFactors!$C$5,DB_Census_State!AM6*FE_ConvertionFactors!$C$15,DB_Census_State!AM6*FE_ConvertionFactors!$C$16,DB_Census_State!AS6*FE_ConvertionFactors!$C$54*FE_ConvertionFactors!$C$55,DB_Census_State!AU6*FE_ConvertionFactors!$C$64,DB_Census_State!AV6*FE_ConvertionFactors!$C$70*FE_ConvertionFactors!$C$72,DB_Census_State!AW6*FE_ConvertionFactors!$C$78)*0.5)/4)*0.6</f>
        <v>294.0027</v>
      </c>
      <c r="G6" s="43">
        <f t="shared" si="0"/>
        <v>980.00900000000001</v>
      </c>
      <c r="H6" s="43">
        <f>SUM(E6*FE_ConvertionFactors!$F$88*FE_ConvertionFactors!$G$88,Results_Feed2WhiteMeat!F6*FE_ConvertionFactors!$F$87*FE_ConvertionFactors!$G$87)</f>
        <v>172.37936906130003</v>
      </c>
      <c r="I6" s="43">
        <f>SUM(E6*FE_ConvertionFactors!$F$88*FE_ConvertionFactors!$H$88,Results_Feed2WhiteMeat!F6*FE_ConvertionFactors!$F$87*FE_ConvertionFactors!$H$87)</f>
        <v>11161.224500100001</v>
      </c>
      <c r="J6" s="43">
        <f>SUM(E6*FE_ConvertionFactors!$F$88*FE_ConvertionFactors!$I$88,Results_Feed2WhiteMeat!F6*FE_ConvertionFactors!$F$87*FE_ConvertionFactors!$I$87)</f>
        <v>7762.0828837800018</v>
      </c>
    </row>
    <row r="7" spans="1:10" x14ac:dyDescent="0.2">
      <c r="A7" s="54">
        <v>15</v>
      </c>
      <c r="B7" s="42" t="s">
        <v>36</v>
      </c>
      <c r="C7" s="219">
        <v>1975</v>
      </c>
      <c r="D7" s="53" t="s">
        <v>200</v>
      </c>
      <c r="E7" s="43">
        <f>((SUM(DB_Census_State!AL7*FE_ConvertionFactors!$C$5,DB_Census_State!AM7*FE_ConvertionFactors!$C$15,DB_Census_State!AM7*FE_ConvertionFactors!$C$16,DB_Census_State!AS7*FE_ConvertionFactors!$C$54*FE_ConvertionFactors!$C$55,DB_Census_State!AU7*FE_ConvertionFactors!$C$64,DB_Census_State!AV7*FE_ConvertionFactors!$C$70*FE_ConvertionFactors!$C$72,DB_Census_State!AW7*FE_ConvertionFactors!$C$78)*0.5)/2)*0.7</f>
        <v>19217.897300000001</v>
      </c>
      <c r="F7" s="43">
        <f>((SUM(DB_Census_State!AL7*FE_ConvertionFactors!$C$5,DB_Census_State!AM7*FE_ConvertionFactors!$C$15,DB_Census_State!AM7*FE_ConvertionFactors!$C$16,DB_Census_State!AS7*FE_ConvertionFactors!$C$54*FE_ConvertionFactors!$C$55,DB_Census_State!AU7*FE_ConvertionFactors!$C$64,DB_Census_State!AV7*FE_ConvertionFactors!$C$70*FE_ConvertionFactors!$C$72,DB_Census_State!AW7*FE_ConvertionFactors!$C$78)*0.5)/4)*0.6</f>
        <v>8236.2417000000005</v>
      </c>
      <c r="G7" s="43">
        <f t="shared" si="0"/>
        <v>27454.139000000003</v>
      </c>
      <c r="H7" s="43">
        <f>SUM(E7*FE_ConvertionFactors!$F$88*FE_ConvertionFactors!$G$88,Results_Feed2WhiteMeat!F7*FE_ConvertionFactors!$F$87*FE_ConvertionFactors!$G$87)</f>
        <v>4829.0649973023001</v>
      </c>
      <c r="I7" s="43">
        <f>SUM(E7*FE_ConvertionFactors!$F$88*FE_ConvertionFactors!$H$88,Results_Feed2WhiteMeat!F7*FE_ConvertionFactors!$F$87*FE_ConvertionFactors!$H$87)</f>
        <v>312672.44365710003</v>
      </c>
      <c r="J7" s="43">
        <f>SUM(E7*FE_ConvertionFactors!$F$88*FE_ConvertionFactors!$I$88,Results_Feed2WhiteMeat!F7*FE_ConvertionFactors!$F$87*FE_ConvertionFactors!$I$87)</f>
        <v>217448.31161838002</v>
      </c>
    </row>
    <row r="8" spans="1:10" x14ac:dyDescent="0.2">
      <c r="A8" s="54">
        <v>16</v>
      </c>
      <c r="B8" s="42" t="s">
        <v>37</v>
      </c>
      <c r="C8" s="219">
        <v>1975</v>
      </c>
      <c r="D8" s="53" t="s">
        <v>200</v>
      </c>
      <c r="E8" s="43">
        <f>((SUM(DB_Census_State!AL8*FE_ConvertionFactors!$C$5,DB_Census_State!AM8*FE_ConvertionFactors!$C$15,DB_Census_State!AM8*FE_ConvertionFactors!$C$16,DB_Census_State!AS8*FE_ConvertionFactors!$C$54*FE_ConvertionFactors!$C$55,DB_Census_State!AU8*FE_ConvertionFactors!$C$64,DB_Census_State!AV8*FE_ConvertionFactors!$C$70*FE_ConvertionFactors!$C$72,DB_Census_State!AW8*FE_ConvertionFactors!$C$78)*0.5)/2)*0.7</f>
        <v>201.39139999999998</v>
      </c>
      <c r="F8" s="43">
        <f>((SUM(DB_Census_State!AL8*FE_ConvertionFactors!$C$5,DB_Census_State!AM8*FE_ConvertionFactors!$C$15,DB_Census_State!AM8*FE_ConvertionFactors!$C$16,DB_Census_State!AS8*FE_ConvertionFactors!$C$54*FE_ConvertionFactors!$C$55,DB_Census_State!AU8*FE_ConvertionFactors!$C$64,DB_Census_State!AV8*FE_ConvertionFactors!$C$70*FE_ConvertionFactors!$C$72,DB_Census_State!AW8*FE_ConvertionFactors!$C$78)*0.5)/4)*0.6</f>
        <v>86.310599999999994</v>
      </c>
      <c r="G8" s="43">
        <f t="shared" si="0"/>
        <v>287.702</v>
      </c>
      <c r="H8" s="43">
        <f>SUM(E8*FE_ConvertionFactors!$F$88*FE_ConvertionFactors!$G$88,Results_Feed2WhiteMeat!F8*FE_ConvertionFactors!$F$87*FE_ConvertionFactors!$G$87)</f>
        <v>50.605544681399998</v>
      </c>
      <c r="I8" s="43">
        <f>SUM(E8*FE_ConvertionFactors!$F$88*FE_ConvertionFactors!$H$88,Results_Feed2WhiteMeat!F8*FE_ConvertionFactors!$F$87*FE_ConvertionFactors!$H$87)</f>
        <v>3276.6093077999999</v>
      </c>
      <c r="J8" s="43">
        <f>SUM(E8*FE_ConvertionFactors!$F$88*FE_ConvertionFactors!$I$88,Results_Feed2WhiteMeat!F8*FE_ConvertionFactors!$F$87*FE_ConvertionFactors!$I$87)</f>
        <v>2278.7206748399999</v>
      </c>
    </row>
    <row r="9" spans="1:10" x14ac:dyDescent="0.2">
      <c r="A9" s="54">
        <v>17</v>
      </c>
      <c r="B9" s="42" t="s">
        <v>38</v>
      </c>
      <c r="C9" s="219">
        <v>1975</v>
      </c>
      <c r="D9" s="53" t="s">
        <v>200</v>
      </c>
      <c r="E9" s="43">
        <f>((SUM(DB_Census_State!AL9*FE_ConvertionFactors!$C$5,DB_Census_State!AM9*FE_ConvertionFactors!$C$15,DB_Census_State!AM9*FE_ConvertionFactors!$C$16,DB_Census_State!AS9*FE_ConvertionFactors!$C$54*FE_ConvertionFactors!$C$55,DB_Census_State!AU9*FE_ConvertionFactors!$C$64,DB_Census_State!AV9*FE_ConvertionFactors!$C$70*FE_ConvertionFactors!$C$72,DB_Census_State!AW9*FE_ConvertionFactors!$C$78)*0.5)/2)*0.7</f>
        <v>0</v>
      </c>
      <c r="F9" s="43">
        <f>((SUM(DB_Census_State!AL9*FE_ConvertionFactors!$C$5,DB_Census_State!AM9*FE_ConvertionFactors!$C$15,DB_Census_State!AM9*FE_ConvertionFactors!$C$16,DB_Census_State!AS9*FE_ConvertionFactors!$C$54*FE_ConvertionFactors!$C$55,DB_Census_State!AU9*FE_ConvertionFactors!$C$64,DB_Census_State!AV9*FE_ConvertionFactors!$C$70*FE_ConvertionFactors!$C$72,DB_Census_State!AW9*FE_ConvertionFactors!$C$78)*0.5)/4)*0.6</f>
        <v>0</v>
      </c>
      <c r="G9" s="43">
        <f t="shared" si="0"/>
        <v>0</v>
      </c>
      <c r="H9" s="43">
        <f>SUM(E9*FE_ConvertionFactors!$F$88*FE_ConvertionFactors!$G$88,Results_Feed2WhiteMeat!F9*FE_ConvertionFactors!$F$87*FE_ConvertionFactors!$G$87)</f>
        <v>0</v>
      </c>
      <c r="I9" s="43">
        <f>SUM(E9*FE_ConvertionFactors!$F$88*FE_ConvertionFactors!$H$88,Results_Feed2WhiteMeat!F9*FE_ConvertionFactors!$F$87*FE_ConvertionFactors!$H$87)</f>
        <v>0</v>
      </c>
      <c r="J9" s="43">
        <f>SUM(E9*FE_ConvertionFactors!$F$88*FE_ConvertionFactors!$I$88,Results_Feed2WhiteMeat!F9*FE_ConvertionFactors!$F$87*FE_ConvertionFactors!$I$87)</f>
        <v>0</v>
      </c>
    </row>
    <row r="10" spans="1:10" x14ac:dyDescent="0.2">
      <c r="A10" s="54">
        <v>21</v>
      </c>
      <c r="B10" s="42" t="s">
        <v>39</v>
      </c>
      <c r="C10" s="219">
        <v>1975</v>
      </c>
      <c r="D10" s="53" t="s">
        <v>201</v>
      </c>
      <c r="E10" s="43">
        <f>((SUM(DB_Census_State!AL10*FE_ConvertionFactors!$C$5,DB_Census_State!AM10*FE_ConvertionFactors!$C$15,DB_Census_State!AM10*FE_ConvertionFactors!$C$16,DB_Census_State!AS10*FE_ConvertionFactors!$C$54*FE_ConvertionFactors!$C$55,DB_Census_State!AU10*FE_ConvertionFactors!$C$64,DB_Census_State!AV10*FE_ConvertionFactors!$C$70*FE_ConvertionFactors!$C$72,DB_Census_State!AW10*FE_ConvertionFactors!$C$78)*0.5)/2)*0.7</f>
        <v>64320.680900000007</v>
      </c>
      <c r="F10" s="43">
        <f>((SUM(DB_Census_State!AL10*FE_ConvertionFactors!$C$5,DB_Census_State!AM10*FE_ConvertionFactors!$C$15,DB_Census_State!AM10*FE_ConvertionFactors!$C$16,DB_Census_State!AS10*FE_ConvertionFactors!$C$54*FE_ConvertionFactors!$C$55,DB_Census_State!AU10*FE_ConvertionFactors!$C$64,DB_Census_State!AV10*FE_ConvertionFactors!$C$70*FE_ConvertionFactors!$C$72,DB_Census_State!AW10*FE_ConvertionFactors!$C$78)*0.5)/4)*0.6</f>
        <v>27566.006100000006</v>
      </c>
      <c r="G10" s="43">
        <f t="shared" si="0"/>
        <v>91886.687000000005</v>
      </c>
      <c r="H10" s="43">
        <f>SUM(E10*FE_ConvertionFactors!$F$88*FE_ConvertionFactors!$G$88,Results_Feed2WhiteMeat!F10*FE_ConvertionFactors!$F$87*FE_ConvertionFactors!$G$87)</f>
        <v>16162.473130545903</v>
      </c>
      <c r="I10" s="43">
        <f>SUM(E10*FE_ConvertionFactors!$F$88*FE_ConvertionFactors!$H$88,Results_Feed2WhiteMeat!F10*FE_ConvertionFactors!$F$87*FE_ConvertionFactors!$H$87)</f>
        <v>1046488.2895743002</v>
      </c>
      <c r="J10" s="43">
        <f>SUM(E10*FE_ConvertionFactors!$F$88*FE_ConvertionFactors!$I$88,Results_Feed2WhiteMeat!F10*FE_ConvertionFactors!$F$87*FE_ConvertionFactors!$I$87)</f>
        <v>727781.15344854025</v>
      </c>
    </row>
    <row r="11" spans="1:10" x14ac:dyDescent="0.2">
      <c r="A11" s="54">
        <v>22</v>
      </c>
      <c r="B11" s="42" t="s">
        <v>40</v>
      </c>
      <c r="C11" s="219">
        <v>1975</v>
      </c>
      <c r="D11" s="53" t="s">
        <v>201</v>
      </c>
      <c r="E11" s="43">
        <f>((SUM(DB_Census_State!AL11*FE_ConvertionFactors!$C$5,DB_Census_State!AM11*FE_ConvertionFactors!$C$15,DB_Census_State!AM11*FE_ConvertionFactors!$C$16,DB_Census_State!AS11*FE_ConvertionFactors!$C$54*FE_ConvertionFactors!$C$55,DB_Census_State!AU11*FE_ConvertionFactors!$C$64,DB_Census_State!AV11*FE_ConvertionFactors!$C$70*FE_ConvertionFactors!$C$72,DB_Census_State!AW11*FE_ConvertionFactors!$C$78)*0.5)/2)*0.7</f>
        <v>21491.994999999999</v>
      </c>
      <c r="F11" s="43">
        <f>((SUM(DB_Census_State!AL11*FE_ConvertionFactors!$C$5,DB_Census_State!AM11*FE_ConvertionFactors!$C$15,DB_Census_State!AM11*FE_ConvertionFactors!$C$16,DB_Census_State!AS11*FE_ConvertionFactors!$C$54*FE_ConvertionFactors!$C$55,DB_Census_State!AU11*FE_ConvertionFactors!$C$64,DB_Census_State!AV11*FE_ConvertionFactors!$C$70*FE_ConvertionFactors!$C$72,DB_Census_State!AW11*FE_ConvertionFactors!$C$78)*0.5)/4)*0.6</f>
        <v>9210.8549999999996</v>
      </c>
      <c r="G11" s="43">
        <f t="shared" si="0"/>
        <v>30702.85</v>
      </c>
      <c r="H11" s="43">
        <f>SUM(E11*FE_ConvertionFactors!$F$88*FE_ConvertionFactors!$G$88,Results_Feed2WhiteMeat!F11*FE_ConvertionFactors!$F$87*FE_ConvertionFactors!$G$87)</f>
        <v>5400.4992927450003</v>
      </c>
      <c r="I11" s="43">
        <f>SUM(E11*FE_ConvertionFactors!$F$88*FE_ConvertionFactors!$H$88,Results_Feed2WhiteMeat!F11*FE_ConvertionFactors!$F$87*FE_ConvertionFactors!$H$87)</f>
        <v>349671.68836500001</v>
      </c>
      <c r="J11" s="43">
        <f>SUM(E11*FE_ConvertionFactors!$F$88*FE_ConvertionFactors!$I$88,Results_Feed2WhiteMeat!F11*FE_ConvertionFactors!$F$87*FE_ConvertionFactors!$I$87)</f>
        <v>243179.46719700005</v>
      </c>
    </row>
    <row r="12" spans="1:10" x14ac:dyDescent="0.2">
      <c r="A12" s="54">
        <v>23</v>
      </c>
      <c r="B12" s="42" t="s">
        <v>41</v>
      </c>
      <c r="C12" s="219">
        <v>1975</v>
      </c>
      <c r="D12" s="53" t="s">
        <v>201</v>
      </c>
      <c r="E12" s="43">
        <f>((SUM(DB_Census_State!AL12*FE_ConvertionFactors!$C$5,DB_Census_State!AM12*FE_ConvertionFactors!$C$15,DB_Census_State!AM12*FE_ConvertionFactors!$C$16,DB_Census_State!AS12*FE_ConvertionFactors!$C$54*FE_ConvertionFactors!$C$55,DB_Census_State!AU12*FE_ConvertionFactors!$C$64,DB_Census_State!AV12*FE_ConvertionFactors!$C$70*FE_ConvertionFactors!$C$72,DB_Census_State!AW12*FE_ConvertionFactors!$C$78)*0.5)/2)*0.7</f>
        <v>42360.831799999993</v>
      </c>
      <c r="F12" s="43">
        <f>((SUM(DB_Census_State!AL12*FE_ConvertionFactors!$C$5,DB_Census_State!AM12*FE_ConvertionFactors!$C$15,DB_Census_State!AM12*FE_ConvertionFactors!$C$16,DB_Census_State!AS12*FE_ConvertionFactors!$C$54*FE_ConvertionFactors!$C$55,DB_Census_State!AU12*FE_ConvertionFactors!$C$64,DB_Census_State!AV12*FE_ConvertionFactors!$C$70*FE_ConvertionFactors!$C$72,DB_Census_State!AW12*FE_ConvertionFactors!$C$78)*0.5)/4)*0.6</f>
        <v>18154.642199999998</v>
      </c>
      <c r="G12" s="43">
        <f t="shared" si="0"/>
        <v>60515.473999999987</v>
      </c>
      <c r="H12" s="43">
        <f>SUM(E12*FE_ConvertionFactors!$F$88*FE_ConvertionFactors!$G$88,Results_Feed2WhiteMeat!F12*FE_ConvertionFactors!$F$87*FE_ConvertionFactors!$G$87)</f>
        <v>10644.411660061798</v>
      </c>
      <c r="I12" s="43">
        <f>SUM(E12*FE_ConvertionFactors!$F$88*FE_ConvertionFactors!$H$88,Results_Feed2WhiteMeat!F12*FE_ConvertionFactors!$F$87*FE_ConvertionFactors!$H$87)</f>
        <v>689204.68183859996</v>
      </c>
      <c r="J12" s="43">
        <f>SUM(E12*FE_ConvertionFactors!$F$88*FE_ConvertionFactors!$I$88,Results_Feed2WhiteMeat!F12*FE_ConvertionFactors!$F$87*FE_ConvertionFactors!$I$87)</f>
        <v>479307.97057907993</v>
      </c>
    </row>
    <row r="13" spans="1:10" x14ac:dyDescent="0.2">
      <c r="A13" s="54">
        <v>24</v>
      </c>
      <c r="B13" s="42" t="s">
        <v>42</v>
      </c>
      <c r="C13" s="219">
        <v>1975</v>
      </c>
      <c r="D13" s="53" t="s">
        <v>201</v>
      </c>
      <c r="E13" s="43">
        <f>((SUM(DB_Census_State!AL13*FE_ConvertionFactors!$C$5,DB_Census_State!AM13*FE_ConvertionFactors!$C$15,DB_Census_State!AM13*FE_ConvertionFactors!$C$16,DB_Census_State!AS13*FE_ConvertionFactors!$C$54*FE_ConvertionFactors!$C$55,DB_Census_State!AU13*FE_ConvertionFactors!$C$64,DB_Census_State!AV13*FE_ConvertionFactors!$C$70*FE_ConvertionFactors!$C$72,DB_Census_State!AW13*FE_ConvertionFactors!$C$78)*0.5)/2)*0.7</f>
        <v>8285.534599999999</v>
      </c>
      <c r="F13" s="43">
        <f>((SUM(DB_Census_State!AL13*FE_ConvertionFactors!$C$5,DB_Census_State!AM13*FE_ConvertionFactors!$C$15,DB_Census_State!AM13*FE_ConvertionFactors!$C$16,DB_Census_State!AS13*FE_ConvertionFactors!$C$54*FE_ConvertionFactors!$C$55,DB_Census_State!AU13*FE_ConvertionFactors!$C$64,DB_Census_State!AV13*FE_ConvertionFactors!$C$70*FE_ConvertionFactors!$C$72,DB_Census_State!AW13*FE_ConvertionFactors!$C$78)*0.5)/4)*0.6</f>
        <v>3550.9433999999997</v>
      </c>
      <c r="G13" s="43">
        <f t="shared" si="0"/>
        <v>11836.477999999999</v>
      </c>
      <c r="H13" s="43">
        <f>SUM(E13*FE_ConvertionFactors!$F$88*FE_ConvertionFactors!$G$88,Results_Feed2WhiteMeat!F13*FE_ConvertionFactors!$F$87*FE_ConvertionFactors!$G$87)</f>
        <v>2081.9855833445999</v>
      </c>
      <c r="I13" s="43">
        <f>SUM(E13*FE_ConvertionFactors!$F$88*FE_ConvertionFactors!$H$88,Results_Feed2WhiteMeat!F13*FE_ConvertionFactors!$F$87*FE_ConvertionFactors!$H$87)</f>
        <v>134804.46429420001</v>
      </c>
      <c r="J13" s="43">
        <f>SUM(E13*FE_ConvertionFactors!$F$88*FE_ConvertionFactors!$I$88,Results_Feed2WhiteMeat!F13*FE_ConvertionFactors!$F$87*FE_ConvertionFactors!$I$87)</f>
        <v>93749.877080760009</v>
      </c>
    </row>
    <row r="14" spans="1:10" x14ac:dyDescent="0.2">
      <c r="A14" s="54">
        <v>25</v>
      </c>
      <c r="B14" s="42" t="s">
        <v>43</v>
      </c>
      <c r="C14" s="219">
        <v>1975</v>
      </c>
      <c r="D14" s="53" t="s">
        <v>201</v>
      </c>
      <c r="E14" s="43">
        <f>((SUM(DB_Census_State!AL14*FE_ConvertionFactors!$C$5,DB_Census_State!AM14*FE_ConvertionFactors!$C$15,DB_Census_State!AM14*FE_ConvertionFactors!$C$16,DB_Census_State!AS14*FE_ConvertionFactors!$C$54*FE_ConvertionFactors!$C$55,DB_Census_State!AU14*FE_ConvertionFactors!$C$64,DB_Census_State!AV14*FE_ConvertionFactors!$C$70*FE_ConvertionFactors!$C$72,DB_Census_State!AW14*FE_ConvertionFactors!$C$78)*0.5)/2)*0.7</f>
        <v>19043.491599999998</v>
      </c>
      <c r="F14" s="43">
        <f>((SUM(DB_Census_State!AL14*FE_ConvertionFactors!$C$5,DB_Census_State!AM14*FE_ConvertionFactors!$C$15,DB_Census_State!AM14*FE_ConvertionFactors!$C$16,DB_Census_State!AS14*FE_ConvertionFactors!$C$54*FE_ConvertionFactors!$C$55,DB_Census_State!AU14*FE_ConvertionFactors!$C$64,DB_Census_State!AV14*FE_ConvertionFactors!$C$70*FE_ConvertionFactors!$C$72,DB_Census_State!AW14*FE_ConvertionFactors!$C$78)*0.5)/4)*0.6</f>
        <v>8161.4963999999991</v>
      </c>
      <c r="G14" s="43">
        <f t="shared" si="0"/>
        <v>27204.987999999998</v>
      </c>
      <c r="H14" s="43">
        <f>SUM(E14*FE_ConvertionFactors!$F$88*FE_ConvertionFactors!$G$88,Results_Feed2WhiteMeat!F14*FE_ConvertionFactors!$F$87*FE_ConvertionFactors!$G$87)</f>
        <v>4785.2404077515994</v>
      </c>
      <c r="I14" s="43">
        <f>SUM(E14*FE_ConvertionFactors!$F$88*FE_ConvertionFactors!$H$88,Results_Feed2WhiteMeat!F14*FE_ConvertionFactors!$F$87*FE_ConvertionFactors!$H$87)</f>
        <v>309834.88783319993</v>
      </c>
      <c r="J14" s="43">
        <f>SUM(E14*FE_ConvertionFactors!$F$88*FE_ConvertionFactors!$I$88,Results_Feed2WhiteMeat!F14*FE_ConvertionFactors!$F$87*FE_ConvertionFactors!$I$87)</f>
        <v>215474.93105496</v>
      </c>
    </row>
    <row r="15" spans="1:10" x14ac:dyDescent="0.2">
      <c r="A15" s="54">
        <v>26</v>
      </c>
      <c r="B15" s="42" t="s">
        <v>44</v>
      </c>
      <c r="C15" s="219">
        <v>1975</v>
      </c>
      <c r="D15" s="53" t="s">
        <v>201</v>
      </c>
      <c r="E15" s="43">
        <f>((SUM(DB_Census_State!AL15*FE_ConvertionFactors!$C$5,DB_Census_State!AM15*FE_ConvertionFactors!$C$15,DB_Census_State!AM15*FE_ConvertionFactors!$C$16,DB_Census_State!AS15*FE_ConvertionFactors!$C$54*FE_ConvertionFactors!$C$55,DB_Census_State!AU15*FE_ConvertionFactors!$C$64,DB_Census_State!AV15*FE_ConvertionFactors!$C$70*FE_ConvertionFactors!$C$72,DB_Census_State!AW15*FE_ConvertionFactors!$C$78)*0.5)/2)*0.7</f>
        <v>24263.731800000001</v>
      </c>
      <c r="F15" s="43">
        <f>((SUM(DB_Census_State!AL15*FE_ConvertionFactors!$C$5,DB_Census_State!AM15*FE_ConvertionFactors!$C$15,DB_Census_State!AM15*FE_ConvertionFactors!$C$16,DB_Census_State!AS15*FE_ConvertionFactors!$C$54*FE_ConvertionFactors!$C$55,DB_Census_State!AU15*FE_ConvertionFactors!$C$64,DB_Census_State!AV15*FE_ConvertionFactors!$C$70*FE_ConvertionFactors!$C$72,DB_Census_State!AW15*FE_ConvertionFactors!$C$78)*0.5)/4)*0.6</f>
        <v>10398.742200000001</v>
      </c>
      <c r="G15" s="43">
        <f t="shared" si="0"/>
        <v>34662.474000000002</v>
      </c>
      <c r="H15" s="43">
        <f>SUM(E15*FE_ConvertionFactors!$F$88*FE_ConvertionFactors!$G$88,Results_Feed2WhiteMeat!F15*FE_ConvertionFactors!$F$87*FE_ConvertionFactors!$G$87)</f>
        <v>6096.9801279618005</v>
      </c>
      <c r="I15" s="43">
        <f>SUM(E15*FE_ConvertionFactors!$F$88*FE_ConvertionFactors!$H$88,Results_Feed2WhiteMeat!F15*FE_ConvertionFactors!$F$87*FE_ConvertionFactors!$H$87)</f>
        <v>394767.45013860002</v>
      </c>
      <c r="J15" s="43">
        <f>SUM(E15*FE_ConvertionFactors!$F$88*FE_ConvertionFactors!$I$88,Results_Feed2WhiteMeat!F15*FE_ConvertionFactors!$F$87*FE_ConvertionFactors!$I$87)</f>
        <v>274541.35231908003</v>
      </c>
    </row>
    <row r="16" spans="1:10" x14ac:dyDescent="0.2">
      <c r="A16" s="54">
        <v>27</v>
      </c>
      <c r="B16" s="42" t="s">
        <v>45</v>
      </c>
      <c r="C16" s="219">
        <v>1975</v>
      </c>
      <c r="D16" s="53" t="s">
        <v>201</v>
      </c>
      <c r="E16" s="43">
        <f>((SUM(DB_Census_State!AL16*FE_ConvertionFactors!$C$5,DB_Census_State!AM16*FE_ConvertionFactors!$C$15,DB_Census_State!AM16*FE_ConvertionFactors!$C$16,DB_Census_State!AS16*FE_ConvertionFactors!$C$54*FE_ConvertionFactors!$C$55,DB_Census_State!AU16*FE_ConvertionFactors!$C$64,DB_Census_State!AV16*FE_ConvertionFactors!$C$70*FE_ConvertionFactors!$C$72,DB_Census_State!AW16*FE_ConvertionFactors!$C$78)*0.5)/2)*0.7</f>
        <v>7534.1489999999994</v>
      </c>
      <c r="F16" s="43">
        <f>((SUM(DB_Census_State!AL16*FE_ConvertionFactors!$C$5,DB_Census_State!AM16*FE_ConvertionFactors!$C$15,DB_Census_State!AM16*FE_ConvertionFactors!$C$16,DB_Census_State!AS16*FE_ConvertionFactors!$C$54*FE_ConvertionFactors!$C$55,DB_Census_State!AU16*FE_ConvertionFactors!$C$64,DB_Census_State!AV16*FE_ConvertionFactors!$C$70*FE_ConvertionFactors!$C$72,DB_Census_State!AW16*FE_ConvertionFactors!$C$78)*0.5)/4)*0.6</f>
        <v>3228.9209999999998</v>
      </c>
      <c r="G16" s="43">
        <f t="shared" si="0"/>
        <v>10763.07</v>
      </c>
      <c r="H16" s="43">
        <f>SUM(E16*FE_ConvertionFactors!$F$88*FE_ConvertionFactors!$G$88,Results_Feed2WhiteMeat!F16*FE_ConvertionFactors!$F$87*FE_ConvertionFactors!$G$87)</f>
        <v>1893.177731799</v>
      </c>
      <c r="I16" s="43">
        <f>SUM(E16*FE_ConvertionFactors!$F$88*FE_ConvertionFactors!$H$88,Results_Feed2WhiteMeat!F16*FE_ConvertionFactors!$F$87*FE_ConvertionFactors!$H$87)</f>
        <v>122579.52792299999</v>
      </c>
      <c r="J16" s="43">
        <f>SUM(E16*FE_ConvertionFactors!$F$88*FE_ConvertionFactors!$I$88,Results_Feed2WhiteMeat!F16*FE_ConvertionFactors!$F$87*FE_ConvertionFactors!$I$87)</f>
        <v>85248.034889400005</v>
      </c>
    </row>
    <row r="17" spans="1:10" x14ac:dyDescent="0.2">
      <c r="A17" s="54">
        <v>28</v>
      </c>
      <c r="B17" s="42" t="s">
        <v>46</v>
      </c>
      <c r="C17" s="219">
        <v>1975</v>
      </c>
      <c r="D17" s="53" t="s">
        <v>201</v>
      </c>
      <c r="E17" s="43">
        <f>((SUM(DB_Census_State!AL17*FE_ConvertionFactors!$C$5,DB_Census_State!AM17*FE_ConvertionFactors!$C$15,DB_Census_State!AM17*FE_ConvertionFactors!$C$16,DB_Census_State!AS17*FE_ConvertionFactors!$C$54*FE_ConvertionFactors!$C$55,DB_Census_State!AU17*FE_ConvertionFactors!$C$64,DB_Census_State!AV17*FE_ConvertionFactors!$C$70*FE_ConvertionFactors!$C$72,DB_Census_State!AW17*FE_ConvertionFactors!$C$78)*0.5)/2)*0.7</f>
        <v>8091.4665999999988</v>
      </c>
      <c r="F17" s="43">
        <f>((SUM(DB_Census_State!AL17*FE_ConvertionFactors!$C$5,DB_Census_State!AM17*FE_ConvertionFactors!$C$15,DB_Census_State!AM17*FE_ConvertionFactors!$C$16,DB_Census_State!AS17*FE_ConvertionFactors!$C$54*FE_ConvertionFactors!$C$55,DB_Census_State!AU17*FE_ConvertionFactors!$C$64,DB_Census_State!AV17*FE_ConvertionFactors!$C$70*FE_ConvertionFactors!$C$72,DB_Census_State!AW17*FE_ConvertionFactors!$C$78)*0.5)/4)*0.6</f>
        <v>3467.7713999999996</v>
      </c>
      <c r="G17" s="43">
        <f t="shared" si="0"/>
        <v>11559.237999999998</v>
      </c>
      <c r="H17" s="43">
        <f>SUM(E17*FE_ConvertionFactors!$F$88*FE_ConvertionFactors!$G$88,Results_Feed2WhiteMeat!F17*FE_ConvertionFactors!$F$87*FE_ConvertionFactors!$G$87)</f>
        <v>2033.2202594765999</v>
      </c>
      <c r="I17" s="43">
        <f>SUM(E17*FE_ConvertionFactors!$F$88*FE_ConvertionFactors!$H$88,Results_Feed2WhiteMeat!F17*FE_ConvertionFactors!$F$87*FE_ConvertionFactors!$H$87)</f>
        <v>131647.00565820001</v>
      </c>
      <c r="J17" s="43">
        <f>SUM(E17*FE_ConvertionFactors!$F$88*FE_ConvertionFactors!$I$88,Results_Feed2WhiteMeat!F17*FE_ConvertionFactors!$F$87*FE_ConvertionFactors!$I$87)</f>
        <v>91554.019839960005</v>
      </c>
    </row>
    <row r="18" spans="1:10" x14ac:dyDescent="0.2">
      <c r="A18" s="54">
        <v>29</v>
      </c>
      <c r="B18" s="42" t="s">
        <v>47</v>
      </c>
      <c r="C18" s="219">
        <v>1975</v>
      </c>
      <c r="D18" s="53" t="s">
        <v>201</v>
      </c>
      <c r="E18" s="43">
        <f>((SUM(DB_Census_State!AL18*FE_ConvertionFactors!$C$5,DB_Census_State!AM18*FE_ConvertionFactors!$C$15,DB_Census_State!AM18*FE_ConvertionFactors!$C$16,DB_Census_State!AS18*FE_ConvertionFactors!$C$54*FE_ConvertionFactors!$C$55,DB_Census_State!AU18*FE_ConvertionFactors!$C$64,DB_Census_State!AV18*FE_ConvertionFactors!$C$70*FE_ConvertionFactors!$C$72,DB_Census_State!AW18*FE_ConvertionFactors!$C$78)*0.5)/2)*0.7</f>
        <v>38761.324000000001</v>
      </c>
      <c r="F18" s="43">
        <f>((SUM(DB_Census_State!AL18*FE_ConvertionFactors!$C$5,DB_Census_State!AM18*FE_ConvertionFactors!$C$15,DB_Census_State!AM18*FE_ConvertionFactors!$C$16,DB_Census_State!AS18*FE_ConvertionFactors!$C$54*FE_ConvertionFactors!$C$55,DB_Census_State!AU18*FE_ConvertionFactors!$C$64,DB_Census_State!AV18*FE_ConvertionFactors!$C$70*FE_ConvertionFactors!$C$72,DB_Census_State!AW18*FE_ConvertionFactors!$C$78)*0.5)/4)*0.6</f>
        <v>16611.995999999999</v>
      </c>
      <c r="G18" s="43">
        <f t="shared" si="0"/>
        <v>55373.32</v>
      </c>
      <c r="H18" s="43">
        <f>SUM(E18*FE_ConvertionFactors!$F$88*FE_ConvertionFactors!$G$88,Results_Feed2WhiteMeat!F18*FE_ConvertionFactors!$F$87*FE_ConvertionFactors!$G$87)</f>
        <v>9739.9288827240016</v>
      </c>
      <c r="I18" s="43">
        <f>SUM(E18*FE_ConvertionFactors!$F$88*FE_ConvertionFactors!$H$88,Results_Feed2WhiteMeat!F18*FE_ConvertionFactors!$F$87*FE_ConvertionFactors!$H$87)</f>
        <v>630641.20414800011</v>
      </c>
      <c r="J18" s="43">
        <f>SUM(E18*FE_ConvertionFactors!$F$88*FE_ConvertionFactors!$I$88,Results_Feed2WhiteMeat!F18*FE_ConvertionFactors!$F$87*FE_ConvertionFactors!$I$87)</f>
        <v>438579.95119440008</v>
      </c>
    </row>
    <row r="19" spans="1:10" x14ac:dyDescent="0.2">
      <c r="A19" s="54">
        <v>31</v>
      </c>
      <c r="B19" s="42" t="s">
        <v>48</v>
      </c>
      <c r="C19" s="219">
        <v>1975</v>
      </c>
      <c r="D19" s="53" t="s">
        <v>202</v>
      </c>
      <c r="E19" s="43">
        <f>((SUM(DB_Census_State!AL19*FE_ConvertionFactors!$C$5,DB_Census_State!AM19*FE_ConvertionFactors!$C$15,DB_Census_State!AM19*FE_ConvertionFactors!$C$16,DB_Census_State!AS19*FE_ConvertionFactors!$C$54*FE_ConvertionFactors!$C$55,DB_Census_State!AU19*FE_ConvertionFactors!$C$64,DB_Census_State!AV19*FE_ConvertionFactors!$C$70*FE_ConvertionFactors!$C$72,DB_Census_State!AW19*FE_ConvertionFactors!$C$78)*0.5)/2)*0.7</f>
        <v>252774.61159999997</v>
      </c>
      <c r="F19" s="43">
        <f>((SUM(DB_Census_State!AL19*FE_ConvertionFactors!$C$5,DB_Census_State!AM19*FE_ConvertionFactors!$C$15,DB_Census_State!AM19*FE_ConvertionFactors!$C$16,DB_Census_State!AS19*FE_ConvertionFactors!$C$54*FE_ConvertionFactors!$C$55,DB_Census_State!AU19*FE_ConvertionFactors!$C$64,DB_Census_State!AV19*FE_ConvertionFactors!$C$70*FE_ConvertionFactors!$C$72,DB_Census_State!AW19*FE_ConvertionFactors!$C$78)*0.5)/4)*0.6</f>
        <v>108331.9764</v>
      </c>
      <c r="G19" s="43">
        <f t="shared" si="0"/>
        <v>361106.58799999999</v>
      </c>
      <c r="H19" s="43">
        <f>SUM(E19*FE_ConvertionFactors!$F$88*FE_ConvertionFactors!$G$88,Results_Feed2WhiteMeat!F19*FE_ConvertionFactors!$F$87*FE_ConvertionFactors!$G$87)</f>
        <v>63517.096070871601</v>
      </c>
      <c r="I19" s="43">
        <f>SUM(E19*FE_ConvertionFactors!$F$88*FE_ConvertionFactors!$H$88,Results_Feed2WhiteMeat!F19*FE_ConvertionFactors!$F$87*FE_ConvertionFactors!$H$87)</f>
        <v>4112606.8200731999</v>
      </c>
      <c r="J19" s="43">
        <f>SUM(E19*FE_ConvertionFactors!$F$88*FE_ConvertionFactors!$I$88,Results_Feed2WhiteMeat!F19*FE_ConvertionFactors!$F$87*FE_ConvertionFactors!$I$87)</f>
        <v>2860115.8417269601</v>
      </c>
    </row>
    <row r="20" spans="1:10" x14ac:dyDescent="0.2">
      <c r="A20" s="54">
        <v>32</v>
      </c>
      <c r="B20" s="42" t="s">
        <v>49</v>
      </c>
      <c r="C20" s="219">
        <v>1975</v>
      </c>
      <c r="D20" s="53" t="s">
        <v>202</v>
      </c>
      <c r="E20" s="43">
        <f>((SUM(DB_Census_State!AL20*FE_ConvertionFactors!$C$5,DB_Census_State!AM20*FE_ConvertionFactors!$C$15,DB_Census_State!AM20*FE_ConvertionFactors!$C$16,DB_Census_State!AS20*FE_ConvertionFactors!$C$54*FE_ConvertionFactors!$C$55,DB_Census_State!AU20*FE_ConvertionFactors!$C$64,DB_Census_State!AV20*FE_ConvertionFactors!$C$70*FE_ConvertionFactors!$C$72,DB_Census_State!AW20*FE_ConvertionFactors!$C$78)*0.5)/2)*0.7</f>
        <v>19364.648099999995</v>
      </c>
      <c r="F20" s="43">
        <f>((SUM(DB_Census_State!AL20*FE_ConvertionFactors!$C$5,DB_Census_State!AM20*FE_ConvertionFactors!$C$15,DB_Census_State!AM20*FE_ConvertionFactors!$C$16,DB_Census_State!AS20*FE_ConvertionFactors!$C$54*FE_ConvertionFactors!$C$55,DB_Census_State!AU20*FE_ConvertionFactors!$C$64,DB_Census_State!AV20*FE_ConvertionFactors!$C$70*FE_ConvertionFactors!$C$72,DB_Census_State!AW20*FE_ConvertionFactors!$C$78)*0.5)/4)*0.6</f>
        <v>8299.1348999999991</v>
      </c>
      <c r="G20" s="43">
        <f t="shared" si="0"/>
        <v>27663.782999999996</v>
      </c>
      <c r="H20" s="43">
        <f>SUM(E20*FE_ConvertionFactors!$F$88*FE_ConvertionFactors!$G$88,Results_Feed2WhiteMeat!F20*FE_ConvertionFactors!$F$87*FE_ConvertionFactors!$G$87)</f>
        <v>4865.940475433099</v>
      </c>
      <c r="I20" s="43">
        <f>SUM(E20*FE_ConvertionFactors!$F$88*FE_ConvertionFactors!$H$88,Results_Feed2WhiteMeat!F20*FE_ConvertionFactors!$F$87*FE_ConvertionFactors!$H$87)</f>
        <v>315060.05820869998</v>
      </c>
      <c r="J20" s="43">
        <f>SUM(E20*FE_ConvertionFactors!$F$88*FE_ConvertionFactors!$I$88,Results_Feed2WhiteMeat!F20*FE_ConvertionFactors!$F$87*FE_ConvertionFactors!$I$87)</f>
        <v>219108.78014885998</v>
      </c>
    </row>
    <row r="21" spans="1:10" x14ac:dyDescent="0.2">
      <c r="A21" s="54">
        <v>33</v>
      </c>
      <c r="B21" s="42" t="s">
        <v>50</v>
      </c>
      <c r="C21" s="219">
        <v>1975</v>
      </c>
      <c r="D21" s="53" t="s">
        <v>202</v>
      </c>
      <c r="E21" s="43">
        <f>((SUM(DB_Census_State!AL21*FE_ConvertionFactors!$C$5,DB_Census_State!AM21*FE_ConvertionFactors!$C$15,DB_Census_State!AM21*FE_ConvertionFactors!$C$16,DB_Census_State!AS21*FE_ConvertionFactors!$C$54*FE_ConvertionFactors!$C$55,DB_Census_State!AU21*FE_ConvertionFactors!$C$64,DB_Census_State!AV21*FE_ConvertionFactors!$C$70*FE_ConvertionFactors!$C$72,DB_Census_State!AW21*FE_ConvertionFactors!$C$78)*0.5)/2)*0.7</f>
        <v>29210.236299999997</v>
      </c>
      <c r="F21" s="43">
        <f>((SUM(DB_Census_State!AL21*FE_ConvertionFactors!$C$5,DB_Census_State!AM21*FE_ConvertionFactors!$C$15,DB_Census_State!AM21*FE_ConvertionFactors!$C$16,DB_Census_State!AS21*FE_ConvertionFactors!$C$54*FE_ConvertionFactors!$C$55,DB_Census_State!AU21*FE_ConvertionFactors!$C$64,DB_Census_State!AV21*FE_ConvertionFactors!$C$70*FE_ConvertionFactors!$C$72,DB_Census_State!AW21*FE_ConvertionFactors!$C$78)*0.5)/4)*0.6</f>
        <v>12518.672699999999</v>
      </c>
      <c r="G21" s="43">
        <f t="shared" si="0"/>
        <v>41728.909</v>
      </c>
      <c r="H21" s="43">
        <f>SUM(E21*FE_ConvertionFactors!$F$88*FE_ConvertionFactors!$G$88,Results_Feed2WhiteMeat!F21*FE_ConvertionFactors!$F$87*FE_ConvertionFactors!$G$87)</f>
        <v>7339.9356587912998</v>
      </c>
      <c r="I21" s="43">
        <f>SUM(E21*FE_ConvertionFactors!$F$88*FE_ConvertionFactors!$H$88,Results_Feed2WhiteMeat!F21*FE_ConvertionFactors!$F$87*FE_ConvertionFactors!$H$87)</f>
        <v>475246.37171009998</v>
      </c>
      <c r="J21" s="43">
        <f>SUM(E21*FE_ConvertionFactors!$F$88*FE_ConvertionFactors!$I$88,Results_Feed2WhiteMeat!F21*FE_ConvertionFactors!$F$87*FE_ConvertionFactors!$I$87)</f>
        <v>330510.48542178003</v>
      </c>
    </row>
    <row r="22" spans="1:10" x14ac:dyDescent="0.2">
      <c r="A22" s="54">
        <v>35</v>
      </c>
      <c r="B22" s="42" t="s">
        <v>51</v>
      </c>
      <c r="C22" s="219">
        <v>1975</v>
      </c>
      <c r="D22" s="53" t="s">
        <v>202</v>
      </c>
      <c r="E22" s="43">
        <f>((SUM(DB_Census_State!AL22*FE_ConvertionFactors!$C$5,DB_Census_State!AM22*FE_ConvertionFactors!$C$15,DB_Census_State!AM22*FE_ConvertionFactors!$C$16,DB_Census_State!AS22*FE_ConvertionFactors!$C$54*FE_ConvertionFactors!$C$55,DB_Census_State!AU22*FE_ConvertionFactors!$C$64,DB_Census_State!AV22*FE_ConvertionFactors!$C$70*FE_ConvertionFactors!$C$72,DB_Census_State!AW22*FE_ConvertionFactors!$C$78)*0.5)/2)*0.7</f>
        <v>540887.20629999985</v>
      </c>
      <c r="F22" s="43">
        <f>((SUM(DB_Census_State!AL22*FE_ConvertionFactors!$C$5,DB_Census_State!AM22*FE_ConvertionFactors!$C$15,DB_Census_State!AM22*FE_ConvertionFactors!$C$16,DB_Census_State!AS22*FE_ConvertionFactors!$C$54*FE_ConvertionFactors!$C$55,DB_Census_State!AU22*FE_ConvertionFactors!$C$64,DB_Census_State!AV22*FE_ConvertionFactors!$C$70*FE_ConvertionFactors!$C$72,DB_Census_State!AW22*FE_ConvertionFactors!$C$78)*0.5)/4)*0.6</f>
        <v>231808.80269999994</v>
      </c>
      <c r="G22" s="43">
        <f t="shared" si="0"/>
        <v>772696.00899999985</v>
      </c>
      <c r="H22" s="43">
        <f>SUM(E22*FE_ConvertionFactors!$F$88*FE_ConvertionFactors!$G$88,Results_Feed2WhiteMeat!F22*FE_ConvertionFactors!$F$87*FE_ConvertionFactors!$G$87)</f>
        <v>135913.90539026126</v>
      </c>
      <c r="I22" s="43">
        <f>SUM(E22*FE_ConvertionFactors!$F$88*FE_ConvertionFactors!$H$88,Results_Feed2WhiteMeat!F22*FE_ConvertionFactors!$F$87*FE_ConvertionFactors!$H$87)</f>
        <v>8800157.5769000985</v>
      </c>
      <c r="J22" s="43">
        <f>SUM(E22*FE_ConvertionFactors!$F$88*FE_ConvertionFactors!$I$88,Results_Feed2WhiteMeat!F22*FE_ConvertionFactors!$F$87*FE_ConvertionFactors!$I$87)</f>
        <v>6120076.9236037787</v>
      </c>
    </row>
    <row r="23" spans="1:10" x14ac:dyDescent="0.2">
      <c r="A23" s="54">
        <v>41</v>
      </c>
      <c r="B23" s="42" t="s">
        <v>52</v>
      </c>
      <c r="C23" s="219">
        <v>1975</v>
      </c>
      <c r="D23" s="53" t="s">
        <v>203</v>
      </c>
      <c r="E23" s="43">
        <f>((SUM(DB_Census_State!AL23*FE_ConvertionFactors!$C$5,DB_Census_State!AM23*FE_ConvertionFactors!$C$15,DB_Census_State!AM23*FE_ConvertionFactors!$C$16,DB_Census_State!AS23*FE_ConvertionFactors!$C$54*FE_ConvertionFactors!$C$55,DB_Census_State!AU23*FE_ConvertionFactors!$C$64,DB_Census_State!AV23*FE_ConvertionFactors!$C$70*FE_ConvertionFactors!$C$72,DB_Census_State!AW23*FE_ConvertionFactors!$C$78)*0.5)/2)*0.7</f>
        <v>814762.66410000005</v>
      </c>
      <c r="F23" s="43">
        <f>((SUM(DB_Census_State!AL23*FE_ConvertionFactors!$C$5,DB_Census_State!AM23*FE_ConvertionFactors!$C$15,DB_Census_State!AM23*FE_ConvertionFactors!$C$16,DB_Census_State!AS23*FE_ConvertionFactors!$C$54*FE_ConvertionFactors!$C$55,DB_Census_State!AU23*FE_ConvertionFactors!$C$64,DB_Census_State!AV23*FE_ConvertionFactors!$C$70*FE_ConvertionFactors!$C$72,DB_Census_State!AW23*FE_ConvertionFactors!$C$78)*0.5)/4)*0.6</f>
        <v>349183.99890000006</v>
      </c>
      <c r="G23" s="43">
        <f t="shared" si="0"/>
        <v>1163946.6630000002</v>
      </c>
      <c r="H23" s="43">
        <f>SUM(E23*FE_ConvertionFactors!$F$88*FE_ConvertionFactors!$G$88,Results_Feed2WhiteMeat!F23*FE_ConvertionFactors!$F$87*FE_ConvertionFactors!$G$87)</f>
        <v>204733.21305104916</v>
      </c>
      <c r="I23" s="43">
        <f>SUM(E23*FE_ConvertionFactors!$F$88*FE_ConvertionFactors!$H$88,Results_Feed2WhiteMeat!F23*FE_ConvertionFactors!$F$87*FE_ConvertionFactors!$H$87)</f>
        <v>13256072.150240701</v>
      </c>
      <c r="J23" s="43">
        <f>SUM(E23*FE_ConvertionFactors!$F$88*FE_ConvertionFactors!$I$88,Results_Feed2WhiteMeat!F23*FE_ConvertionFactors!$F$87*FE_ConvertionFactors!$I$87)</f>
        <v>9218946.4285584614</v>
      </c>
    </row>
    <row r="24" spans="1:10" x14ac:dyDescent="0.2">
      <c r="A24" s="54">
        <v>42</v>
      </c>
      <c r="B24" s="42" t="s">
        <v>53</v>
      </c>
      <c r="C24" s="219">
        <v>1975</v>
      </c>
      <c r="D24" s="53" t="s">
        <v>203</v>
      </c>
      <c r="E24" s="43">
        <f>((SUM(DB_Census_State!AL24*FE_ConvertionFactors!$C$5,DB_Census_State!AM24*FE_ConvertionFactors!$C$15,DB_Census_State!AM24*FE_ConvertionFactors!$C$16,DB_Census_State!AS24*FE_ConvertionFactors!$C$54*FE_ConvertionFactors!$C$55,DB_Census_State!AU24*FE_ConvertionFactors!$C$64,DB_Census_State!AV24*FE_ConvertionFactors!$C$70*FE_ConvertionFactors!$C$72,DB_Census_State!AW24*FE_ConvertionFactors!$C$78)*0.5)/2)*0.7</f>
        <v>220809.13539999997</v>
      </c>
      <c r="F24" s="43">
        <f>((SUM(DB_Census_State!AL24*FE_ConvertionFactors!$C$5,DB_Census_State!AM24*FE_ConvertionFactors!$C$15,DB_Census_State!AM24*FE_ConvertionFactors!$C$16,DB_Census_State!AS24*FE_ConvertionFactors!$C$54*FE_ConvertionFactors!$C$55,DB_Census_State!AU24*FE_ConvertionFactors!$C$64,DB_Census_State!AV24*FE_ConvertionFactors!$C$70*FE_ConvertionFactors!$C$72,DB_Census_State!AW24*FE_ConvertionFactors!$C$78)*0.5)/4)*0.6</f>
        <v>94632.486599999989</v>
      </c>
      <c r="G24" s="43">
        <f t="shared" si="0"/>
        <v>315441.62199999997</v>
      </c>
      <c r="H24" s="43">
        <f>SUM(E24*FE_ConvertionFactors!$F$88*FE_ConvertionFactors!$G$88,Results_Feed2WhiteMeat!F24*FE_ConvertionFactors!$F$87*FE_ConvertionFactors!$G$87)</f>
        <v>55484.824910825395</v>
      </c>
      <c r="I24" s="43">
        <f>SUM(E24*FE_ConvertionFactors!$F$88*FE_ConvertionFactors!$H$88,Results_Feed2WhiteMeat!F24*FE_ConvertionFactors!$F$87*FE_ConvertionFactors!$H$87)</f>
        <v>3592533.0887957998</v>
      </c>
      <c r="J24" s="43">
        <f>SUM(E24*FE_ConvertionFactors!$F$88*FE_ConvertionFactors!$I$88,Results_Feed2WhiteMeat!F24*FE_ConvertionFactors!$F$87*FE_ConvertionFactors!$I$87)</f>
        <v>2498430.13172124</v>
      </c>
    </row>
    <row r="25" spans="1:10" x14ac:dyDescent="0.2">
      <c r="A25" s="54">
        <v>43</v>
      </c>
      <c r="B25" s="42" t="s">
        <v>54</v>
      </c>
      <c r="C25" s="219">
        <v>1975</v>
      </c>
      <c r="D25" s="53" t="s">
        <v>203</v>
      </c>
      <c r="E25" s="43">
        <f>((SUM(DB_Census_State!AL25*FE_ConvertionFactors!$C$5,DB_Census_State!AM25*FE_ConvertionFactors!$C$15,DB_Census_State!AM25*FE_ConvertionFactors!$C$16,DB_Census_State!AS25*FE_ConvertionFactors!$C$54*FE_ConvertionFactors!$C$55,DB_Census_State!AU25*FE_ConvertionFactors!$C$64,DB_Census_State!AV25*FE_ConvertionFactors!$C$70*FE_ConvertionFactors!$C$72,DB_Census_State!AW25*FE_ConvertionFactors!$C$78)*0.5)/2)*0.7</f>
        <v>900510.72299999988</v>
      </c>
      <c r="F25" s="43">
        <f>((SUM(DB_Census_State!AL25*FE_ConvertionFactors!$C$5,DB_Census_State!AM25*FE_ConvertionFactors!$C$15,DB_Census_State!AM25*FE_ConvertionFactors!$C$16,DB_Census_State!AS25*FE_ConvertionFactors!$C$54*FE_ConvertionFactors!$C$55,DB_Census_State!AU25*FE_ConvertionFactors!$C$64,DB_Census_State!AV25*FE_ConvertionFactors!$C$70*FE_ConvertionFactors!$C$72,DB_Census_State!AW25*FE_ConvertionFactors!$C$78)*0.5)/4)*0.6</f>
        <v>385933.16699999996</v>
      </c>
      <c r="G25" s="43">
        <f t="shared" si="0"/>
        <v>1286443.8899999999</v>
      </c>
      <c r="H25" s="43">
        <f>SUM(E25*FE_ConvertionFactors!$F$88*FE_ConvertionFactors!$G$88,Results_Feed2WhiteMeat!F25*FE_ConvertionFactors!$F$87*FE_ConvertionFactors!$G$87)</f>
        <v>226279.94854227296</v>
      </c>
      <c r="I25" s="43">
        <f>SUM(E25*FE_ConvertionFactors!$F$88*FE_ConvertionFactors!$H$88,Results_Feed2WhiteMeat!F25*FE_ConvertionFactors!$F$87*FE_ConvertionFactors!$H$87)</f>
        <v>14651180.818820998</v>
      </c>
      <c r="J25" s="43">
        <f>SUM(E25*FE_ConvertionFactors!$F$88*FE_ConvertionFactors!$I$88,Results_Feed2WhiteMeat!F25*FE_ConvertionFactors!$F$87*FE_ConvertionFactors!$I$87)</f>
        <v>10189175.9152338</v>
      </c>
    </row>
    <row r="26" spans="1:10" x14ac:dyDescent="0.2">
      <c r="A26" s="54">
        <v>50</v>
      </c>
      <c r="B26" s="42" t="s">
        <v>55</v>
      </c>
      <c r="C26" s="219">
        <v>1975</v>
      </c>
      <c r="D26" s="53" t="s">
        <v>204</v>
      </c>
      <c r="E26" s="43">
        <f>((SUM(DB_Census_State!AL26*FE_ConvertionFactors!$C$5,DB_Census_State!AM26*FE_ConvertionFactors!$C$15,DB_Census_State!AM26*FE_ConvertionFactors!$C$16,DB_Census_State!AS26*FE_ConvertionFactors!$C$54*FE_ConvertionFactors!$C$55,DB_Census_State!AU26*FE_ConvertionFactors!$C$64,DB_Census_State!AV26*FE_ConvertionFactors!$C$70*FE_ConvertionFactors!$C$72,DB_Census_State!AW26*FE_ConvertionFactors!$C$78)*0.5)/2)*0.7</f>
        <v>69066.883900000001</v>
      </c>
      <c r="F26" s="43">
        <f>((SUM(DB_Census_State!AL26*FE_ConvertionFactors!$C$5,DB_Census_State!AM26*FE_ConvertionFactors!$C$15,DB_Census_State!AM26*FE_ConvertionFactors!$C$16,DB_Census_State!AS26*FE_ConvertionFactors!$C$54*FE_ConvertionFactors!$C$55,DB_Census_State!AU26*FE_ConvertionFactors!$C$64,DB_Census_State!AV26*FE_ConvertionFactors!$C$70*FE_ConvertionFactors!$C$72,DB_Census_State!AW26*FE_ConvertionFactors!$C$78)*0.5)/4)*0.6</f>
        <v>29600.093099999998</v>
      </c>
      <c r="G26" s="43">
        <f t="shared" si="0"/>
        <v>98666.976999999999</v>
      </c>
      <c r="H26" s="43">
        <f>SUM(E26*FE_ConvertionFactors!$F$88*FE_ConvertionFactors!$G$88,Results_Feed2WhiteMeat!F26*FE_ConvertionFactors!$F$87*FE_ConvertionFactors!$G$87)</f>
        <v>17355.0969862989</v>
      </c>
      <c r="I26" s="43">
        <f>SUM(E26*FE_ConvertionFactors!$F$88*FE_ConvertionFactors!$H$88,Results_Feed2WhiteMeat!F26*FE_ConvertionFactors!$F$87*FE_ConvertionFactors!$H$87)</f>
        <v>1123708.3343553001</v>
      </c>
      <c r="J26" s="43">
        <f>SUM(E26*FE_ConvertionFactors!$F$88*FE_ConvertionFactors!$I$88,Results_Feed2WhiteMeat!F26*FE_ConvertionFactors!$F$87*FE_ConvertionFactors!$I$87)</f>
        <v>781483.8979703401</v>
      </c>
    </row>
    <row r="27" spans="1:10" x14ac:dyDescent="0.2">
      <c r="A27" s="54">
        <v>51</v>
      </c>
      <c r="B27" s="42" t="s">
        <v>56</v>
      </c>
      <c r="C27" s="219">
        <v>1975</v>
      </c>
      <c r="D27" s="53" t="s">
        <v>204</v>
      </c>
      <c r="E27" s="43">
        <f>((SUM(DB_Census_State!AL27*FE_ConvertionFactors!$C$5,DB_Census_State!AM27*FE_ConvertionFactors!$C$15,DB_Census_State!AM27*FE_ConvertionFactors!$C$16,DB_Census_State!AS27*FE_ConvertionFactors!$C$54*FE_ConvertionFactors!$C$55,DB_Census_State!AU27*FE_ConvertionFactors!$C$64,DB_Census_State!AV27*FE_ConvertionFactors!$C$70*FE_ConvertionFactors!$C$72,DB_Census_State!AW27*FE_ConvertionFactors!$C$78)*0.5)/2)*0.7</f>
        <v>29043.4522</v>
      </c>
      <c r="F27" s="43">
        <f>((SUM(DB_Census_State!AL27*FE_ConvertionFactors!$C$5,DB_Census_State!AM27*FE_ConvertionFactors!$C$15,DB_Census_State!AM27*FE_ConvertionFactors!$C$16,DB_Census_State!AS27*FE_ConvertionFactors!$C$54*FE_ConvertionFactors!$C$55,DB_Census_State!AU27*FE_ConvertionFactors!$C$64,DB_Census_State!AV27*FE_ConvertionFactors!$C$70*FE_ConvertionFactors!$C$72,DB_Census_State!AW27*FE_ConvertionFactors!$C$78)*0.5)/4)*0.6</f>
        <v>12447.193799999999</v>
      </c>
      <c r="G27" s="43">
        <f t="shared" si="0"/>
        <v>41490.646000000001</v>
      </c>
      <c r="H27" s="43">
        <f>SUM(E27*FE_ConvertionFactors!$F$88*FE_ConvertionFactors!$G$88,Results_Feed2WhiteMeat!F27*FE_ConvertionFactors!$F$87*FE_ConvertionFactors!$G$87)</f>
        <v>7298.0262216222</v>
      </c>
      <c r="I27" s="43">
        <f>SUM(E27*FE_ConvertionFactors!$F$88*FE_ConvertionFactors!$H$88,Results_Feed2WhiteMeat!F27*FE_ConvertionFactors!$F$87*FE_ConvertionFactors!$H$87)</f>
        <v>472532.81822939997</v>
      </c>
      <c r="J27" s="43">
        <f>SUM(E27*FE_ConvertionFactors!$F$88*FE_ConvertionFactors!$I$88,Results_Feed2WhiteMeat!F27*FE_ConvertionFactors!$F$87*FE_ConvertionFactors!$I$87)</f>
        <v>328623.34239132004</v>
      </c>
    </row>
    <row r="28" spans="1:10" x14ac:dyDescent="0.2">
      <c r="A28" s="54">
        <v>52</v>
      </c>
      <c r="B28" s="42" t="s">
        <v>57</v>
      </c>
      <c r="C28" s="219">
        <v>1975</v>
      </c>
      <c r="D28" s="53" t="s">
        <v>204</v>
      </c>
      <c r="E28" s="43">
        <f>((SUM(DB_Census_State!AL28*FE_ConvertionFactors!$C$5,DB_Census_State!AM28*FE_ConvertionFactors!$C$15,DB_Census_State!AM28*FE_ConvertionFactors!$C$16,DB_Census_State!AS28*FE_ConvertionFactors!$C$54*FE_ConvertionFactors!$C$55,DB_Census_State!AU28*FE_ConvertionFactors!$C$64,DB_Census_State!AV28*FE_ConvertionFactors!$C$70*FE_ConvertionFactors!$C$72,DB_Census_State!AW28*FE_ConvertionFactors!$C$78)*0.5)/2)*0.7</f>
        <v>188642.84739999994</v>
      </c>
      <c r="F28" s="43">
        <f>((SUM(DB_Census_State!AL28*FE_ConvertionFactors!$C$5,DB_Census_State!AM28*FE_ConvertionFactors!$C$15,DB_Census_State!AM28*FE_ConvertionFactors!$C$16,DB_Census_State!AS28*FE_ConvertionFactors!$C$54*FE_ConvertionFactors!$C$55,DB_Census_State!AU28*FE_ConvertionFactors!$C$64,DB_Census_State!AV28*FE_ConvertionFactors!$C$70*FE_ConvertionFactors!$C$72,DB_Census_State!AW28*FE_ConvertionFactors!$C$78)*0.5)/4)*0.6</f>
        <v>80846.934599999979</v>
      </c>
      <c r="G28" s="43">
        <f t="shared" si="0"/>
        <v>269489.78199999989</v>
      </c>
      <c r="H28" s="43">
        <f>SUM(E28*FE_ConvertionFactors!$F$88*FE_ConvertionFactors!$G$88,Results_Feed2WhiteMeat!F28*FE_ConvertionFactors!$F$87*FE_ConvertionFactors!$G$87)</f>
        <v>47402.093847737386</v>
      </c>
      <c r="I28" s="43">
        <f>SUM(E28*FE_ConvertionFactors!$F$88*FE_ConvertionFactors!$H$88,Results_Feed2WhiteMeat!F28*FE_ConvertionFactors!$F$87*FE_ConvertionFactors!$H$87)</f>
        <v>3069192.178219799</v>
      </c>
      <c r="J28" s="43">
        <f>SUM(E28*FE_ConvertionFactors!$F$88*FE_ConvertionFactors!$I$88,Results_Feed2WhiteMeat!F28*FE_ConvertionFactors!$F$87*FE_ConvertionFactors!$I$87)</f>
        <v>2134472.2591484394</v>
      </c>
    </row>
    <row r="29" spans="1:10" x14ac:dyDescent="0.2">
      <c r="A29" s="54">
        <v>53</v>
      </c>
      <c r="B29" s="42" t="s">
        <v>58</v>
      </c>
      <c r="C29" s="219">
        <v>1975</v>
      </c>
      <c r="D29" s="53" t="s">
        <v>204</v>
      </c>
      <c r="E29" s="43">
        <f>((SUM(DB_Census_State!AL29*FE_ConvertionFactors!$C$5,DB_Census_State!AM29*FE_ConvertionFactors!$C$15,DB_Census_State!AM29*FE_ConvertionFactors!$C$16,DB_Census_State!AS29*FE_ConvertionFactors!$C$54*FE_ConvertionFactors!$C$55,DB_Census_State!AU29*FE_ConvertionFactors!$C$64,DB_Census_State!AV29*FE_ConvertionFactors!$C$70*FE_ConvertionFactors!$C$72,DB_Census_State!AW29*FE_ConvertionFactors!$C$78)*0.5)/2)*0.7</f>
        <v>393.09130000000005</v>
      </c>
      <c r="F29" s="43">
        <f>((SUM(DB_Census_State!AL29*FE_ConvertionFactors!$C$5,DB_Census_State!AM29*FE_ConvertionFactors!$C$15,DB_Census_State!AM29*FE_ConvertionFactors!$C$16,DB_Census_State!AS29*FE_ConvertionFactors!$C$54*FE_ConvertionFactors!$C$55,DB_Census_State!AU29*FE_ConvertionFactors!$C$64,DB_Census_State!AV29*FE_ConvertionFactors!$C$70*FE_ConvertionFactors!$C$72,DB_Census_State!AW29*FE_ConvertionFactors!$C$78)*0.5)/4)*0.6</f>
        <v>168.46770000000001</v>
      </c>
      <c r="G29" s="43">
        <f t="shared" si="0"/>
        <v>561.55900000000008</v>
      </c>
      <c r="H29" s="43">
        <f>SUM(E29*FE_ConvertionFactors!$F$88*FE_ConvertionFactors!$G$88,Results_Feed2WhiteMeat!F29*FE_ConvertionFactors!$F$87*FE_ConvertionFactors!$G$87)</f>
        <v>98.775813396300009</v>
      </c>
      <c r="I29" s="43">
        <f>SUM(E29*FE_ConvertionFactors!$F$88*FE_ConvertionFactors!$H$88,Results_Feed2WhiteMeat!F29*FE_ConvertionFactors!$F$87*FE_ConvertionFactors!$H$87)</f>
        <v>6395.5392951000013</v>
      </c>
      <c r="J29" s="43">
        <f>SUM(E29*FE_ConvertionFactors!$F$88*FE_ConvertionFactors!$I$88,Results_Feed2WhiteMeat!F29*FE_ConvertionFactors!$F$87*FE_ConvertionFactors!$I$87)</f>
        <v>4447.7831347800011</v>
      </c>
    </row>
    <row r="30" spans="1:10" x14ac:dyDescent="0.2">
      <c r="A30" s="54">
        <v>11</v>
      </c>
      <c r="B30" s="42" t="s">
        <v>32</v>
      </c>
      <c r="C30" s="219">
        <v>1985</v>
      </c>
      <c r="D30" s="53" t="s">
        <v>200</v>
      </c>
      <c r="E30" s="43">
        <f>((SUM(DB_Census_State!AL30*FE_ConvertionFactors!$C$5,DB_Census_State!AM30*FE_ConvertionFactors!$C$15,DB_Census_State!AM30*FE_ConvertionFactors!$C$16,DB_Census_State!AS30*FE_ConvertionFactors!$C$54*FE_ConvertionFactors!$C$55,DB_Census_State!AU30*FE_ConvertionFactors!$C$64,DB_Census_State!AV30*FE_ConvertionFactors!$C$70*FE_ConvertionFactors!$C$72,DB_Census_State!AW30*FE_ConvertionFactors!$C$78)*0.5)/2)*0.7</f>
        <v>24401.341300000004</v>
      </c>
      <c r="F30" s="43">
        <f>((SUM(DB_Census_State!AL30*FE_ConvertionFactors!$C$5,DB_Census_State!AM30*FE_ConvertionFactors!$C$15,DB_Census_State!AM30*FE_ConvertionFactors!$C$16,DB_Census_State!AS30*FE_ConvertionFactors!$C$54*FE_ConvertionFactors!$C$55,DB_Census_State!AU30*FE_ConvertionFactors!$C$64,DB_Census_State!AV30*FE_ConvertionFactors!$C$70*FE_ConvertionFactors!$C$72,DB_Census_State!AW30*FE_ConvertionFactors!$C$78)*0.5)/4)*0.6</f>
        <v>10457.717700000003</v>
      </c>
      <c r="G30" s="43">
        <f t="shared" si="0"/>
        <v>34859.059000000008</v>
      </c>
      <c r="H30" s="43">
        <f>SUM(E30*FE_ConvertionFactors!$F$88*FE_ConvertionFactors!$G$88,Results_Feed2WhiteMeat!F30*FE_ConvertionFactors!$F$87*FE_ConvertionFactors!$G$87)</f>
        <v>6131.5585841463007</v>
      </c>
      <c r="I30" s="43">
        <f>SUM(E30*FE_ConvertionFactors!$F$88*FE_ConvertionFactors!$H$88,Results_Feed2WhiteMeat!F30*FE_ConvertionFactors!$F$87*FE_ConvertionFactors!$H$87)</f>
        <v>397006.33704510005</v>
      </c>
      <c r="J30" s="43">
        <f>SUM(E30*FE_ConvertionFactors!$F$88*FE_ConvertionFactors!$I$88,Results_Feed2WhiteMeat!F30*FE_ConvertionFactors!$F$87*FE_ConvertionFactors!$I$87)</f>
        <v>276098.38808478008</v>
      </c>
    </row>
    <row r="31" spans="1:10" x14ac:dyDescent="0.2">
      <c r="A31" s="54">
        <v>12</v>
      </c>
      <c r="B31" s="42" t="s">
        <v>33</v>
      </c>
      <c r="C31" s="219">
        <v>1985</v>
      </c>
      <c r="D31" s="53" t="s">
        <v>200</v>
      </c>
      <c r="E31" s="43">
        <f>((SUM(DB_Census_State!AL31*FE_ConvertionFactors!$C$5,DB_Census_State!AM31*FE_ConvertionFactors!$C$15,DB_Census_State!AM31*FE_ConvertionFactors!$C$16,DB_Census_State!AS31*FE_ConvertionFactors!$C$54*FE_ConvertionFactors!$C$55,DB_Census_State!AU31*FE_ConvertionFactors!$C$64,DB_Census_State!AV31*FE_ConvertionFactors!$C$70*FE_ConvertionFactors!$C$72,DB_Census_State!AW31*FE_ConvertionFactors!$C$78)*0.5)/2)*0.7</f>
        <v>3551.9589000000005</v>
      </c>
      <c r="F31" s="43">
        <f>((SUM(DB_Census_State!AL31*FE_ConvertionFactors!$C$5,DB_Census_State!AM31*FE_ConvertionFactors!$C$15,DB_Census_State!AM31*FE_ConvertionFactors!$C$16,DB_Census_State!AS31*FE_ConvertionFactors!$C$54*FE_ConvertionFactors!$C$55,DB_Census_State!AU31*FE_ConvertionFactors!$C$64,DB_Census_State!AV31*FE_ConvertionFactors!$C$70*FE_ConvertionFactors!$C$72,DB_Census_State!AW31*FE_ConvertionFactors!$C$78)*0.5)/4)*0.6</f>
        <v>1522.2681000000002</v>
      </c>
      <c r="G31" s="43">
        <f t="shared" si="0"/>
        <v>5074.2270000000008</v>
      </c>
      <c r="H31" s="43">
        <f>SUM(E31*FE_ConvertionFactors!$F$88*FE_ConvertionFactors!$G$88,Results_Feed2WhiteMeat!F31*FE_ConvertionFactors!$F$87*FE_ConvertionFactors!$G$87)</f>
        <v>892.53471012390014</v>
      </c>
      <c r="I31" s="43">
        <f>SUM(E31*FE_ConvertionFactors!$F$88*FE_ConvertionFactors!$H$88,Results_Feed2WhiteMeat!F31*FE_ConvertionFactors!$F$87*FE_ConvertionFactors!$H$87)</f>
        <v>57789.863880300014</v>
      </c>
      <c r="J31" s="43">
        <f>SUM(E31*FE_ConvertionFactors!$F$88*FE_ConvertionFactors!$I$88,Results_Feed2WhiteMeat!F31*FE_ConvertionFactors!$F$87*FE_ConvertionFactors!$I$87)</f>
        <v>40190.009015340009</v>
      </c>
    </row>
    <row r="32" spans="1:10" x14ac:dyDescent="0.2">
      <c r="A32" s="54">
        <v>13</v>
      </c>
      <c r="B32" s="42" t="s">
        <v>34</v>
      </c>
      <c r="C32" s="219">
        <v>1985</v>
      </c>
      <c r="D32" s="53" t="s">
        <v>200</v>
      </c>
      <c r="E32" s="43">
        <f>((SUM(DB_Census_State!AL32*FE_ConvertionFactors!$C$5,DB_Census_State!AM32*FE_ConvertionFactors!$C$15,DB_Census_State!AM32*FE_ConvertionFactors!$C$16,DB_Census_State!AS32*FE_ConvertionFactors!$C$54*FE_ConvertionFactors!$C$55,DB_Census_State!AU32*FE_ConvertionFactors!$C$64,DB_Census_State!AV32*FE_ConvertionFactors!$C$70*FE_ConvertionFactors!$C$72,DB_Census_State!AW32*FE_ConvertionFactors!$C$78)*0.5)/2)*0.7</f>
        <v>2370.9076999999997</v>
      </c>
      <c r="F32" s="43">
        <f>((SUM(DB_Census_State!AL32*FE_ConvertionFactors!$C$5,DB_Census_State!AM32*FE_ConvertionFactors!$C$15,DB_Census_State!AM32*FE_ConvertionFactors!$C$16,DB_Census_State!AS32*FE_ConvertionFactors!$C$54*FE_ConvertionFactors!$C$55,DB_Census_State!AU32*FE_ConvertionFactors!$C$64,DB_Census_State!AV32*FE_ConvertionFactors!$C$70*FE_ConvertionFactors!$C$72,DB_Census_State!AW32*FE_ConvertionFactors!$C$78)*0.5)/4)*0.6</f>
        <v>1016.1033</v>
      </c>
      <c r="G32" s="43">
        <f t="shared" si="0"/>
        <v>3387.0109999999995</v>
      </c>
      <c r="H32" s="43">
        <f>SUM(E32*FE_ConvertionFactors!$F$88*FE_ConvertionFactors!$G$88,Results_Feed2WhiteMeat!F32*FE_ConvertionFactors!$F$87*FE_ConvertionFactors!$G$87)</f>
        <v>595.76067075269998</v>
      </c>
      <c r="I32" s="43">
        <f>SUM(E32*FE_ConvertionFactors!$F$88*FE_ConvertionFactors!$H$88,Results_Feed2WhiteMeat!F32*FE_ConvertionFactors!$F$87*FE_ConvertionFactors!$H$87)</f>
        <v>38574.329577899996</v>
      </c>
      <c r="J32" s="43">
        <f>SUM(E32*FE_ConvertionFactors!$F$88*FE_ConvertionFactors!$I$88,Results_Feed2WhiteMeat!F32*FE_ConvertionFactors!$F$87*FE_ConvertionFactors!$I$87)</f>
        <v>26826.549664620001</v>
      </c>
    </row>
    <row r="33" spans="1:10" x14ac:dyDescent="0.2">
      <c r="A33" s="54">
        <v>14</v>
      </c>
      <c r="B33" s="42" t="s">
        <v>35</v>
      </c>
      <c r="C33" s="219">
        <v>1985</v>
      </c>
      <c r="D33" s="53" t="s">
        <v>200</v>
      </c>
      <c r="E33" s="43">
        <f>((SUM(DB_Census_State!AL33*FE_ConvertionFactors!$C$5,DB_Census_State!AM33*FE_ConvertionFactors!$C$15,DB_Census_State!AM33*FE_ConvertionFactors!$C$16,DB_Census_State!AS33*FE_ConvertionFactors!$C$54*FE_ConvertionFactors!$C$55,DB_Census_State!AU33*FE_ConvertionFactors!$C$64,DB_Census_State!AV33*FE_ConvertionFactors!$C$70*FE_ConvertionFactors!$C$72,DB_Census_State!AW33*FE_ConvertionFactors!$C$78)*0.5)/2)*0.7</f>
        <v>2273.8611000000001</v>
      </c>
      <c r="F33" s="43">
        <f>((SUM(DB_Census_State!AL33*FE_ConvertionFactors!$C$5,DB_Census_State!AM33*FE_ConvertionFactors!$C$15,DB_Census_State!AM33*FE_ConvertionFactors!$C$16,DB_Census_State!AS33*FE_ConvertionFactors!$C$54*FE_ConvertionFactors!$C$55,DB_Census_State!AU33*FE_ConvertionFactors!$C$64,DB_Census_State!AV33*FE_ConvertionFactors!$C$70*FE_ConvertionFactors!$C$72,DB_Census_State!AW33*FE_ConvertionFactors!$C$78)*0.5)/4)*0.6</f>
        <v>974.51189999999997</v>
      </c>
      <c r="G33" s="43">
        <f t="shared" si="0"/>
        <v>3248.373</v>
      </c>
      <c r="H33" s="43">
        <f>SUM(E33*FE_ConvertionFactors!$F$88*FE_ConvertionFactors!$G$88,Results_Feed2WhiteMeat!F33*FE_ConvertionFactors!$F$87*FE_ConvertionFactors!$G$87)</f>
        <v>571.37484269610013</v>
      </c>
      <c r="I33" s="43">
        <f>SUM(E33*FE_ConvertionFactors!$F$88*FE_ConvertionFactors!$H$88,Results_Feed2WhiteMeat!F33*FE_ConvertionFactors!$F$87*FE_ConvertionFactors!$H$87)</f>
        <v>36995.395259700002</v>
      </c>
      <c r="J33" s="43">
        <f>SUM(E33*FE_ConvertionFactors!$F$88*FE_ConvertionFactors!$I$88,Results_Feed2WhiteMeat!F33*FE_ConvertionFactors!$F$87*FE_ConvertionFactors!$I$87)</f>
        <v>25728.478476660006</v>
      </c>
    </row>
    <row r="34" spans="1:10" x14ac:dyDescent="0.2">
      <c r="A34" s="54">
        <v>15</v>
      </c>
      <c r="B34" s="42" t="s">
        <v>36</v>
      </c>
      <c r="C34" s="219">
        <v>1985</v>
      </c>
      <c r="D34" s="53" t="s">
        <v>200</v>
      </c>
      <c r="E34" s="43">
        <f>((SUM(DB_Census_State!AL34*FE_ConvertionFactors!$C$5,DB_Census_State!AM34*FE_ConvertionFactors!$C$15,DB_Census_State!AM34*FE_ConvertionFactors!$C$16,DB_Census_State!AS34*FE_ConvertionFactors!$C$54*FE_ConvertionFactors!$C$55,DB_Census_State!AU34*FE_ConvertionFactors!$C$64,DB_Census_State!AV34*FE_ConvertionFactors!$C$70*FE_ConvertionFactors!$C$72,DB_Census_State!AW34*FE_ConvertionFactors!$C$78)*0.5)/2)*0.7</f>
        <v>33581.904300000002</v>
      </c>
      <c r="F34" s="43">
        <f>((SUM(DB_Census_State!AL34*FE_ConvertionFactors!$C$5,DB_Census_State!AM34*FE_ConvertionFactors!$C$15,DB_Census_State!AM34*FE_ConvertionFactors!$C$16,DB_Census_State!AS34*FE_ConvertionFactors!$C$54*FE_ConvertionFactors!$C$55,DB_Census_State!AU34*FE_ConvertionFactors!$C$64,DB_Census_State!AV34*FE_ConvertionFactors!$C$70*FE_ConvertionFactors!$C$72,DB_Census_State!AW34*FE_ConvertionFactors!$C$78)*0.5)/4)*0.6</f>
        <v>14392.244700000001</v>
      </c>
      <c r="G34" s="43">
        <f t="shared" si="0"/>
        <v>47974.149000000005</v>
      </c>
      <c r="H34" s="43">
        <f>SUM(E34*FE_ConvertionFactors!$F$88*FE_ConvertionFactors!$G$88,Results_Feed2WhiteMeat!F34*FE_ConvertionFactors!$F$87*FE_ConvertionFactors!$G$87)</f>
        <v>8438.4465202593019</v>
      </c>
      <c r="I34" s="43">
        <f>SUM(E34*FE_ConvertionFactors!$F$88*FE_ConvertionFactors!$H$88,Results_Feed2WhiteMeat!F34*FE_ConvertionFactors!$F$87*FE_ConvertionFactors!$H$87)</f>
        <v>546372.78554610012</v>
      </c>
      <c r="J34" s="43">
        <f>SUM(E34*FE_ConvertionFactors!$F$88*FE_ConvertionFactors!$I$88,Results_Feed2WhiteMeat!F34*FE_ConvertionFactors!$F$87*FE_ConvertionFactors!$I$87)</f>
        <v>379975.40922258009</v>
      </c>
    </row>
    <row r="35" spans="1:10" x14ac:dyDescent="0.2">
      <c r="A35" s="54">
        <v>16</v>
      </c>
      <c r="B35" s="42" t="s">
        <v>37</v>
      </c>
      <c r="C35" s="219">
        <v>1985</v>
      </c>
      <c r="D35" s="53" t="s">
        <v>200</v>
      </c>
      <c r="E35" s="43">
        <f>((SUM(DB_Census_State!AL35*FE_ConvertionFactors!$C$5,DB_Census_State!AM35*FE_ConvertionFactors!$C$15,DB_Census_State!AM35*FE_ConvertionFactors!$C$16,DB_Census_State!AS35*FE_ConvertionFactors!$C$54*FE_ConvertionFactors!$C$55,DB_Census_State!AU35*FE_ConvertionFactors!$C$64,DB_Census_State!AV35*FE_ConvertionFactors!$C$70*FE_ConvertionFactors!$C$72,DB_Census_State!AW35*FE_ConvertionFactors!$C$78)*0.5)/2)*0.7</f>
        <v>124.0981</v>
      </c>
      <c r="F35" s="43">
        <f>((SUM(DB_Census_State!AL35*FE_ConvertionFactors!$C$5,DB_Census_State!AM35*FE_ConvertionFactors!$C$15,DB_Census_State!AM35*FE_ConvertionFactors!$C$16,DB_Census_State!AS35*FE_ConvertionFactors!$C$54*FE_ConvertionFactors!$C$55,DB_Census_State!AU35*FE_ConvertionFactors!$C$64,DB_Census_State!AV35*FE_ConvertionFactors!$C$70*FE_ConvertionFactors!$C$72,DB_Census_State!AW35*FE_ConvertionFactors!$C$78)*0.5)/4)*0.6</f>
        <v>53.184900000000006</v>
      </c>
      <c r="G35" s="43">
        <f t="shared" ref="G35:G66" si="1">SUM(E35:F35)</f>
        <v>177.28300000000002</v>
      </c>
      <c r="H35" s="43">
        <f>SUM(E35*FE_ConvertionFactors!$F$88*FE_ConvertionFactors!$G$88,Results_Feed2WhiteMeat!F35*FE_ConvertionFactors!$F$87*FE_ConvertionFactors!$G$87)</f>
        <v>31.183317383100004</v>
      </c>
      <c r="I35" s="43">
        <f>SUM(E35*FE_ConvertionFactors!$F$88*FE_ConvertionFactors!$H$88,Results_Feed2WhiteMeat!F35*FE_ConvertionFactors!$F$87*FE_ConvertionFactors!$H$87)</f>
        <v>2019.0583587000001</v>
      </c>
      <c r="J35" s="43">
        <f>SUM(E35*FE_ConvertionFactors!$F$88*FE_ConvertionFactors!$I$88,Results_Feed2WhiteMeat!F35*FE_ConvertionFactors!$F$87*FE_ConvertionFactors!$I$87)</f>
        <v>1404.1558188600002</v>
      </c>
    </row>
    <row r="36" spans="1:10" x14ac:dyDescent="0.2">
      <c r="A36" s="54">
        <v>17</v>
      </c>
      <c r="B36" s="42" t="s">
        <v>38</v>
      </c>
      <c r="C36" s="219">
        <v>1985</v>
      </c>
      <c r="D36" s="53" t="s">
        <v>200</v>
      </c>
      <c r="E36" s="43">
        <f>((SUM(DB_Census_State!AL36*FE_ConvertionFactors!$C$5,DB_Census_State!AM36*FE_ConvertionFactors!$C$15,DB_Census_State!AM36*FE_ConvertionFactors!$C$16,DB_Census_State!AS36*FE_ConvertionFactors!$C$54*FE_ConvertionFactors!$C$55,DB_Census_State!AU36*FE_ConvertionFactors!$C$64,DB_Census_State!AV36*FE_ConvertionFactors!$C$70*FE_ConvertionFactors!$C$72,DB_Census_State!AW36*FE_ConvertionFactors!$C$78)*0.5)/2)*0.7</f>
        <v>32128.208699999996</v>
      </c>
      <c r="F36" s="43">
        <f>((SUM(DB_Census_State!AL36*FE_ConvertionFactors!$C$5,DB_Census_State!AM36*FE_ConvertionFactors!$C$15,DB_Census_State!AM36*FE_ConvertionFactors!$C$16,DB_Census_State!AS36*FE_ConvertionFactors!$C$54*FE_ConvertionFactors!$C$55,DB_Census_State!AU36*FE_ConvertionFactors!$C$64,DB_Census_State!AV36*FE_ConvertionFactors!$C$70*FE_ConvertionFactors!$C$72,DB_Census_State!AW36*FE_ConvertionFactors!$C$78)*0.5)/4)*0.6</f>
        <v>13769.2323</v>
      </c>
      <c r="G36" s="43">
        <f t="shared" si="1"/>
        <v>45897.440999999992</v>
      </c>
      <c r="H36" s="43">
        <f>SUM(E36*FE_ConvertionFactors!$F$88*FE_ConvertionFactors!$G$88,Results_Feed2WhiteMeat!F36*FE_ConvertionFactors!$F$87*FE_ConvertionFactors!$G$87)</f>
        <v>8073.1625129037002</v>
      </c>
      <c r="I36" s="43">
        <f>SUM(E36*FE_ConvertionFactors!$F$88*FE_ConvertionFactors!$H$88,Results_Feed2WhiteMeat!F36*FE_ConvertionFactors!$F$87*FE_ConvertionFactors!$H$87)</f>
        <v>522721.36580490001</v>
      </c>
      <c r="J36" s="43">
        <f>SUM(E36*FE_ConvertionFactors!$F$88*FE_ConvertionFactors!$I$88,Results_Feed2WhiteMeat!F36*FE_ConvertionFactors!$F$87*FE_ConvertionFactors!$I$87)</f>
        <v>363527.00964522001</v>
      </c>
    </row>
    <row r="37" spans="1:10" x14ac:dyDescent="0.2">
      <c r="A37" s="54">
        <v>21</v>
      </c>
      <c r="B37" s="42" t="s">
        <v>39</v>
      </c>
      <c r="C37" s="219">
        <v>1985</v>
      </c>
      <c r="D37" s="53" t="s">
        <v>201</v>
      </c>
      <c r="E37" s="43">
        <f>((SUM(DB_Census_State!AL37*FE_ConvertionFactors!$C$5,DB_Census_State!AM37*FE_ConvertionFactors!$C$15,DB_Census_State!AM37*FE_ConvertionFactors!$C$16,DB_Census_State!AS37*FE_ConvertionFactors!$C$54*FE_ConvertionFactors!$C$55,DB_Census_State!AU37*FE_ConvertionFactors!$C$64,DB_Census_State!AV37*FE_ConvertionFactors!$C$70*FE_ConvertionFactors!$C$72,DB_Census_State!AW37*FE_ConvertionFactors!$C$78)*0.5)/2)*0.7</f>
        <v>65215.135299999987</v>
      </c>
      <c r="F37" s="43">
        <f>((SUM(DB_Census_State!AL37*FE_ConvertionFactors!$C$5,DB_Census_State!AM37*FE_ConvertionFactors!$C$15,DB_Census_State!AM37*FE_ConvertionFactors!$C$16,DB_Census_State!AS37*FE_ConvertionFactors!$C$54*FE_ConvertionFactors!$C$55,DB_Census_State!AU37*FE_ConvertionFactors!$C$64,DB_Census_State!AV37*FE_ConvertionFactors!$C$70*FE_ConvertionFactors!$C$72,DB_Census_State!AW37*FE_ConvertionFactors!$C$78)*0.5)/4)*0.6</f>
        <v>27949.343699999998</v>
      </c>
      <c r="G37" s="43">
        <f t="shared" si="1"/>
        <v>93164.478999999992</v>
      </c>
      <c r="H37" s="43">
        <f>SUM(E37*FE_ConvertionFactors!$F$88*FE_ConvertionFactors!$G$88,Results_Feed2WhiteMeat!F37*FE_ConvertionFactors!$F$87*FE_ConvertionFactors!$G$87)</f>
        <v>16387.231248840297</v>
      </c>
      <c r="I37" s="43">
        <f>SUM(E37*FE_ConvertionFactors!$F$88*FE_ConvertionFactors!$H$88,Results_Feed2WhiteMeat!F37*FE_ConvertionFactors!$F$87*FE_ConvertionFactors!$H$87)</f>
        <v>1061040.9348831</v>
      </c>
      <c r="J37" s="43">
        <f>SUM(E37*FE_ConvertionFactors!$F$88*FE_ConvertionFactors!$I$88,Results_Feed2WhiteMeat!F37*FE_ConvertionFactors!$F$87*FE_ConvertionFactors!$I$87)</f>
        <v>737901.80276118009</v>
      </c>
    </row>
    <row r="38" spans="1:10" x14ac:dyDescent="0.2">
      <c r="A38" s="54">
        <v>22</v>
      </c>
      <c r="B38" s="42" t="s">
        <v>40</v>
      </c>
      <c r="C38" s="219">
        <v>1985</v>
      </c>
      <c r="D38" s="53" t="s">
        <v>201</v>
      </c>
      <c r="E38" s="43">
        <f>((SUM(DB_Census_State!AL38*FE_ConvertionFactors!$C$5,DB_Census_State!AM38*FE_ConvertionFactors!$C$15,DB_Census_State!AM38*FE_ConvertionFactors!$C$16,DB_Census_State!AS38*FE_ConvertionFactors!$C$54*FE_ConvertionFactors!$C$55,DB_Census_State!AU38*FE_ConvertionFactors!$C$64,DB_Census_State!AV38*FE_ConvertionFactors!$C$70*FE_ConvertionFactors!$C$72,DB_Census_State!AW38*FE_ConvertionFactors!$C$78)*0.5)/2)*0.7</f>
        <v>29049.010899999997</v>
      </c>
      <c r="F38" s="43">
        <f>((SUM(DB_Census_State!AL38*FE_ConvertionFactors!$C$5,DB_Census_State!AM38*FE_ConvertionFactors!$C$15,DB_Census_State!AM38*FE_ConvertionFactors!$C$16,DB_Census_State!AS38*FE_ConvertionFactors!$C$54*FE_ConvertionFactors!$C$55,DB_Census_State!AU38*FE_ConvertionFactors!$C$64,DB_Census_State!AV38*FE_ConvertionFactors!$C$70*FE_ConvertionFactors!$C$72,DB_Census_State!AW38*FE_ConvertionFactors!$C$78)*0.5)/4)*0.6</f>
        <v>12449.5761</v>
      </c>
      <c r="G38" s="43">
        <f t="shared" si="1"/>
        <v>41498.587</v>
      </c>
      <c r="H38" s="43">
        <f>SUM(E38*FE_ConvertionFactors!$F$88*FE_ConvertionFactors!$G$88,Results_Feed2WhiteMeat!F38*FE_ConvertionFactors!$F$87*FE_ConvertionFactors!$G$87)</f>
        <v>7299.4230093759006</v>
      </c>
      <c r="I38" s="43">
        <f>SUM(E38*FE_ConvertionFactors!$F$88*FE_ConvertionFactors!$H$88,Results_Feed2WhiteMeat!F38*FE_ConvertionFactors!$F$87*FE_ConvertionFactors!$H$87)</f>
        <v>472623.25748430006</v>
      </c>
      <c r="J38" s="43">
        <f>SUM(E38*FE_ConvertionFactors!$F$88*FE_ConvertionFactors!$I$88,Results_Feed2WhiteMeat!F38*FE_ConvertionFactors!$F$87*FE_ConvertionFactors!$I$87)</f>
        <v>328686.23844654002</v>
      </c>
    </row>
    <row r="39" spans="1:10" x14ac:dyDescent="0.2">
      <c r="A39" s="54">
        <v>23</v>
      </c>
      <c r="B39" s="42" t="s">
        <v>41</v>
      </c>
      <c r="C39" s="219">
        <v>1985</v>
      </c>
      <c r="D39" s="53" t="s">
        <v>201</v>
      </c>
      <c r="E39" s="43">
        <f>((SUM(DB_Census_State!AL39*FE_ConvertionFactors!$C$5,DB_Census_State!AM39*FE_ConvertionFactors!$C$15,DB_Census_State!AM39*FE_ConvertionFactors!$C$16,DB_Census_State!AS39*FE_ConvertionFactors!$C$54*FE_ConvertionFactors!$C$55,DB_Census_State!AU39*FE_ConvertionFactors!$C$64,DB_Census_State!AV39*FE_ConvertionFactors!$C$70*FE_ConvertionFactors!$C$72,DB_Census_State!AW39*FE_ConvertionFactors!$C$78)*0.5)/2)*0.7</f>
        <v>53321.571799999998</v>
      </c>
      <c r="F39" s="43">
        <f>((SUM(DB_Census_State!AL39*FE_ConvertionFactors!$C$5,DB_Census_State!AM39*FE_ConvertionFactors!$C$15,DB_Census_State!AM39*FE_ConvertionFactors!$C$16,DB_Census_State!AS39*FE_ConvertionFactors!$C$54*FE_ConvertionFactors!$C$55,DB_Census_State!AU39*FE_ConvertionFactors!$C$64,DB_Census_State!AV39*FE_ConvertionFactors!$C$70*FE_ConvertionFactors!$C$72,DB_Census_State!AW39*FE_ConvertionFactors!$C$78)*0.5)/4)*0.6</f>
        <v>22852.102199999998</v>
      </c>
      <c r="G39" s="43">
        <f t="shared" si="1"/>
        <v>76173.673999999999</v>
      </c>
      <c r="H39" s="43">
        <f>SUM(E39*FE_ConvertionFactors!$F$88*FE_ConvertionFactors!$G$88,Results_Feed2WhiteMeat!F39*FE_ConvertionFactors!$F$87*FE_ConvertionFactors!$G$87)</f>
        <v>13398.621709801799</v>
      </c>
      <c r="I39" s="43">
        <f>SUM(E39*FE_ConvertionFactors!$F$88*FE_ConvertionFactors!$H$88,Results_Feed2WhiteMeat!F39*FE_ConvertionFactors!$F$87*FE_ConvertionFactors!$H$87)</f>
        <v>867534.35581860004</v>
      </c>
      <c r="J39" s="43">
        <f>SUM(E39*FE_ConvertionFactors!$F$88*FE_ConvertionFactors!$I$88,Results_Feed2WhiteMeat!F39*FE_ConvertionFactors!$F$87*FE_ConvertionFactors!$I$87)</f>
        <v>603327.49102308007</v>
      </c>
    </row>
    <row r="40" spans="1:10" x14ac:dyDescent="0.2">
      <c r="A40" s="54">
        <v>24</v>
      </c>
      <c r="B40" s="42" t="s">
        <v>42</v>
      </c>
      <c r="C40" s="219">
        <v>1985</v>
      </c>
      <c r="D40" s="53" t="s">
        <v>201</v>
      </c>
      <c r="E40" s="43">
        <f>((SUM(DB_Census_State!AL40*FE_ConvertionFactors!$C$5,DB_Census_State!AM40*FE_ConvertionFactors!$C$15,DB_Census_State!AM40*FE_ConvertionFactors!$C$16,DB_Census_State!AS40*FE_ConvertionFactors!$C$54*FE_ConvertionFactors!$C$55,DB_Census_State!AU40*FE_ConvertionFactors!$C$64,DB_Census_State!AV40*FE_ConvertionFactors!$C$70*FE_ConvertionFactors!$C$72,DB_Census_State!AW40*FE_ConvertionFactors!$C$78)*0.5)/2)*0.7</f>
        <v>7994.7531999999992</v>
      </c>
      <c r="F40" s="43">
        <f>((SUM(DB_Census_State!AL40*FE_ConvertionFactors!$C$5,DB_Census_State!AM40*FE_ConvertionFactors!$C$15,DB_Census_State!AM40*FE_ConvertionFactors!$C$16,DB_Census_State!AS40*FE_ConvertionFactors!$C$54*FE_ConvertionFactors!$C$55,DB_Census_State!AU40*FE_ConvertionFactors!$C$64,DB_Census_State!AV40*FE_ConvertionFactors!$C$70*FE_ConvertionFactors!$C$72,DB_Census_State!AW40*FE_ConvertionFactors!$C$78)*0.5)/4)*0.6</f>
        <v>3426.3227999999995</v>
      </c>
      <c r="G40" s="43">
        <f t="shared" si="1"/>
        <v>11421.075999999999</v>
      </c>
      <c r="H40" s="43">
        <f>SUM(E40*FE_ConvertionFactors!$F$88*FE_ConvertionFactors!$G$88,Results_Feed2WhiteMeat!F40*FE_ConvertionFactors!$F$87*FE_ConvertionFactors!$G$87)</f>
        <v>2008.9181577732002</v>
      </c>
      <c r="I40" s="43">
        <f>SUM(E40*FE_ConvertionFactors!$F$88*FE_ConvertionFactors!$H$88,Results_Feed2WhiteMeat!F40*FE_ConvertionFactors!$F$87*FE_ConvertionFactors!$H$87)</f>
        <v>130073.49245639998</v>
      </c>
      <c r="J40" s="43">
        <f>SUM(E40*FE_ConvertionFactors!$F$88*FE_ConvertionFactors!$I$88,Results_Feed2WhiteMeat!F40*FE_ConvertionFactors!$F$87*FE_ConvertionFactors!$I$87)</f>
        <v>90459.718771920001</v>
      </c>
    </row>
    <row r="41" spans="1:10" x14ac:dyDescent="0.2">
      <c r="A41" s="54">
        <v>25</v>
      </c>
      <c r="B41" s="42" t="s">
        <v>43</v>
      </c>
      <c r="C41" s="219">
        <v>1985</v>
      </c>
      <c r="D41" s="53" t="s">
        <v>201</v>
      </c>
      <c r="E41" s="43">
        <f>((SUM(DB_Census_State!AL41*FE_ConvertionFactors!$C$5,DB_Census_State!AM41*FE_ConvertionFactors!$C$15,DB_Census_State!AM41*FE_ConvertionFactors!$C$16,DB_Census_State!AS41*FE_ConvertionFactors!$C$54*FE_ConvertionFactors!$C$55,DB_Census_State!AU41*FE_ConvertionFactors!$C$64,DB_Census_State!AV41*FE_ConvertionFactors!$C$70*FE_ConvertionFactors!$C$72,DB_Census_State!AW41*FE_ConvertionFactors!$C$78)*0.5)/2)*0.7</f>
        <v>23460.388000000003</v>
      </c>
      <c r="F41" s="43">
        <f>((SUM(DB_Census_State!AL41*FE_ConvertionFactors!$C$5,DB_Census_State!AM41*FE_ConvertionFactors!$C$15,DB_Census_State!AM41*FE_ConvertionFactors!$C$16,DB_Census_State!AS41*FE_ConvertionFactors!$C$54*FE_ConvertionFactors!$C$55,DB_Census_State!AU41*FE_ConvertionFactors!$C$64,DB_Census_State!AV41*FE_ConvertionFactors!$C$70*FE_ConvertionFactors!$C$72,DB_Census_State!AW41*FE_ConvertionFactors!$C$78)*0.5)/4)*0.6</f>
        <v>10054.452000000001</v>
      </c>
      <c r="G41" s="43">
        <f t="shared" si="1"/>
        <v>33514.840000000004</v>
      </c>
      <c r="H41" s="43">
        <f>SUM(E41*FE_ConvertionFactors!$F$88*FE_ConvertionFactors!$G$88,Results_Feed2WhiteMeat!F41*FE_ConvertionFactors!$F$87*FE_ConvertionFactors!$G$87)</f>
        <v>5895.1162421880008</v>
      </c>
      <c r="I41" s="43">
        <f>SUM(E41*FE_ConvertionFactors!$F$88*FE_ConvertionFactors!$H$88,Results_Feed2WhiteMeat!F41*FE_ConvertionFactors!$F$87*FE_ConvertionFactors!$H$87)</f>
        <v>381697.16127600009</v>
      </c>
      <c r="J41" s="43">
        <f>SUM(E41*FE_ConvertionFactors!$F$88*FE_ConvertionFactors!$I$88,Results_Feed2WhiteMeat!F41*FE_ConvertionFactors!$F$87*FE_ConvertionFactors!$I$87)</f>
        <v>265451.60903280007</v>
      </c>
    </row>
    <row r="42" spans="1:10" x14ac:dyDescent="0.2">
      <c r="A42" s="54">
        <v>26</v>
      </c>
      <c r="B42" s="42" t="s">
        <v>44</v>
      </c>
      <c r="C42" s="219">
        <v>1985</v>
      </c>
      <c r="D42" s="53" t="s">
        <v>201</v>
      </c>
      <c r="E42" s="43">
        <f>((SUM(DB_Census_State!AL42*FE_ConvertionFactors!$C$5,DB_Census_State!AM42*FE_ConvertionFactors!$C$15,DB_Census_State!AM42*FE_ConvertionFactors!$C$16,DB_Census_State!AS42*FE_ConvertionFactors!$C$54*FE_ConvertionFactors!$C$55,DB_Census_State!AU42*FE_ConvertionFactors!$C$64,DB_Census_State!AV42*FE_ConvertionFactors!$C$70*FE_ConvertionFactors!$C$72,DB_Census_State!AW42*FE_ConvertionFactors!$C$78)*0.5)/2)*0.7</f>
        <v>32972.548699999992</v>
      </c>
      <c r="F42" s="43">
        <f>((SUM(DB_Census_State!AL42*FE_ConvertionFactors!$C$5,DB_Census_State!AM42*FE_ConvertionFactors!$C$15,DB_Census_State!AM42*FE_ConvertionFactors!$C$16,DB_Census_State!AS42*FE_ConvertionFactors!$C$54*FE_ConvertionFactors!$C$55,DB_Census_State!AU42*FE_ConvertionFactors!$C$64,DB_Census_State!AV42*FE_ConvertionFactors!$C$70*FE_ConvertionFactors!$C$72,DB_Census_State!AW42*FE_ConvertionFactors!$C$78)*0.5)/4)*0.6</f>
        <v>14131.092299999998</v>
      </c>
      <c r="G42" s="43">
        <f t="shared" si="1"/>
        <v>47103.640999999989</v>
      </c>
      <c r="H42" s="43">
        <f>SUM(E42*FE_ConvertionFactors!$F$88*FE_ConvertionFactors!$G$88,Results_Feed2WhiteMeat!F42*FE_ConvertionFactors!$F$87*FE_ConvertionFactors!$G$87)</f>
        <v>8285.3279062436977</v>
      </c>
      <c r="I42" s="43">
        <f>SUM(E42*FE_ConvertionFactors!$F$88*FE_ConvertionFactors!$H$88,Results_Feed2WhiteMeat!F42*FE_ConvertionFactors!$F$87*FE_ConvertionFactors!$H$87)</f>
        <v>536458.65698489989</v>
      </c>
      <c r="J42" s="43">
        <f>SUM(E42*FE_ConvertionFactors!$F$88*FE_ConvertionFactors!$I$88,Results_Feed2WhiteMeat!F42*FE_ConvertionFactors!$F$87*FE_ConvertionFactors!$I$87)</f>
        <v>373080.62024921994</v>
      </c>
    </row>
    <row r="43" spans="1:10" x14ac:dyDescent="0.2">
      <c r="A43" s="54">
        <v>27</v>
      </c>
      <c r="B43" s="42" t="s">
        <v>45</v>
      </c>
      <c r="C43" s="219">
        <v>1985</v>
      </c>
      <c r="D43" s="53" t="s">
        <v>201</v>
      </c>
      <c r="E43" s="43">
        <f>((SUM(DB_Census_State!AL43*FE_ConvertionFactors!$C$5,DB_Census_State!AM43*FE_ConvertionFactors!$C$15,DB_Census_State!AM43*FE_ConvertionFactors!$C$16,DB_Census_State!AS43*FE_ConvertionFactors!$C$54*FE_ConvertionFactors!$C$55,DB_Census_State!AU43*FE_ConvertionFactors!$C$64,DB_Census_State!AV43*FE_ConvertionFactors!$C$70*FE_ConvertionFactors!$C$72,DB_Census_State!AW43*FE_ConvertionFactors!$C$78)*0.5)/2)*0.7</f>
        <v>10076.292099999999</v>
      </c>
      <c r="F43" s="43">
        <f>((SUM(DB_Census_State!AL43*FE_ConvertionFactors!$C$5,DB_Census_State!AM43*FE_ConvertionFactors!$C$15,DB_Census_State!AM43*FE_ConvertionFactors!$C$16,DB_Census_State!AS43*FE_ConvertionFactors!$C$54*FE_ConvertionFactors!$C$55,DB_Census_State!AU43*FE_ConvertionFactors!$C$64,DB_Census_State!AV43*FE_ConvertionFactors!$C$70*FE_ConvertionFactors!$C$72,DB_Census_State!AW43*FE_ConvertionFactors!$C$78)*0.5)/4)*0.6</f>
        <v>4318.4108999999999</v>
      </c>
      <c r="G43" s="43">
        <f t="shared" si="1"/>
        <v>14394.702999999998</v>
      </c>
      <c r="H43" s="43">
        <f>SUM(E43*FE_ConvertionFactors!$F$88*FE_ConvertionFactors!$G$88,Results_Feed2WhiteMeat!F43*FE_ConvertionFactors!$F$87*FE_ConvertionFactors!$G$87)</f>
        <v>2531.9663604770999</v>
      </c>
      <c r="I43" s="43">
        <f>SUM(E43*FE_ConvertionFactors!$F$88*FE_ConvertionFactors!$H$88,Results_Feed2WhiteMeat!F43*FE_ConvertionFactors!$F$87*FE_ConvertionFactors!$H$87)</f>
        <v>163939.83299669999</v>
      </c>
      <c r="J43" s="43">
        <f>SUM(E43*FE_ConvertionFactors!$F$88*FE_ConvertionFactors!$I$88,Results_Feed2WhiteMeat!F43*FE_ConvertionFactors!$F$87*FE_ConvertionFactors!$I$87)</f>
        <v>114012.09353526001</v>
      </c>
    </row>
    <row r="44" spans="1:10" x14ac:dyDescent="0.2">
      <c r="A44" s="54">
        <v>28</v>
      </c>
      <c r="B44" s="42" t="s">
        <v>46</v>
      </c>
      <c r="C44" s="219">
        <v>1985</v>
      </c>
      <c r="D44" s="53" t="s">
        <v>201</v>
      </c>
      <c r="E44" s="43">
        <f>((SUM(DB_Census_State!AL44*FE_ConvertionFactors!$C$5,DB_Census_State!AM44*FE_ConvertionFactors!$C$15,DB_Census_State!AM44*FE_ConvertionFactors!$C$16,DB_Census_State!AS44*FE_ConvertionFactors!$C$54*FE_ConvertionFactors!$C$55,DB_Census_State!AU44*FE_ConvertionFactors!$C$64,DB_Census_State!AV44*FE_ConvertionFactors!$C$70*FE_ConvertionFactors!$C$72,DB_Census_State!AW44*FE_ConvertionFactors!$C$78)*0.5)/2)*0.7</f>
        <v>20819.541399999998</v>
      </c>
      <c r="F44" s="43">
        <f>((SUM(DB_Census_State!AL44*FE_ConvertionFactors!$C$5,DB_Census_State!AM44*FE_ConvertionFactors!$C$15,DB_Census_State!AM44*FE_ConvertionFactors!$C$16,DB_Census_State!AS44*FE_ConvertionFactors!$C$54*FE_ConvertionFactors!$C$55,DB_Census_State!AU44*FE_ConvertionFactors!$C$64,DB_Census_State!AV44*FE_ConvertionFactors!$C$70*FE_ConvertionFactors!$C$72,DB_Census_State!AW44*FE_ConvertionFactors!$C$78)*0.5)/4)*0.6</f>
        <v>8922.6605999999992</v>
      </c>
      <c r="G44" s="43">
        <f t="shared" si="1"/>
        <v>29742.201999999997</v>
      </c>
      <c r="H44" s="43">
        <f>SUM(E44*FE_ConvertionFactors!$F$88*FE_ConvertionFactors!$G$88,Results_Feed2WhiteMeat!F44*FE_ConvertionFactors!$F$87*FE_ConvertionFactors!$G$87)</f>
        <v>5231.5254403314002</v>
      </c>
      <c r="I44" s="43">
        <f>SUM(E44*FE_ConvertionFactors!$F$88*FE_ConvertionFactors!$H$88,Results_Feed2WhiteMeat!F44*FE_ConvertionFactors!$F$87*FE_ConvertionFactors!$H$87)</f>
        <v>338730.96435779997</v>
      </c>
      <c r="J44" s="43">
        <f>SUM(E44*FE_ConvertionFactors!$F$88*FE_ConvertionFactors!$I$88,Results_Feed2WhiteMeat!F44*FE_ConvertionFactors!$F$87*FE_ConvertionFactors!$I$87)</f>
        <v>235570.73156484001</v>
      </c>
    </row>
    <row r="45" spans="1:10" x14ac:dyDescent="0.2">
      <c r="A45" s="54">
        <v>29</v>
      </c>
      <c r="B45" s="42" t="s">
        <v>47</v>
      </c>
      <c r="C45" s="219">
        <v>1985</v>
      </c>
      <c r="D45" s="53" t="s">
        <v>201</v>
      </c>
      <c r="E45" s="43">
        <f>((SUM(DB_Census_State!AL45*FE_ConvertionFactors!$C$5,DB_Census_State!AM45*FE_ConvertionFactors!$C$15,DB_Census_State!AM45*FE_ConvertionFactors!$C$16,DB_Census_State!AS45*FE_ConvertionFactors!$C$54*FE_ConvertionFactors!$C$55,DB_Census_State!AU45*FE_ConvertionFactors!$C$64,DB_Census_State!AV45*FE_ConvertionFactors!$C$70*FE_ConvertionFactors!$C$72,DB_Census_State!AW45*FE_ConvertionFactors!$C$78)*0.5)/2)*0.7</f>
        <v>81712.390199999994</v>
      </c>
      <c r="F45" s="43">
        <f>((SUM(DB_Census_State!AL45*FE_ConvertionFactors!$C$5,DB_Census_State!AM45*FE_ConvertionFactors!$C$15,DB_Census_State!AM45*FE_ConvertionFactors!$C$16,DB_Census_State!AS45*FE_ConvertionFactors!$C$54*FE_ConvertionFactors!$C$55,DB_Census_State!AU45*FE_ConvertionFactors!$C$64,DB_Census_State!AV45*FE_ConvertionFactors!$C$70*FE_ConvertionFactors!$C$72,DB_Census_State!AW45*FE_ConvertionFactors!$C$78)*0.5)/4)*0.6</f>
        <v>35019.595799999996</v>
      </c>
      <c r="G45" s="43">
        <f t="shared" si="1"/>
        <v>116731.98599999999</v>
      </c>
      <c r="H45" s="43">
        <f>SUM(E45*FE_ConvertionFactors!$F$88*FE_ConvertionFactors!$G$88,Results_Feed2WhiteMeat!F45*FE_ConvertionFactors!$F$87*FE_ConvertionFactors!$G$87)</f>
        <v>20532.654389860199</v>
      </c>
      <c r="I45" s="43">
        <f>SUM(E45*FE_ConvertionFactors!$F$88*FE_ConvertionFactors!$H$88,Results_Feed2WhiteMeat!F45*FE_ConvertionFactors!$F$87*FE_ConvertionFactors!$H$87)</f>
        <v>1329448.9153553999</v>
      </c>
      <c r="J45" s="43">
        <f>SUM(E45*FE_ConvertionFactors!$F$88*FE_ConvertionFactors!$I$88,Results_Feed2WhiteMeat!F45*FE_ConvertionFactors!$F$87*FE_ConvertionFactors!$I$87)</f>
        <v>924566.35655412008</v>
      </c>
    </row>
    <row r="46" spans="1:10" x14ac:dyDescent="0.2">
      <c r="A46" s="54">
        <v>31</v>
      </c>
      <c r="B46" s="42" t="s">
        <v>48</v>
      </c>
      <c r="C46" s="219">
        <v>1985</v>
      </c>
      <c r="D46" s="53" t="s">
        <v>202</v>
      </c>
      <c r="E46" s="43">
        <f>((SUM(DB_Census_State!AL46*FE_ConvertionFactors!$C$5,DB_Census_State!AM46*FE_ConvertionFactors!$C$15,DB_Census_State!AM46*FE_ConvertionFactors!$C$16,DB_Census_State!AS46*FE_ConvertionFactors!$C$54*FE_ConvertionFactors!$C$55,DB_Census_State!AU46*FE_ConvertionFactors!$C$64,DB_Census_State!AV46*FE_ConvertionFactors!$C$70*FE_ConvertionFactors!$C$72,DB_Census_State!AW46*FE_ConvertionFactors!$C$78)*0.5)/2)*0.7</f>
        <v>399416.20809999999</v>
      </c>
      <c r="F46" s="43">
        <f>((SUM(DB_Census_State!AL46*FE_ConvertionFactors!$C$5,DB_Census_State!AM46*FE_ConvertionFactors!$C$15,DB_Census_State!AM46*FE_ConvertionFactors!$C$16,DB_Census_State!AS46*FE_ConvertionFactors!$C$54*FE_ConvertionFactors!$C$55,DB_Census_State!AU46*FE_ConvertionFactors!$C$64,DB_Census_State!AV46*FE_ConvertionFactors!$C$70*FE_ConvertionFactors!$C$72,DB_Census_State!AW46*FE_ConvertionFactors!$C$78)*0.5)/4)*0.6</f>
        <v>171178.3749</v>
      </c>
      <c r="G46" s="43">
        <f t="shared" si="1"/>
        <v>570594.58299999998</v>
      </c>
      <c r="H46" s="43">
        <f>SUM(E46*FE_ConvertionFactors!$F$88*FE_ConvertionFactors!$G$88,Results_Feed2WhiteMeat!F46*FE_ConvertionFactors!$F$87*FE_ConvertionFactors!$G$87)</f>
        <v>100365.13359299309</v>
      </c>
      <c r="I46" s="43">
        <f>SUM(E46*FE_ConvertionFactors!$F$88*FE_ConvertionFactors!$H$88,Results_Feed2WhiteMeat!F46*FE_ConvertionFactors!$F$87*FE_ConvertionFactors!$H$87)</f>
        <v>6498444.6463286998</v>
      </c>
      <c r="J46" s="43">
        <f>SUM(E46*FE_ConvertionFactors!$F$88*FE_ConvertionFactors!$I$88,Results_Feed2WhiteMeat!F46*FE_ConvertionFactors!$F$87*FE_ConvertionFactors!$I$87)</f>
        <v>4519348.7470848607</v>
      </c>
    </row>
    <row r="47" spans="1:10" x14ac:dyDescent="0.2">
      <c r="A47" s="54">
        <v>32</v>
      </c>
      <c r="B47" s="42" t="s">
        <v>49</v>
      </c>
      <c r="C47" s="219">
        <v>1985</v>
      </c>
      <c r="D47" s="53" t="s">
        <v>202</v>
      </c>
      <c r="E47" s="43">
        <f>((SUM(DB_Census_State!AL47*FE_ConvertionFactors!$C$5,DB_Census_State!AM47*FE_ConvertionFactors!$C$15,DB_Census_State!AM47*FE_ConvertionFactors!$C$16,DB_Census_State!AS47*FE_ConvertionFactors!$C$54*FE_ConvertionFactors!$C$55,DB_Census_State!AU47*FE_ConvertionFactors!$C$64,DB_Census_State!AV47*FE_ConvertionFactors!$C$70*FE_ConvertionFactors!$C$72,DB_Census_State!AW47*FE_ConvertionFactors!$C$78)*0.5)/2)*0.7</f>
        <v>21837.185999999998</v>
      </c>
      <c r="F47" s="43">
        <f>((SUM(DB_Census_State!AL47*FE_ConvertionFactors!$C$5,DB_Census_State!AM47*FE_ConvertionFactors!$C$15,DB_Census_State!AM47*FE_ConvertionFactors!$C$16,DB_Census_State!AS47*FE_ConvertionFactors!$C$54*FE_ConvertionFactors!$C$55,DB_Census_State!AU47*FE_ConvertionFactors!$C$64,DB_Census_State!AV47*FE_ConvertionFactors!$C$70*FE_ConvertionFactors!$C$72,DB_Census_State!AW47*FE_ConvertionFactors!$C$78)*0.5)/4)*0.6</f>
        <v>9358.7939999999999</v>
      </c>
      <c r="G47" s="43">
        <f t="shared" si="1"/>
        <v>31195.979999999996</v>
      </c>
      <c r="H47" s="43">
        <f>SUM(E47*FE_ConvertionFactors!$F$88*FE_ConvertionFactors!$G$88,Results_Feed2WhiteMeat!F47*FE_ConvertionFactors!$F$87*FE_ConvertionFactors!$G$87)</f>
        <v>5487.2387392860001</v>
      </c>
      <c r="I47" s="43">
        <f>SUM(E47*FE_ConvertionFactors!$F$88*FE_ConvertionFactors!$H$88,Results_Feed2WhiteMeat!F47*FE_ConvertionFactors!$F$87*FE_ConvertionFactors!$H$87)</f>
        <v>355287.89662200003</v>
      </c>
      <c r="J47" s="43">
        <f>SUM(E47*FE_ConvertionFactors!$F$88*FE_ConvertionFactors!$I$88,Results_Feed2WhiteMeat!F47*FE_ConvertionFactors!$F$87*FE_ConvertionFactors!$I$87)</f>
        <v>247085.26391160002</v>
      </c>
    </row>
    <row r="48" spans="1:10" x14ac:dyDescent="0.2">
      <c r="A48" s="54">
        <v>33</v>
      </c>
      <c r="B48" s="42" t="s">
        <v>50</v>
      </c>
      <c r="C48" s="219">
        <v>1985</v>
      </c>
      <c r="D48" s="53" t="s">
        <v>202</v>
      </c>
      <c r="E48" s="43">
        <f>((SUM(DB_Census_State!AL48*FE_ConvertionFactors!$C$5,DB_Census_State!AM48*FE_ConvertionFactors!$C$15,DB_Census_State!AM48*FE_ConvertionFactors!$C$16,DB_Census_State!AS48*FE_ConvertionFactors!$C$54*FE_ConvertionFactors!$C$55,DB_Census_State!AU48*FE_ConvertionFactors!$C$64,DB_Census_State!AV48*FE_ConvertionFactors!$C$70*FE_ConvertionFactors!$C$72,DB_Census_State!AW48*FE_ConvertionFactors!$C$78)*0.5)/2)*0.7</f>
        <v>30648.133599999994</v>
      </c>
      <c r="F48" s="43">
        <f>((SUM(DB_Census_State!AL48*FE_ConvertionFactors!$C$5,DB_Census_State!AM48*FE_ConvertionFactors!$C$15,DB_Census_State!AM48*FE_ConvertionFactors!$C$16,DB_Census_State!AS48*FE_ConvertionFactors!$C$54*FE_ConvertionFactors!$C$55,DB_Census_State!AU48*FE_ConvertionFactors!$C$64,DB_Census_State!AV48*FE_ConvertionFactors!$C$70*FE_ConvertionFactors!$C$72,DB_Census_State!AW48*FE_ConvertionFactors!$C$78)*0.5)/4)*0.6</f>
        <v>13134.914399999998</v>
      </c>
      <c r="G48" s="43">
        <f t="shared" si="1"/>
        <v>43783.047999999995</v>
      </c>
      <c r="H48" s="43">
        <f>SUM(E48*FE_ConvertionFactors!$F$88*FE_ConvertionFactors!$G$88,Results_Feed2WhiteMeat!F48*FE_ConvertionFactors!$F$87*FE_ConvertionFactors!$G$87)</f>
        <v>7701.2498760935996</v>
      </c>
      <c r="I48" s="43">
        <f>SUM(E48*FE_ConvertionFactors!$F$88*FE_ConvertionFactors!$H$88,Results_Feed2WhiteMeat!F48*FE_ConvertionFactors!$F$87*FE_ConvertionFactors!$H$87)</f>
        <v>498640.75536720001</v>
      </c>
      <c r="J48" s="43">
        <f>SUM(E48*FE_ConvertionFactors!$F$88*FE_ConvertionFactors!$I$88,Results_Feed2WhiteMeat!F48*FE_ConvertionFactors!$F$87*FE_ConvertionFactors!$I$87)</f>
        <v>346780.12904015998</v>
      </c>
    </row>
    <row r="49" spans="1:10" x14ac:dyDescent="0.2">
      <c r="A49" s="54">
        <v>35</v>
      </c>
      <c r="B49" s="42" t="s">
        <v>51</v>
      </c>
      <c r="C49" s="219">
        <v>1985</v>
      </c>
      <c r="D49" s="53" t="s">
        <v>202</v>
      </c>
      <c r="E49" s="43">
        <f>((SUM(DB_Census_State!AL49*FE_ConvertionFactors!$C$5,DB_Census_State!AM49*FE_ConvertionFactors!$C$15,DB_Census_State!AM49*FE_ConvertionFactors!$C$16,DB_Census_State!AS49*FE_ConvertionFactors!$C$54*FE_ConvertionFactors!$C$55,DB_Census_State!AU49*FE_ConvertionFactors!$C$64,DB_Census_State!AV49*FE_ConvertionFactors!$C$70*FE_ConvertionFactors!$C$72,DB_Census_State!AW49*FE_ConvertionFactors!$C$78)*0.5)/2)*0.7</f>
        <v>967339.04399999988</v>
      </c>
      <c r="F49" s="43">
        <f>((SUM(DB_Census_State!AL49*FE_ConvertionFactors!$C$5,DB_Census_State!AM49*FE_ConvertionFactors!$C$15,DB_Census_State!AM49*FE_ConvertionFactors!$C$16,DB_Census_State!AS49*FE_ConvertionFactors!$C$54*FE_ConvertionFactors!$C$55,DB_Census_State!AU49*FE_ConvertionFactors!$C$64,DB_Census_State!AV49*FE_ConvertionFactors!$C$70*FE_ConvertionFactors!$C$72,DB_Census_State!AW49*FE_ConvertionFactors!$C$78)*0.5)/4)*0.6</f>
        <v>414573.87599999999</v>
      </c>
      <c r="G49" s="43">
        <f t="shared" si="1"/>
        <v>1381912.92</v>
      </c>
      <c r="H49" s="43">
        <f>SUM(E49*FE_ConvertionFactors!$F$88*FE_ConvertionFactors!$G$88,Results_Feed2WhiteMeat!F49*FE_ConvertionFactors!$F$87*FE_ConvertionFactors!$G$87)</f>
        <v>243072.54040244402</v>
      </c>
      <c r="I49" s="43">
        <f>SUM(E49*FE_ConvertionFactors!$F$88*FE_ConvertionFactors!$H$88,Results_Feed2WhiteMeat!F49*FE_ConvertionFactors!$F$87*FE_ConvertionFactors!$H$87)</f>
        <v>15738468.054588001</v>
      </c>
      <c r="J49" s="43">
        <f>SUM(E49*FE_ConvertionFactors!$F$88*FE_ConvertionFactors!$I$88,Results_Feed2WhiteMeat!F49*FE_ConvertionFactors!$F$87*FE_ConvertionFactors!$I$87)</f>
        <v>10945330.729826402</v>
      </c>
    </row>
    <row r="50" spans="1:10" x14ac:dyDescent="0.2">
      <c r="A50" s="54">
        <v>41</v>
      </c>
      <c r="B50" s="42" t="s">
        <v>52</v>
      </c>
      <c r="C50" s="219">
        <v>1985</v>
      </c>
      <c r="D50" s="53" t="s">
        <v>203</v>
      </c>
      <c r="E50" s="43">
        <f>((SUM(DB_Census_State!AL50*FE_ConvertionFactors!$C$5,DB_Census_State!AM50*FE_ConvertionFactors!$C$15,DB_Census_State!AM50*FE_ConvertionFactors!$C$16,DB_Census_State!AS50*FE_ConvertionFactors!$C$54*FE_ConvertionFactors!$C$55,DB_Census_State!AU50*FE_ConvertionFactors!$C$64,DB_Census_State!AV50*FE_ConvertionFactors!$C$70*FE_ConvertionFactors!$C$72,DB_Census_State!AW50*FE_ConvertionFactors!$C$78)*0.5)/2)*0.7</f>
        <v>1131745.9685</v>
      </c>
      <c r="F50" s="43">
        <f>((SUM(DB_Census_State!AL50*FE_ConvertionFactors!$C$5,DB_Census_State!AM50*FE_ConvertionFactors!$C$15,DB_Census_State!AM50*FE_ConvertionFactors!$C$16,DB_Census_State!AS50*FE_ConvertionFactors!$C$54*FE_ConvertionFactors!$C$55,DB_Census_State!AU50*FE_ConvertionFactors!$C$64,DB_Census_State!AV50*FE_ConvertionFactors!$C$70*FE_ConvertionFactors!$C$72,DB_Census_State!AW50*FE_ConvertionFactors!$C$78)*0.5)/4)*0.6</f>
        <v>485033.9865</v>
      </c>
      <c r="G50" s="43">
        <f t="shared" si="1"/>
        <v>1616779.9550000001</v>
      </c>
      <c r="H50" s="43">
        <f>SUM(E50*FE_ConvertionFactors!$F$88*FE_ConvertionFactors!$G$88,Results_Feed2WhiteMeat!F50*FE_ConvertionFactors!$F$87*FE_ConvertionFactors!$G$87)</f>
        <v>284384.64193069353</v>
      </c>
      <c r="I50" s="43">
        <f>SUM(E50*FE_ConvertionFactors!$F$88*FE_ConvertionFactors!$H$88,Results_Feed2WhiteMeat!F50*FE_ConvertionFactors!$F$87*FE_ConvertionFactors!$H$87)</f>
        <v>18413345.2294995</v>
      </c>
      <c r="J50" s="43">
        <f>SUM(E50*FE_ConvertionFactors!$F$88*FE_ConvertionFactors!$I$88,Results_Feed2WhiteMeat!F50*FE_ConvertionFactors!$F$87*FE_ConvertionFactors!$I$87)</f>
        <v>12805576.291181102</v>
      </c>
    </row>
    <row r="51" spans="1:10" x14ac:dyDescent="0.2">
      <c r="A51" s="54">
        <v>42</v>
      </c>
      <c r="B51" s="42" t="s">
        <v>53</v>
      </c>
      <c r="C51" s="219">
        <v>1985</v>
      </c>
      <c r="D51" s="53" t="s">
        <v>203</v>
      </c>
      <c r="E51" s="43">
        <f>((SUM(DB_Census_State!AL51*FE_ConvertionFactors!$C$5,DB_Census_State!AM51*FE_ConvertionFactors!$C$15,DB_Census_State!AM51*FE_ConvertionFactors!$C$16,DB_Census_State!AS51*FE_ConvertionFactors!$C$54*FE_ConvertionFactors!$C$55,DB_Census_State!AU51*FE_ConvertionFactors!$C$64,DB_Census_State!AV51*FE_ConvertionFactors!$C$70*FE_ConvertionFactors!$C$72,DB_Census_State!AW51*FE_ConvertionFactors!$C$78)*0.5)/2)*0.7</f>
        <v>287588.20229999995</v>
      </c>
      <c r="F51" s="43">
        <f>((SUM(DB_Census_State!AL51*FE_ConvertionFactors!$C$5,DB_Census_State!AM51*FE_ConvertionFactors!$C$15,DB_Census_State!AM51*FE_ConvertionFactors!$C$16,DB_Census_State!AS51*FE_ConvertionFactors!$C$54*FE_ConvertionFactors!$C$55,DB_Census_State!AU51*FE_ConvertionFactors!$C$64,DB_Census_State!AV51*FE_ConvertionFactors!$C$70*FE_ConvertionFactors!$C$72,DB_Census_State!AW51*FE_ConvertionFactors!$C$78)*0.5)/4)*0.6</f>
        <v>123252.08669999999</v>
      </c>
      <c r="G51" s="43">
        <f t="shared" si="1"/>
        <v>410840.28899999993</v>
      </c>
      <c r="H51" s="43">
        <f>SUM(E51*FE_ConvertionFactors!$F$88*FE_ConvertionFactors!$G$88,Results_Feed2WhiteMeat!F51*FE_ConvertionFactors!$F$87*FE_ConvertionFactors!$G$87)</f>
        <v>72265.040221857285</v>
      </c>
      <c r="I51" s="43">
        <f>SUM(E51*FE_ConvertionFactors!$F$88*FE_ConvertionFactors!$H$88,Results_Feed2WhiteMeat!F51*FE_ConvertionFactors!$F$87*FE_ConvertionFactors!$H$87)</f>
        <v>4679018.9673921</v>
      </c>
      <c r="J51" s="43">
        <f>SUM(E51*FE_ConvertionFactors!$F$88*FE_ConvertionFactors!$I$88,Results_Feed2WhiteMeat!F51*FE_ConvertionFactors!$F$87*FE_ConvertionFactors!$I$87)</f>
        <v>3254027.6418013796</v>
      </c>
    </row>
    <row r="52" spans="1:10" x14ac:dyDescent="0.2">
      <c r="A52" s="54">
        <v>43</v>
      </c>
      <c r="B52" s="42" t="s">
        <v>54</v>
      </c>
      <c r="C52" s="219">
        <v>1985</v>
      </c>
      <c r="D52" s="53" t="s">
        <v>203</v>
      </c>
      <c r="E52" s="43">
        <f>((SUM(DB_Census_State!AL52*FE_ConvertionFactors!$C$5,DB_Census_State!AM52*FE_ConvertionFactors!$C$15,DB_Census_State!AM52*FE_ConvertionFactors!$C$16,DB_Census_State!AS52*FE_ConvertionFactors!$C$54*FE_ConvertionFactors!$C$55,DB_Census_State!AU52*FE_ConvertionFactors!$C$64,DB_Census_State!AV52*FE_ConvertionFactors!$C$70*FE_ConvertionFactors!$C$72,DB_Census_State!AW52*FE_ConvertionFactors!$C$78)*0.5)/2)*0.7</f>
        <v>1163636.5887999998</v>
      </c>
      <c r="F52" s="43">
        <f>((SUM(DB_Census_State!AL52*FE_ConvertionFactors!$C$5,DB_Census_State!AM52*FE_ConvertionFactors!$C$15,DB_Census_State!AM52*FE_ConvertionFactors!$C$16,DB_Census_State!AS52*FE_ConvertionFactors!$C$54*FE_ConvertionFactors!$C$55,DB_Census_State!AU52*FE_ConvertionFactors!$C$64,DB_Census_State!AV52*FE_ConvertionFactors!$C$70*FE_ConvertionFactors!$C$72,DB_Census_State!AW52*FE_ConvertionFactors!$C$78)*0.5)/4)*0.6</f>
        <v>498701.39519999997</v>
      </c>
      <c r="G52" s="43">
        <f t="shared" si="1"/>
        <v>1662337.9839999997</v>
      </c>
      <c r="H52" s="43">
        <f>SUM(E52*FE_ConvertionFactors!$F$88*FE_ConvertionFactors!$G$88,Results_Feed2WhiteMeat!F52*FE_ConvertionFactors!$F$87*FE_ConvertionFactors!$G$87)</f>
        <v>292398.10333226877</v>
      </c>
      <c r="I52" s="43">
        <f>SUM(E52*FE_ConvertionFactors!$F$88*FE_ConvertionFactors!$H$88,Results_Feed2WhiteMeat!F52*FE_ConvertionFactors!$F$87*FE_ConvertionFactors!$H$87)</f>
        <v>18932201.065977596</v>
      </c>
      <c r="J52" s="43">
        <f>SUM(E52*FE_ConvertionFactors!$F$88*FE_ConvertionFactors!$I$88,Results_Feed2WhiteMeat!F52*FE_ConvertionFactors!$F$87*FE_ConvertionFactors!$I$87)</f>
        <v>13166415.015233278</v>
      </c>
    </row>
    <row r="53" spans="1:10" x14ac:dyDescent="0.2">
      <c r="A53" s="54">
        <v>50</v>
      </c>
      <c r="B53" s="42" t="s">
        <v>55</v>
      </c>
      <c r="C53" s="219">
        <v>1985</v>
      </c>
      <c r="D53" s="53" t="s">
        <v>204</v>
      </c>
      <c r="E53" s="43">
        <f>((SUM(DB_Census_State!AL53*FE_ConvertionFactors!$C$5,DB_Census_State!AM53*FE_ConvertionFactors!$C$15,DB_Census_State!AM53*FE_ConvertionFactors!$C$16,DB_Census_State!AS53*FE_ConvertionFactors!$C$54*FE_ConvertionFactors!$C$55,DB_Census_State!AU53*FE_ConvertionFactors!$C$64,DB_Census_State!AV53*FE_ConvertionFactors!$C$70*FE_ConvertionFactors!$C$72,DB_Census_State!AW53*FE_ConvertionFactors!$C$78)*0.5)/2)*0.7</f>
        <v>274497.56459999998</v>
      </c>
      <c r="F53" s="43">
        <f>((SUM(DB_Census_State!AL53*FE_ConvertionFactors!$C$5,DB_Census_State!AM53*FE_ConvertionFactors!$C$15,DB_Census_State!AM53*FE_ConvertionFactors!$C$16,DB_Census_State!AS53*FE_ConvertionFactors!$C$54*FE_ConvertionFactors!$C$55,DB_Census_State!AU53*FE_ConvertionFactors!$C$64,DB_Census_State!AV53*FE_ConvertionFactors!$C$70*FE_ConvertionFactors!$C$72,DB_Census_State!AW53*FE_ConvertionFactors!$C$78)*0.5)/4)*0.6</f>
        <v>117641.8134</v>
      </c>
      <c r="G53" s="43">
        <f t="shared" si="1"/>
        <v>392139.37799999997</v>
      </c>
      <c r="H53" s="43">
        <f>SUM(E53*FE_ConvertionFactors!$F$88*FE_ConvertionFactors!$G$88,Results_Feed2WhiteMeat!F53*FE_ConvertionFactors!$F$87*FE_ConvertionFactors!$G$87)</f>
        <v>68975.630390874605</v>
      </c>
      <c r="I53" s="43">
        <f>SUM(E53*FE_ConvertionFactors!$F$88*FE_ConvertionFactors!$H$88,Results_Feed2WhiteMeat!F53*FE_ConvertionFactors!$F$87*FE_ConvertionFactors!$H$87)</f>
        <v>4466036.1621041996</v>
      </c>
      <c r="J53" s="43">
        <f>SUM(E53*FE_ConvertionFactors!$F$88*FE_ConvertionFactors!$I$88,Results_Feed2WhiteMeat!F53*FE_ConvertionFactors!$F$87*FE_ConvertionFactors!$I$87)</f>
        <v>3105908.5722987605</v>
      </c>
    </row>
    <row r="54" spans="1:10" x14ac:dyDescent="0.2">
      <c r="A54" s="54">
        <v>51</v>
      </c>
      <c r="B54" s="42" t="s">
        <v>56</v>
      </c>
      <c r="C54" s="219">
        <v>1985</v>
      </c>
      <c r="D54" s="53" t="s">
        <v>204</v>
      </c>
      <c r="E54" s="43">
        <f>((SUM(DB_Census_State!AL54*FE_ConvertionFactors!$C$5,DB_Census_State!AM54*FE_ConvertionFactors!$C$15,DB_Census_State!AM54*FE_ConvertionFactors!$C$16,DB_Census_State!AS54*FE_ConvertionFactors!$C$54*FE_ConvertionFactors!$C$55,DB_Census_State!AU54*FE_ConvertionFactors!$C$64,DB_Census_State!AV54*FE_ConvertionFactors!$C$70*FE_ConvertionFactors!$C$72,DB_Census_State!AW54*FE_ConvertionFactors!$C$78)*0.5)/2)*0.7</f>
        <v>250605.30669999996</v>
      </c>
      <c r="F54" s="43">
        <f>((SUM(DB_Census_State!AL54*FE_ConvertionFactors!$C$5,DB_Census_State!AM54*FE_ConvertionFactors!$C$15,DB_Census_State!AM54*FE_ConvertionFactors!$C$16,DB_Census_State!AS54*FE_ConvertionFactors!$C$54*FE_ConvertionFactors!$C$55,DB_Census_State!AU54*FE_ConvertionFactors!$C$64,DB_Census_State!AV54*FE_ConvertionFactors!$C$70*FE_ConvertionFactors!$C$72,DB_Census_State!AW54*FE_ConvertionFactors!$C$78)*0.5)/4)*0.6</f>
        <v>107402.27429999998</v>
      </c>
      <c r="G54" s="43">
        <f t="shared" si="1"/>
        <v>358007.58099999995</v>
      </c>
      <c r="H54" s="43">
        <f>SUM(E54*FE_ConvertionFactors!$F$88*FE_ConvertionFactors!$G$88,Results_Feed2WhiteMeat!F54*FE_ConvertionFactors!$F$87*FE_ConvertionFactors!$G$87)</f>
        <v>62971.994065301689</v>
      </c>
      <c r="I54" s="43">
        <f>SUM(E54*FE_ConvertionFactors!$F$88*FE_ConvertionFactors!$H$88,Results_Feed2WhiteMeat!F54*FE_ConvertionFactors!$F$87*FE_ConvertionFactors!$H$87)</f>
        <v>4077312.5392508991</v>
      </c>
      <c r="J54" s="43">
        <f>SUM(E54*FE_ConvertionFactors!$F$88*FE_ConvertionFactors!$I$88,Results_Feed2WhiteMeat!F54*FE_ConvertionFactors!$F$87*FE_ConvertionFactors!$I$87)</f>
        <v>2835570.4047040194</v>
      </c>
    </row>
    <row r="55" spans="1:10" x14ac:dyDescent="0.2">
      <c r="A55" s="54">
        <v>52</v>
      </c>
      <c r="B55" s="42" t="s">
        <v>57</v>
      </c>
      <c r="C55" s="219">
        <v>1985</v>
      </c>
      <c r="D55" s="53" t="s">
        <v>204</v>
      </c>
      <c r="E55" s="43">
        <f>((SUM(DB_Census_State!AL55*FE_ConvertionFactors!$C$5,DB_Census_State!AM55*FE_ConvertionFactors!$C$15,DB_Census_State!AM55*FE_ConvertionFactors!$C$16,DB_Census_State!AS55*FE_ConvertionFactors!$C$54*FE_ConvertionFactors!$C$55,DB_Census_State!AU55*FE_ConvertionFactors!$C$64,DB_Census_State!AV55*FE_ConvertionFactors!$C$70*FE_ConvertionFactors!$C$72,DB_Census_State!AW55*FE_ConvertionFactors!$C$78)*0.5)/2)*0.7</f>
        <v>350161.87219999998</v>
      </c>
      <c r="F55" s="43">
        <f>((SUM(DB_Census_State!AL55*FE_ConvertionFactors!$C$5,DB_Census_State!AM55*FE_ConvertionFactors!$C$15,DB_Census_State!AM55*FE_ConvertionFactors!$C$16,DB_Census_State!AS55*FE_ConvertionFactors!$C$54*FE_ConvertionFactors!$C$55,DB_Census_State!AU55*FE_ConvertionFactors!$C$64,DB_Census_State!AV55*FE_ConvertionFactors!$C$70*FE_ConvertionFactors!$C$72,DB_Census_State!AW55*FE_ConvertionFactors!$C$78)*0.5)/4)*0.6</f>
        <v>150069.3738</v>
      </c>
      <c r="G55" s="43">
        <f t="shared" si="1"/>
        <v>500231.24599999998</v>
      </c>
      <c r="H55" s="43">
        <f>SUM(E55*FE_ConvertionFactors!$F$88*FE_ConvertionFactors!$G$88,Results_Feed2WhiteMeat!F55*FE_ConvertionFactors!$F$87*FE_ConvertionFactors!$G$87)</f>
        <v>87988.525177042204</v>
      </c>
      <c r="I55" s="43">
        <f>SUM(E55*FE_ConvertionFactors!$F$88*FE_ConvertionFactors!$H$88,Results_Feed2WhiteMeat!F55*FE_ConvertionFactors!$F$87*FE_ConvertionFactors!$H$87)</f>
        <v>5697083.6375693996</v>
      </c>
      <c r="J55" s="43">
        <f>SUM(E55*FE_ConvertionFactors!$F$88*FE_ConvertionFactors!$I$88,Results_Feed2WhiteMeat!F55*FE_ConvertionFactors!$F$87*FE_ConvertionFactors!$I$87)</f>
        <v>3962041.5654433202</v>
      </c>
    </row>
    <row r="56" spans="1:10" x14ac:dyDescent="0.2">
      <c r="A56" s="54">
        <v>53</v>
      </c>
      <c r="B56" s="42" t="s">
        <v>58</v>
      </c>
      <c r="C56" s="219">
        <v>1985</v>
      </c>
      <c r="D56" s="53" t="s">
        <v>204</v>
      </c>
      <c r="E56" s="43">
        <f>((SUM(DB_Census_State!AL56*FE_ConvertionFactors!$C$5,DB_Census_State!AM56*FE_ConvertionFactors!$C$15,DB_Census_State!AM56*FE_ConvertionFactors!$C$16,DB_Census_State!AS56*FE_ConvertionFactors!$C$54*FE_ConvertionFactors!$C$55,DB_Census_State!AU56*FE_ConvertionFactors!$C$64,DB_Census_State!AV56*FE_ConvertionFactors!$C$70*FE_ConvertionFactors!$C$72,DB_Census_State!AW56*FE_ConvertionFactors!$C$78)*0.5)/2)*0.7</f>
        <v>9391.9440999999988</v>
      </c>
      <c r="F56" s="43">
        <f>((SUM(DB_Census_State!AL56*FE_ConvertionFactors!$C$5,DB_Census_State!AM56*FE_ConvertionFactors!$C$15,DB_Census_State!AM56*FE_ConvertionFactors!$C$16,DB_Census_State!AS56*FE_ConvertionFactors!$C$54*FE_ConvertionFactors!$C$55,DB_Census_State!AU56*FE_ConvertionFactors!$C$64,DB_Census_State!AV56*FE_ConvertionFactors!$C$70*FE_ConvertionFactors!$C$72,DB_Census_State!AW56*FE_ConvertionFactors!$C$78)*0.5)/4)*0.6</f>
        <v>4025.1188999999999</v>
      </c>
      <c r="G56" s="43">
        <f t="shared" si="1"/>
        <v>13417.062999999998</v>
      </c>
      <c r="H56" s="43">
        <f>SUM(E56*FE_ConvertionFactors!$F$88*FE_ConvertionFactors!$G$88,Results_Feed2WhiteMeat!F56*FE_ConvertionFactors!$F$87*FE_ConvertionFactors!$G$87)</f>
        <v>2360.0036883291</v>
      </c>
      <c r="I56" s="43">
        <f>SUM(E56*FE_ConvertionFactors!$F$88*FE_ConvertionFactors!$H$88,Results_Feed2WhiteMeat!F56*FE_ConvertionFactors!$F$87*FE_ConvertionFactors!$H$87)</f>
        <v>152805.58880069997</v>
      </c>
      <c r="J56" s="43">
        <f>SUM(E56*FE_ConvertionFactors!$F$88*FE_ConvertionFactors!$I$88,Results_Feed2WhiteMeat!F56*FE_ConvertionFactors!$F$87*FE_ConvertionFactors!$I$87)</f>
        <v>106268.77412646</v>
      </c>
    </row>
    <row r="57" spans="1:10" x14ac:dyDescent="0.2">
      <c r="A57" s="54">
        <v>11</v>
      </c>
      <c r="B57" s="42" t="s">
        <v>32</v>
      </c>
      <c r="C57" s="219">
        <v>1995</v>
      </c>
      <c r="D57" s="53" t="s">
        <v>200</v>
      </c>
      <c r="E57" s="43">
        <f>((SUM(DB_Census_State!AL57*FE_ConvertionFactors!$C$5,DB_Census_State!AM57*FE_ConvertionFactors!$C$15,DB_Census_State!AM57*FE_ConvertionFactors!$C$16,DB_Census_State!AS57*FE_ConvertionFactors!$C$54*FE_ConvertionFactors!$C$55,DB_Census_State!AU57*FE_ConvertionFactors!$C$64,DB_Census_State!AV57*FE_ConvertionFactors!$C$70*FE_ConvertionFactors!$C$72,DB_Census_State!AW57*FE_ConvertionFactors!$C$78)*0.5)/2)*0.7</f>
        <v>19589.623199999998</v>
      </c>
      <c r="F57" s="43">
        <f>((SUM(DB_Census_State!AL57*FE_ConvertionFactors!$C$5,DB_Census_State!AM57*FE_ConvertionFactors!$C$15,DB_Census_State!AM57*FE_ConvertionFactors!$C$16,DB_Census_State!AS57*FE_ConvertionFactors!$C$54*FE_ConvertionFactors!$C$55,DB_Census_State!AU57*FE_ConvertionFactors!$C$64,DB_Census_State!AV57*FE_ConvertionFactors!$C$70*FE_ConvertionFactors!$C$72,DB_Census_State!AW57*FE_ConvertionFactors!$C$78)*0.5)/4)*0.6</f>
        <v>8395.5527999999995</v>
      </c>
      <c r="G57" s="43">
        <f t="shared" si="1"/>
        <v>27985.175999999999</v>
      </c>
      <c r="H57" s="43">
        <f>SUM(E57*FE_ConvertionFactors!$F$88*FE_ConvertionFactors!$G$88,Results_Feed2WhiteMeat!F57*FE_ConvertionFactors!$F$87*FE_ConvertionFactors!$G$87)</f>
        <v>4922.4721221432001</v>
      </c>
      <c r="I57" s="43">
        <f>SUM(E57*FE_ConvertionFactors!$F$88*FE_ConvertionFactors!$H$88,Results_Feed2WhiteMeat!F57*FE_ConvertionFactors!$F$87*FE_ConvertionFactors!$H$87)</f>
        <v>318720.37094639998</v>
      </c>
      <c r="J57" s="43">
        <f>SUM(E57*FE_ConvertionFactors!$F$88*FE_ConvertionFactors!$I$88,Results_Feed2WhiteMeat!F57*FE_ConvertionFactors!$F$87*FE_ConvertionFactors!$I$87)</f>
        <v>221654.34769392002</v>
      </c>
    </row>
    <row r="58" spans="1:10" x14ac:dyDescent="0.2">
      <c r="A58" s="54">
        <v>12</v>
      </c>
      <c r="B58" s="42" t="s">
        <v>33</v>
      </c>
      <c r="C58" s="219">
        <v>1995</v>
      </c>
      <c r="D58" s="53" t="s">
        <v>200</v>
      </c>
      <c r="E58" s="43">
        <f>((SUM(DB_Census_State!AL58*FE_ConvertionFactors!$C$5,DB_Census_State!AM58*FE_ConvertionFactors!$C$15,DB_Census_State!AM58*FE_ConvertionFactors!$C$16,DB_Census_State!AS58*FE_ConvertionFactors!$C$54*FE_ConvertionFactors!$C$55,DB_Census_State!AU58*FE_ConvertionFactors!$C$64,DB_Census_State!AV58*FE_ConvertionFactors!$C$70*FE_ConvertionFactors!$C$72,DB_Census_State!AW58*FE_ConvertionFactors!$C$78)*0.5)/2)*0.7</f>
        <v>4184.5873999999994</v>
      </c>
      <c r="F58" s="43">
        <f>((SUM(DB_Census_State!AL58*FE_ConvertionFactors!$C$5,DB_Census_State!AM58*FE_ConvertionFactors!$C$15,DB_Census_State!AM58*FE_ConvertionFactors!$C$16,DB_Census_State!AS58*FE_ConvertionFactors!$C$54*FE_ConvertionFactors!$C$55,DB_Census_State!AU58*FE_ConvertionFactors!$C$64,DB_Census_State!AV58*FE_ConvertionFactors!$C$70*FE_ConvertionFactors!$C$72,DB_Census_State!AW58*FE_ConvertionFactors!$C$78)*0.5)/4)*0.6</f>
        <v>1793.3945999999999</v>
      </c>
      <c r="G58" s="43">
        <f t="shared" si="1"/>
        <v>5977.9819999999991</v>
      </c>
      <c r="H58" s="43">
        <f>SUM(E58*FE_ConvertionFactors!$F$88*FE_ConvertionFactors!$G$88,Results_Feed2WhiteMeat!F58*FE_ConvertionFactors!$F$87*FE_ConvertionFactors!$G$87)</f>
        <v>1051.5013284774</v>
      </c>
      <c r="I58" s="43">
        <f>SUM(E58*FE_ConvertionFactors!$F$88*FE_ConvertionFactors!$H$88,Results_Feed2WhiteMeat!F58*FE_ConvertionFactors!$F$87*FE_ConvertionFactors!$H$87)</f>
        <v>68082.639199800004</v>
      </c>
      <c r="J58" s="43">
        <f>SUM(E58*FE_ConvertionFactors!$F$88*FE_ConvertionFactors!$I$88,Results_Feed2WhiteMeat!F58*FE_ConvertionFactors!$F$87*FE_ConvertionFactors!$I$87)</f>
        <v>47348.128192440003</v>
      </c>
    </row>
    <row r="59" spans="1:10" x14ac:dyDescent="0.2">
      <c r="A59" s="54">
        <v>13</v>
      </c>
      <c r="B59" s="42" t="s">
        <v>34</v>
      </c>
      <c r="C59" s="219">
        <v>1995</v>
      </c>
      <c r="D59" s="53" t="s">
        <v>200</v>
      </c>
      <c r="E59" s="43">
        <f>((SUM(DB_Census_State!AL59*FE_ConvertionFactors!$C$5,DB_Census_State!AM59*FE_ConvertionFactors!$C$15,DB_Census_State!AM59*FE_ConvertionFactors!$C$16,DB_Census_State!AS59*FE_ConvertionFactors!$C$54*FE_ConvertionFactors!$C$55,DB_Census_State!AU59*FE_ConvertionFactors!$C$64,DB_Census_State!AV59*FE_ConvertionFactors!$C$70*FE_ConvertionFactors!$C$72,DB_Census_State!AW59*FE_ConvertionFactors!$C$78)*0.5)/2)*0.7</f>
        <v>2312.1146999999996</v>
      </c>
      <c r="F59" s="43">
        <f>((SUM(DB_Census_State!AL59*FE_ConvertionFactors!$C$5,DB_Census_State!AM59*FE_ConvertionFactors!$C$15,DB_Census_State!AM59*FE_ConvertionFactors!$C$16,DB_Census_State!AS59*FE_ConvertionFactors!$C$54*FE_ConvertionFactors!$C$55,DB_Census_State!AU59*FE_ConvertionFactors!$C$64,DB_Census_State!AV59*FE_ConvertionFactors!$C$70*FE_ConvertionFactors!$C$72,DB_Census_State!AW59*FE_ConvertionFactors!$C$78)*0.5)/4)*0.6</f>
        <v>990.90629999999987</v>
      </c>
      <c r="G59" s="43">
        <f t="shared" si="1"/>
        <v>3303.0209999999997</v>
      </c>
      <c r="H59" s="43">
        <f>SUM(E59*FE_ConvertionFactors!$F$88*FE_ConvertionFactors!$G$88,Results_Feed2WhiteMeat!F59*FE_ConvertionFactors!$F$87*FE_ConvertionFactors!$G$87)</f>
        <v>580.98719090969985</v>
      </c>
      <c r="I59" s="43">
        <f>SUM(E59*FE_ConvertionFactors!$F$88*FE_ConvertionFactors!$H$88,Results_Feed2WhiteMeat!F59*FE_ConvertionFactors!$F$87*FE_ConvertionFactors!$H$87)</f>
        <v>37617.775866899996</v>
      </c>
      <c r="J59" s="43">
        <f>SUM(E59*FE_ConvertionFactors!$F$88*FE_ConvertionFactors!$I$88,Results_Feed2WhiteMeat!F59*FE_ConvertionFactors!$F$87*FE_ConvertionFactors!$I$87)</f>
        <v>26161.313588819998</v>
      </c>
    </row>
    <row r="60" spans="1:10" x14ac:dyDescent="0.2">
      <c r="A60" s="54">
        <v>14</v>
      </c>
      <c r="B60" s="42" t="s">
        <v>35</v>
      </c>
      <c r="C60" s="219">
        <v>1995</v>
      </c>
      <c r="D60" s="53" t="s">
        <v>200</v>
      </c>
      <c r="E60" s="43">
        <f>((SUM(DB_Census_State!AL60*FE_ConvertionFactors!$C$5,DB_Census_State!AM60*FE_ConvertionFactors!$C$15,DB_Census_State!AM60*FE_ConvertionFactors!$C$16,DB_Census_State!AS60*FE_ConvertionFactors!$C$54*FE_ConvertionFactors!$C$55,DB_Census_State!AU60*FE_ConvertionFactors!$C$64,DB_Census_State!AV60*FE_ConvertionFactors!$C$70*FE_ConvertionFactors!$C$72,DB_Census_State!AW60*FE_ConvertionFactors!$C$78)*0.5)/2)*0.7</f>
        <v>3280.2580999999996</v>
      </c>
      <c r="F60" s="43">
        <f>((SUM(DB_Census_State!AL60*FE_ConvertionFactors!$C$5,DB_Census_State!AM60*FE_ConvertionFactors!$C$15,DB_Census_State!AM60*FE_ConvertionFactors!$C$16,DB_Census_State!AS60*FE_ConvertionFactors!$C$54*FE_ConvertionFactors!$C$55,DB_Census_State!AU60*FE_ConvertionFactors!$C$64,DB_Census_State!AV60*FE_ConvertionFactors!$C$70*FE_ConvertionFactors!$C$72,DB_Census_State!AW60*FE_ConvertionFactors!$C$78)*0.5)/4)*0.6</f>
        <v>1405.8248999999998</v>
      </c>
      <c r="G60" s="43">
        <f t="shared" si="1"/>
        <v>4686.0829999999996</v>
      </c>
      <c r="H60" s="43">
        <f>SUM(E60*FE_ConvertionFactors!$F$88*FE_ConvertionFactors!$G$88,Results_Feed2WhiteMeat!F60*FE_ConvertionFactors!$F$87*FE_ConvertionFactors!$G$87)</f>
        <v>824.26184954309986</v>
      </c>
      <c r="I60" s="43">
        <f>SUM(E60*FE_ConvertionFactors!$F$88*FE_ConvertionFactors!$H$88,Results_Feed2WhiteMeat!F60*FE_ConvertionFactors!$F$87*FE_ConvertionFactors!$H$87)</f>
        <v>53369.330678699996</v>
      </c>
      <c r="J60" s="43">
        <f>SUM(E60*FE_ConvertionFactors!$F$88*FE_ConvertionFactors!$I$88,Results_Feed2WhiteMeat!F60*FE_ConvertionFactors!$F$87*FE_ConvertionFactors!$I$87)</f>
        <v>37115.745514859998</v>
      </c>
    </row>
    <row r="61" spans="1:10" x14ac:dyDescent="0.2">
      <c r="A61" s="54">
        <v>15</v>
      </c>
      <c r="B61" s="42" t="s">
        <v>36</v>
      </c>
      <c r="C61" s="219">
        <v>1995</v>
      </c>
      <c r="D61" s="53" t="s">
        <v>200</v>
      </c>
      <c r="E61" s="43">
        <f>((SUM(DB_Census_State!AL61*FE_ConvertionFactors!$C$5,DB_Census_State!AM61*FE_ConvertionFactors!$C$15,DB_Census_State!AM61*FE_ConvertionFactors!$C$16,DB_Census_State!AS61*FE_ConvertionFactors!$C$54*FE_ConvertionFactors!$C$55,DB_Census_State!AU61*FE_ConvertionFactors!$C$64,DB_Census_State!AV61*FE_ConvertionFactors!$C$70*FE_ConvertionFactors!$C$72,DB_Census_State!AW61*FE_ConvertionFactors!$C$78)*0.5)/2)*0.7</f>
        <v>29142.742999999991</v>
      </c>
      <c r="F61" s="43">
        <f>((SUM(DB_Census_State!AL61*FE_ConvertionFactors!$C$5,DB_Census_State!AM61*FE_ConvertionFactors!$C$15,DB_Census_State!AM61*FE_ConvertionFactors!$C$16,DB_Census_State!AS61*FE_ConvertionFactors!$C$54*FE_ConvertionFactors!$C$55,DB_Census_State!AU61*FE_ConvertionFactors!$C$64,DB_Census_State!AV61*FE_ConvertionFactors!$C$70*FE_ConvertionFactors!$C$72,DB_Census_State!AW61*FE_ConvertionFactors!$C$78)*0.5)/4)*0.6</f>
        <v>12489.746999999998</v>
      </c>
      <c r="G61" s="43">
        <f t="shared" si="1"/>
        <v>41632.489999999991</v>
      </c>
      <c r="H61" s="43">
        <f>SUM(E61*FE_ConvertionFactors!$F$88*FE_ConvertionFactors!$G$88,Results_Feed2WhiteMeat!F61*FE_ConvertionFactors!$F$87*FE_ConvertionFactors!$G$87)</f>
        <v>7322.9759712929981</v>
      </c>
      <c r="I61" s="43">
        <f>SUM(E61*FE_ConvertionFactors!$F$88*FE_ConvertionFactors!$H$88,Results_Feed2WhiteMeat!F61*FE_ConvertionFactors!$F$87*FE_ConvertionFactors!$H$87)</f>
        <v>474148.26536099985</v>
      </c>
      <c r="J61" s="43">
        <f>SUM(E61*FE_ConvertionFactors!$F$88*FE_ConvertionFactors!$I$88,Results_Feed2WhiteMeat!F61*FE_ConvertionFactors!$F$87*FE_ConvertionFactors!$I$87)</f>
        <v>329746.80644579988</v>
      </c>
    </row>
    <row r="62" spans="1:10" x14ac:dyDescent="0.2">
      <c r="A62" s="54">
        <v>16</v>
      </c>
      <c r="B62" s="42" t="s">
        <v>37</v>
      </c>
      <c r="C62" s="219">
        <v>1995</v>
      </c>
      <c r="D62" s="53" t="s">
        <v>200</v>
      </c>
      <c r="E62" s="43">
        <f>((SUM(DB_Census_State!AL62*FE_ConvertionFactors!$C$5,DB_Census_State!AM62*FE_ConvertionFactors!$C$15,DB_Census_State!AM62*FE_ConvertionFactors!$C$16,DB_Census_State!AS62*FE_ConvertionFactors!$C$54*FE_ConvertionFactors!$C$55,DB_Census_State!AU62*FE_ConvertionFactors!$C$64,DB_Census_State!AV62*FE_ConvertionFactors!$C$70*FE_ConvertionFactors!$C$72,DB_Census_State!AW62*FE_ConvertionFactors!$C$78)*0.5)/2)*0.7</f>
        <v>265.02280000000002</v>
      </c>
      <c r="F62" s="43">
        <f>((SUM(DB_Census_State!AL62*FE_ConvertionFactors!$C$5,DB_Census_State!AM62*FE_ConvertionFactors!$C$15,DB_Census_State!AM62*FE_ConvertionFactors!$C$16,DB_Census_State!AS62*FE_ConvertionFactors!$C$54*FE_ConvertionFactors!$C$55,DB_Census_State!AU62*FE_ConvertionFactors!$C$64,DB_Census_State!AV62*FE_ConvertionFactors!$C$70*FE_ConvertionFactors!$C$72,DB_Census_State!AW62*FE_ConvertionFactors!$C$78)*0.5)/4)*0.6</f>
        <v>113.58120000000001</v>
      </c>
      <c r="G62" s="43">
        <f t="shared" si="1"/>
        <v>378.60400000000004</v>
      </c>
      <c r="H62" s="43">
        <f>SUM(E62*FE_ConvertionFactors!$F$88*FE_ConvertionFactors!$G$88,Results_Feed2WhiteMeat!F62*FE_ConvertionFactors!$F$87*FE_ConvertionFactors!$G$87)</f>
        <v>66.594815602800011</v>
      </c>
      <c r="I62" s="43">
        <f>SUM(E62*FE_ConvertionFactors!$F$88*FE_ConvertionFactors!$H$88,Results_Feed2WhiteMeat!F62*FE_ConvertionFactors!$F$87*FE_ConvertionFactors!$H$87)</f>
        <v>4311.8830956000002</v>
      </c>
      <c r="J62" s="43">
        <f>SUM(E62*FE_ConvertionFactors!$F$88*FE_ConvertionFactors!$I$88,Results_Feed2WhiteMeat!F62*FE_ConvertionFactors!$F$87*FE_ConvertionFactors!$I$87)</f>
        <v>2998.7026936800003</v>
      </c>
    </row>
    <row r="63" spans="1:10" x14ac:dyDescent="0.2">
      <c r="A63" s="54">
        <v>17</v>
      </c>
      <c r="B63" s="42" t="s">
        <v>38</v>
      </c>
      <c r="C63" s="219">
        <v>1995</v>
      </c>
      <c r="D63" s="53" t="s">
        <v>200</v>
      </c>
      <c r="E63" s="43">
        <f>((SUM(DB_Census_State!AL63*FE_ConvertionFactors!$C$5,DB_Census_State!AM63*FE_ConvertionFactors!$C$15,DB_Census_State!AM63*FE_ConvertionFactors!$C$16,DB_Census_State!AS63*FE_ConvertionFactors!$C$54*FE_ConvertionFactors!$C$55,DB_Census_State!AU63*FE_ConvertionFactors!$C$64,DB_Census_State!AV63*FE_ConvertionFactors!$C$70*FE_ConvertionFactors!$C$72,DB_Census_State!AW63*FE_ConvertionFactors!$C$78)*0.5)/2)*0.7</f>
        <v>22958.666500000003</v>
      </c>
      <c r="F63" s="43">
        <f>((SUM(DB_Census_State!AL63*FE_ConvertionFactors!$C$5,DB_Census_State!AM63*FE_ConvertionFactors!$C$15,DB_Census_State!AM63*FE_ConvertionFactors!$C$16,DB_Census_State!AS63*FE_ConvertionFactors!$C$54*FE_ConvertionFactors!$C$55,DB_Census_State!AU63*FE_ConvertionFactors!$C$64,DB_Census_State!AV63*FE_ConvertionFactors!$C$70*FE_ConvertionFactors!$C$72,DB_Census_State!AW63*FE_ConvertionFactors!$C$78)*0.5)/4)*0.6</f>
        <v>9839.4285000000018</v>
      </c>
      <c r="G63" s="43">
        <f t="shared" si="1"/>
        <v>32798.095000000001</v>
      </c>
      <c r="H63" s="43">
        <f>SUM(E63*FE_ConvertionFactors!$F$88*FE_ConvertionFactors!$G$88,Results_Feed2WhiteMeat!F63*FE_ConvertionFactors!$F$87*FE_ConvertionFactors!$G$87)</f>
        <v>5769.0438786915001</v>
      </c>
      <c r="I63" s="43">
        <f>SUM(E63*FE_ConvertionFactors!$F$88*FE_ConvertionFactors!$H$88,Results_Feed2WhiteMeat!F63*FE_ConvertionFactors!$F$87*FE_ConvertionFactors!$H$87)</f>
        <v>373534.22414550005</v>
      </c>
      <c r="J63" s="43">
        <f>SUM(E63*FE_ConvertionFactors!$F$88*FE_ConvertionFactors!$I$88,Results_Feed2WhiteMeat!F63*FE_ConvertionFactors!$F$87*FE_ConvertionFactors!$I$87)</f>
        <v>259774.68759990006</v>
      </c>
    </row>
    <row r="64" spans="1:10" x14ac:dyDescent="0.2">
      <c r="A64" s="54">
        <v>21</v>
      </c>
      <c r="B64" s="42" t="s">
        <v>39</v>
      </c>
      <c r="C64" s="219">
        <v>1995</v>
      </c>
      <c r="D64" s="53" t="s">
        <v>201</v>
      </c>
      <c r="E64" s="43">
        <f>((SUM(DB_Census_State!AL64*FE_ConvertionFactors!$C$5,DB_Census_State!AM64*FE_ConvertionFactors!$C$15,DB_Census_State!AM64*FE_ConvertionFactors!$C$16,DB_Census_State!AS64*FE_ConvertionFactors!$C$54*FE_ConvertionFactors!$C$55,DB_Census_State!AU64*FE_ConvertionFactors!$C$64,DB_Census_State!AV64*FE_ConvertionFactors!$C$70*FE_ConvertionFactors!$C$72,DB_Census_State!AW64*FE_ConvertionFactors!$C$78)*0.5)/2)*0.7</f>
        <v>65055.493999999992</v>
      </c>
      <c r="F64" s="43">
        <f>((SUM(DB_Census_State!AL64*FE_ConvertionFactors!$C$5,DB_Census_State!AM64*FE_ConvertionFactors!$C$15,DB_Census_State!AM64*FE_ConvertionFactors!$C$16,DB_Census_State!AS64*FE_ConvertionFactors!$C$54*FE_ConvertionFactors!$C$55,DB_Census_State!AU64*FE_ConvertionFactors!$C$64,DB_Census_State!AV64*FE_ConvertionFactors!$C$70*FE_ConvertionFactors!$C$72,DB_Census_State!AW64*FE_ConvertionFactors!$C$78)*0.5)/4)*0.6</f>
        <v>27880.925999999999</v>
      </c>
      <c r="G64" s="43">
        <f t="shared" si="1"/>
        <v>92936.419999999984</v>
      </c>
      <c r="H64" s="43">
        <f>SUM(E64*FE_ConvertionFactors!$F$88*FE_ConvertionFactors!$G$88,Results_Feed2WhiteMeat!F64*FE_ConvertionFactors!$F$87*FE_ConvertionFactors!$G$87)</f>
        <v>16347.116651393997</v>
      </c>
      <c r="I64" s="43">
        <f>SUM(E64*FE_ConvertionFactors!$F$88*FE_ConvertionFactors!$H$88,Results_Feed2WhiteMeat!F64*FE_ConvertionFactors!$F$87*FE_ConvertionFactors!$H$87)</f>
        <v>1058443.5937379999</v>
      </c>
      <c r="J64" s="43">
        <f>SUM(E64*FE_ConvertionFactors!$F$88*FE_ConvertionFactors!$I$88,Results_Feed2WhiteMeat!F64*FE_ConvertionFactors!$F$87*FE_ConvertionFactors!$I$87)</f>
        <v>736095.4796964</v>
      </c>
    </row>
    <row r="65" spans="1:10" x14ac:dyDescent="0.2">
      <c r="A65" s="54">
        <v>22</v>
      </c>
      <c r="B65" s="42" t="s">
        <v>40</v>
      </c>
      <c r="C65" s="219">
        <v>1995</v>
      </c>
      <c r="D65" s="53" t="s">
        <v>201</v>
      </c>
      <c r="E65" s="43">
        <f>((SUM(DB_Census_State!AL65*FE_ConvertionFactors!$C$5,DB_Census_State!AM65*FE_ConvertionFactors!$C$15,DB_Census_State!AM65*FE_ConvertionFactors!$C$16,DB_Census_State!AS65*FE_ConvertionFactors!$C$54*FE_ConvertionFactors!$C$55,DB_Census_State!AU65*FE_ConvertionFactors!$C$64,DB_Census_State!AV65*FE_ConvertionFactors!$C$70*FE_ConvertionFactors!$C$72,DB_Census_State!AW65*FE_ConvertionFactors!$C$78)*0.5)/2)*0.7</f>
        <v>27591.869899999994</v>
      </c>
      <c r="F65" s="43">
        <f>((SUM(DB_Census_State!AL65*FE_ConvertionFactors!$C$5,DB_Census_State!AM65*FE_ConvertionFactors!$C$15,DB_Census_State!AM65*FE_ConvertionFactors!$C$16,DB_Census_State!AS65*FE_ConvertionFactors!$C$54*FE_ConvertionFactors!$C$55,DB_Census_State!AU65*FE_ConvertionFactors!$C$64,DB_Census_State!AV65*FE_ConvertionFactors!$C$70*FE_ConvertionFactors!$C$72,DB_Census_State!AW65*FE_ConvertionFactors!$C$78)*0.5)/4)*0.6</f>
        <v>11825.087099999999</v>
      </c>
      <c r="G65" s="43">
        <f t="shared" si="1"/>
        <v>39416.956999999995</v>
      </c>
      <c r="H65" s="43">
        <f>SUM(E65*FE_ConvertionFactors!$F$88*FE_ConvertionFactors!$G$88,Results_Feed2WhiteMeat!F65*FE_ConvertionFactors!$F$87*FE_ConvertionFactors!$G$87)</f>
        <v>6933.2732433848987</v>
      </c>
      <c r="I65" s="43">
        <f>SUM(E65*FE_ConvertionFactors!$F$88*FE_ConvertionFactors!$H$88,Results_Feed2WhiteMeat!F65*FE_ConvertionFactors!$F$87*FE_ConvertionFactors!$H$87)</f>
        <v>448915.78157729993</v>
      </c>
      <c r="J65" s="43">
        <f>SUM(E65*FE_ConvertionFactors!$F$88*FE_ConvertionFactors!$I$88,Results_Feed2WhiteMeat!F65*FE_ConvertionFactors!$F$87*FE_ConvertionFactors!$I$87)</f>
        <v>312198.85456193995</v>
      </c>
    </row>
    <row r="66" spans="1:10" x14ac:dyDescent="0.2">
      <c r="A66" s="54">
        <v>23</v>
      </c>
      <c r="B66" s="42" t="s">
        <v>41</v>
      </c>
      <c r="C66" s="219">
        <v>1995</v>
      </c>
      <c r="D66" s="53" t="s">
        <v>201</v>
      </c>
      <c r="E66" s="43">
        <f>((SUM(DB_Census_State!AL66*FE_ConvertionFactors!$C$5,DB_Census_State!AM66*FE_ConvertionFactors!$C$15,DB_Census_State!AM66*FE_ConvertionFactors!$C$16,DB_Census_State!AS66*FE_ConvertionFactors!$C$54*FE_ConvertionFactors!$C$55,DB_Census_State!AU66*FE_ConvertionFactors!$C$64,DB_Census_State!AV66*FE_ConvertionFactors!$C$70*FE_ConvertionFactors!$C$72,DB_Census_State!AW66*FE_ConvertionFactors!$C$78)*0.5)/2)*0.7</f>
        <v>46155.670400000003</v>
      </c>
      <c r="F66" s="43">
        <f>((SUM(DB_Census_State!AL66*FE_ConvertionFactors!$C$5,DB_Census_State!AM66*FE_ConvertionFactors!$C$15,DB_Census_State!AM66*FE_ConvertionFactors!$C$16,DB_Census_State!AS66*FE_ConvertionFactors!$C$54*FE_ConvertionFactors!$C$55,DB_Census_State!AU66*FE_ConvertionFactors!$C$64,DB_Census_State!AV66*FE_ConvertionFactors!$C$70*FE_ConvertionFactors!$C$72,DB_Census_State!AW66*FE_ConvertionFactors!$C$78)*0.5)/4)*0.6</f>
        <v>19781.0016</v>
      </c>
      <c r="G66" s="43">
        <f t="shared" si="1"/>
        <v>65936.672000000006</v>
      </c>
      <c r="H66" s="43">
        <f>SUM(E66*FE_ConvertionFactors!$F$88*FE_ConvertionFactors!$G$88,Results_Feed2WhiteMeat!F66*FE_ConvertionFactors!$F$87*FE_ConvertionFactors!$G$87)</f>
        <v>11597.977077110401</v>
      </c>
      <c r="I66" s="43">
        <f>SUM(E66*FE_ConvertionFactors!$F$88*FE_ConvertionFactors!$H$88,Results_Feed2WhiteMeat!F66*FE_ConvertionFactors!$F$87*FE_ConvertionFactors!$H$87)</f>
        <v>750946.1637408</v>
      </c>
      <c r="J66" s="43">
        <f>SUM(E66*FE_ConvertionFactors!$F$88*FE_ConvertionFactors!$I$88,Results_Feed2WhiteMeat!F66*FE_ConvertionFactors!$F$87*FE_ConvertionFactors!$I$87)</f>
        <v>522246.13564224006</v>
      </c>
    </row>
    <row r="67" spans="1:10" x14ac:dyDescent="0.2">
      <c r="A67" s="54">
        <v>24</v>
      </c>
      <c r="B67" s="42" t="s">
        <v>42</v>
      </c>
      <c r="C67" s="219">
        <v>1995</v>
      </c>
      <c r="D67" s="53" t="s">
        <v>201</v>
      </c>
      <c r="E67" s="43">
        <f>((SUM(DB_Census_State!AL67*FE_ConvertionFactors!$C$5,DB_Census_State!AM67*FE_ConvertionFactors!$C$15,DB_Census_State!AM67*FE_ConvertionFactors!$C$16,DB_Census_State!AS67*FE_ConvertionFactors!$C$54*FE_ConvertionFactors!$C$55,DB_Census_State!AU67*FE_ConvertionFactors!$C$64,DB_Census_State!AV67*FE_ConvertionFactors!$C$70*FE_ConvertionFactors!$C$72,DB_Census_State!AW67*FE_ConvertionFactors!$C$78)*0.5)/2)*0.7</f>
        <v>6913.4547999999995</v>
      </c>
      <c r="F67" s="43">
        <f>((SUM(DB_Census_State!AL67*FE_ConvertionFactors!$C$5,DB_Census_State!AM67*FE_ConvertionFactors!$C$15,DB_Census_State!AM67*FE_ConvertionFactors!$C$16,DB_Census_State!AS67*FE_ConvertionFactors!$C$54*FE_ConvertionFactors!$C$55,DB_Census_State!AU67*FE_ConvertionFactors!$C$64,DB_Census_State!AV67*FE_ConvertionFactors!$C$70*FE_ConvertionFactors!$C$72,DB_Census_State!AW67*FE_ConvertionFactors!$C$78)*0.5)/4)*0.6</f>
        <v>2962.9091999999996</v>
      </c>
      <c r="G67" s="43">
        <f t="shared" ref="G67:G98" si="2">SUM(E67:F67)</f>
        <v>9876.3639999999996</v>
      </c>
      <c r="H67" s="43">
        <f>SUM(E67*FE_ConvertionFactors!$F$88*FE_ConvertionFactors!$G$88,Results_Feed2WhiteMeat!F67*FE_ConvertionFactors!$F$87*FE_ConvertionFactors!$G$87)</f>
        <v>1737.2099592348</v>
      </c>
      <c r="I67" s="43">
        <f>SUM(E67*FE_ConvertionFactors!$F$88*FE_ConvertionFactors!$H$88,Results_Feed2WhiteMeat!F67*FE_ConvertionFactors!$F$87*FE_ConvertionFactors!$H$87)</f>
        <v>112480.92195959999</v>
      </c>
      <c r="J67" s="43">
        <f>SUM(E67*FE_ConvertionFactors!$F$88*FE_ConvertionFactors!$I$88,Results_Feed2WhiteMeat!F67*FE_ConvertionFactors!$F$87*FE_ConvertionFactors!$I$87)</f>
        <v>78224.950952879997</v>
      </c>
    </row>
    <row r="68" spans="1:10" x14ac:dyDescent="0.2">
      <c r="A68" s="54">
        <v>25</v>
      </c>
      <c r="B68" s="42" t="s">
        <v>43</v>
      </c>
      <c r="C68" s="219">
        <v>1995</v>
      </c>
      <c r="D68" s="53" t="s">
        <v>201</v>
      </c>
      <c r="E68" s="43">
        <f>((SUM(DB_Census_State!AL68*FE_ConvertionFactors!$C$5,DB_Census_State!AM68*FE_ConvertionFactors!$C$15,DB_Census_State!AM68*FE_ConvertionFactors!$C$16,DB_Census_State!AS68*FE_ConvertionFactors!$C$54*FE_ConvertionFactors!$C$55,DB_Census_State!AU68*FE_ConvertionFactors!$C$64,DB_Census_State!AV68*FE_ConvertionFactors!$C$70*FE_ConvertionFactors!$C$72,DB_Census_State!AW68*FE_ConvertionFactors!$C$78)*0.5)/2)*0.7</f>
        <v>15882.785099999996</v>
      </c>
      <c r="F68" s="43">
        <f>((SUM(DB_Census_State!AL68*FE_ConvertionFactors!$C$5,DB_Census_State!AM68*FE_ConvertionFactors!$C$15,DB_Census_State!AM68*FE_ConvertionFactors!$C$16,DB_Census_State!AS68*FE_ConvertionFactors!$C$54*FE_ConvertionFactors!$C$55,DB_Census_State!AU68*FE_ConvertionFactors!$C$64,DB_Census_State!AV68*FE_ConvertionFactors!$C$70*FE_ConvertionFactors!$C$72,DB_Census_State!AW68*FE_ConvertionFactors!$C$78)*0.5)/4)*0.6</f>
        <v>6806.9078999999983</v>
      </c>
      <c r="G68" s="43">
        <f t="shared" si="2"/>
        <v>22689.692999999992</v>
      </c>
      <c r="H68" s="43">
        <f>SUM(E68*FE_ConvertionFactors!$F$88*FE_ConvertionFactors!$G$88,Results_Feed2WhiteMeat!F68*FE_ConvertionFactors!$F$87*FE_ConvertionFactors!$G$87)</f>
        <v>3991.0194330200993</v>
      </c>
      <c r="I68" s="43">
        <f>SUM(E68*FE_ConvertionFactors!$F$88*FE_ConvertionFactors!$H$88,Results_Feed2WhiteMeat!F68*FE_ConvertionFactors!$F$87*FE_ConvertionFactors!$H$87)</f>
        <v>258410.64460769994</v>
      </c>
      <c r="J68" s="43">
        <f>SUM(E68*FE_ConvertionFactors!$F$88*FE_ConvertionFactors!$I$88,Results_Feed2WhiteMeat!F68*FE_ConvertionFactors!$F$87*FE_ConvertionFactors!$I$87)</f>
        <v>179711.89823105998</v>
      </c>
    </row>
    <row r="69" spans="1:10" x14ac:dyDescent="0.2">
      <c r="A69" s="54">
        <v>26</v>
      </c>
      <c r="B69" s="42" t="s">
        <v>44</v>
      </c>
      <c r="C69" s="219">
        <v>1995</v>
      </c>
      <c r="D69" s="53" t="s">
        <v>201</v>
      </c>
      <c r="E69" s="43">
        <f>((SUM(DB_Census_State!AL69*FE_ConvertionFactors!$C$5,DB_Census_State!AM69*FE_ConvertionFactors!$C$15,DB_Census_State!AM69*FE_ConvertionFactors!$C$16,DB_Census_State!AS69*FE_ConvertionFactors!$C$54*FE_ConvertionFactors!$C$55,DB_Census_State!AU69*FE_ConvertionFactors!$C$64,DB_Census_State!AV69*FE_ConvertionFactors!$C$70*FE_ConvertionFactors!$C$72,DB_Census_State!AW69*FE_ConvertionFactors!$C$78)*0.5)/2)*0.7</f>
        <v>23369.343199999996</v>
      </c>
      <c r="F69" s="43">
        <f>((SUM(DB_Census_State!AL69*FE_ConvertionFactors!$C$5,DB_Census_State!AM69*FE_ConvertionFactors!$C$15,DB_Census_State!AM69*FE_ConvertionFactors!$C$16,DB_Census_State!AS69*FE_ConvertionFactors!$C$54*FE_ConvertionFactors!$C$55,DB_Census_State!AU69*FE_ConvertionFactors!$C$64,DB_Census_State!AV69*FE_ConvertionFactors!$C$70*FE_ConvertionFactors!$C$72,DB_Census_State!AW69*FE_ConvertionFactors!$C$78)*0.5)/4)*0.6</f>
        <v>10015.432799999999</v>
      </c>
      <c r="G69" s="43">
        <f t="shared" si="2"/>
        <v>33384.775999999998</v>
      </c>
      <c r="H69" s="43">
        <f>SUM(E69*FE_ConvertionFactors!$F$88*FE_ConvertionFactors!$G$88,Results_Feed2WhiteMeat!F69*FE_ConvertionFactors!$F$87*FE_ConvertionFactors!$G$87)</f>
        <v>5872.2385438632</v>
      </c>
      <c r="I69" s="43">
        <f>SUM(E69*FE_ConvertionFactors!$F$88*FE_ConvertionFactors!$H$88,Results_Feed2WhiteMeat!F69*FE_ConvertionFactors!$F$87*FE_ConvertionFactors!$H$87)</f>
        <v>380215.87538639997</v>
      </c>
      <c r="J69" s="43">
        <f>SUM(E69*FE_ConvertionFactors!$F$88*FE_ConvertionFactors!$I$88,Results_Feed2WhiteMeat!F69*FE_ConvertionFactors!$F$87*FE_ConvertionFactors!$I$87)</f>
        <v>264421.44752592</v>
      </c>
    </row>
    <row r="70" spans="1:10" x14ac:dyDescent="0.2">
      <c r="A70" s="54">
        <v>27</v>
      </c>
      <c r="B70" s="42" t="s">
        <v>45</v>
      </c>
      <c r="C70" s="219">
        <v>1995</v>
      </c>
      <c r="D70" s="53" t="s">
        <v>201</v>
      </c>
      <c r="E70" s="43">
        <f>((SUM(DB_Census_State!AL70*FE_ConvertionFactors!$C$5,DB_Census_State!AM70*FE_ConvertionFactors!$C$15,DB_Census_State!AM70*FE_ConvertionFactors!$C$16,DB_Census_State!AS70*FE_ConvertionFactors!$C$54*FE_ConvertionFactors!$C$55,DB_Census_State!AU70*FE_ConvertionFactors!$C$64,DB_Census_State!AV70*FE_ConvertionFactors!$C$70*FE_ConvertionFactors!$C$72,DB_Census_State!AW70*FE_ConvertionFactors!$C$78)*0.5)/2)*0.7</f>
        <v>9443.1994999999988</v>
      </c>
      <c r="F70" s="43">
        <f>((SUM(DB_Census_State!AL70*FE_ConvertionFactors!$C$5,DB_Census_State!AM70*FE_ConvertionFactors!$C$15,DB_Census_State!AM70*FE_ConvertionFactors!$C$16,DB_Census_State!AS70*FE_ConvertionFactors!$C$54*FE_ConvertionFactors!$C$55,DB_Census_State!AU70*FE_ConvertionFactors!$C$64,DB_Census_State!AV70*FE_ConvertionFactors!$C$70*FE_ConvertionFactors!$C$72,DB_Census_State!AW70*FE_ConvertionFactors!$C$78)*0.5)/4)*0.6</f>
        <v>4047.0854999999992</v>
      </c>
      <c r="G70" s="43">
        <f t="shared" si="2"/>
        <v>13490.284999999998</v>
      </c>
      <c r="H70" s="43">
        <f>SUM(E70*FE_ConvertionFactors!$F$88*FE_ConvertionFactors!$G$88,Results_Feed2WhiteMeat!F70*FE_ConvertionFactors!$F$87*FE_ConvertionFactors!$G$87)</f>
        <v>2372.8831232744997</v>
      </c>
      <c r="I70" s="43">
        <f>SUM(E70*FE_ConvertionFactors!$F$88*FE_ConvertionFactors!$H$88,Results_Feed2WhiteMeat!F70*FE_ConvertionFactors!$F$87*FE_ConvertionFactors!$H$87)</f>
        <v>153639.50683649999</v>
      </c>
      <c r="J70" s="43">
        <f>SUM(E70*FE_ConvertionFactors!$F$88*FE_ConvertionFactors!$I$88,Results_Feed2WhiteMeat!F70*FE_ConvertionFactors!$F$87*FE_ConvertionFactors!$I$87)</f>
        <v>106848.72311969999</v>
      </c>
    </row>
    <row r="71" spans="1:10" x14ac:dyDescent="0.2">
      <c r="A71" s="54">
        <v>28</v>
      </c>
      <c r="B71" s="42" t="s">
        <v>46</v>
      </c>
      <c r="C71" s="219">
        <v>1995</v>
      </c>
      <c r="D71" s="53" t="s">
        <v>201</v>
      </c>
      <c r="E71" s="43">
        <f>((SUM(DB_Census_State!AL71*FE_ConvertionFactors!$C$5,DB_Census_State!AM71*FE_ConvertionFactors!$C$15,DB_Census_State!AM71*FE_ConvertionFactors!$C$16,DB_Census_State!AS71*FE_ConvertionFactors!$C$54*FE_ConvertionFactors!$C$55,DB_Census_State!AU71*FE_ConvertionFactors!$C$64,DB_Census_State!AV71*FE_ConvertionFactors!$C$70*FE_ConvertionFactors!$C$72,DB_Census_State!AW71*FE_ConvertionFactors!$C$78)*0.5)/2)*0.7</f>
        <v>31531.688999999991</v>
      </c>
      <c r="F71" s="43">
        <f>((SUM(DB_Census_State!AL71*FE_ConvertionFactors!$C$5,DB_Census_State!AM71*FE_ConvertionFactors!$C$15,DB_Census_State!AM71*FE_ConvertionFactors!$C$16,DB_Census_State!AS71*FE_ConvertionFactors!$C$54*FE_ConvertionFactors!$C$55,DB_Census_State!AU71*FE_ConvertionFactors!$C$64,DB_Census_State!AV71*FE_ConvertionFactors!$C$70*FE_ConvertionFactors!$C$72,DB_Census_State!AW71*FE_ConvertionFactors!$C$78)*0.5)/4)*0.6</f>
        <v>13513.580999999996</v>
      </c>
      <c r="G71" s="43">
        <f t="shared" si="2"/>
        <v>45045.26999999999</v>
      </c>
      <c r="H71" s="43">
        <f>SUM(E71*FE_ConvertionFactors!$F$88*FE_ConvertionFactors!$G$88,Results_Feed2WhiteMeat!F71*FE_ConvertionFactors!$F$87*FE_ConvertionFactors!$G$87)</f>
        <v>7923.2692983389989</v>
      </c>
      <c r="I71" s="43">
        <f>SUM(E71*FE_ConvertionFactors!$F$88*FE_ConvertionFactors!$H$88,Results_Feed2WhiteMeat!F71*FE_ConvertionFactors!$F$87*FE_ConvertionFactors!$H$87)</f>
        <v>513016.07550299994</v>
      </c>
      <c r="J71" s="43">
        <f>SUM(E71*FE_ConvertionFactors!$F$88*FE_ConvertionFactors!$I$88,Results_Feed2WhiteMeat!F71*FE_ConvertionFactors!$F$87*FE_ConvertionFactors!$I$87)</f>
        <v>356777.45741339994</v>
      </c>
    </row>
    <row r="72" spans="1:10" x14ac:dyDescent="0.2">
      <c r="A72" s="54">
        <v>29</v>
      </c>
      <c r="B72" s="42" t="s">
        <v>47</v>
      </c>
      <c r="C72" s="219">
        <v>1995</v>
      </c>
      <c r="D72" s="53" t="s">
        <v>201</v>
      </c>
      <c r="E72" s="43">
        <f>((SUM(DB_Census_State!AL72*FE_ConvertionFactors!$C$5,DB_Census_State!AM72*FE_ConvertionFactors!$C$15,DB_Census_State!AM72*FE_ConvertionFactors!$C$16,DB_Census_State!AS72*FE_ConvertionFactors!$C$54*FE_ConvertionFactors!$C$55,DB_Census_State!AU72*FE_ConvertionFactors!$C$64,DB_Census_State!AV72*FE_ConvertionFactors!$C$70*FE_ConvertionFactors!$C$72,DB_Census_State!AW72*FE_ConvertionFactors!$C$78)*0.5)/2)*0.7</f>
        <v>172518.35440000001</v>
      </c>
      <c r="F72" s="43">
        <f>((SUM(DB_Census_State!AL72*FE_ConvertionFactors!$C$5,DB_Census_State!AM72*FE_ConvertionFactors!$C$15,DB_Census_State!AM72*FE_ConvertionFactors!$C$16,DB_Census_State!AS72*FE_ConvertionFactors!$C$54*FE_ConvertionFactors!$C$55,DB_Census_State!AU72*FE_ConvertionFactors!$C$64,DB_Census_State!AV72*FE_ConvertionFactors!$C$70*FE_ConvertionFactors!$C$72,DB_Census_State!AW72*FE_ConvertionFactors!$C$78)*0.5)/4)*0.6</f>
        <v>73936.437600000005</v>
      </c>
      <c r="G72" s="43">
        <f t="shared" si="2"/>
        <v>246454.79200000002</v>
      </c>
      <c r="H72" s="43">
        <f>SUM(E72*FE_ConvertionFactors!$F$88*FE_ConvertionFactors!$G$88,Results_Feed2WhiteMeat!F72*FE_ConvertionFactors!$F$87*FE_ConvertionFactors!$G$87)</f>
        <v>43350.338157194405</v>
      </c>
      <c r="I72" s="43">
        <f>SUM(E72*FE_ConvertionFactors!$F$88*FE_ConvertionFactors!$H$88,Results_Feed2WhiteMeat!F72*FE_ConvertionFactors!$F$87*FE_ConvertionFactors!$H$87)</f>
        <v>2806848.9806088004</v>
      </c>
      <c r="J72" s="43">
        <f>SUM(E72*FE_ConvertionFactors!$F$88*FE_ConvertionFactors!$I$88,Results_Feed2WhiteMeat!F72*FE_ConvertionFactors!$F$87*FE_ConvertionFactors!$I$87)</f>
        <v>1952025.4636526406</v>
      </c>
    </row>
    <row r="73" spans="1:10" x14ac:dyDescent="0.2">
      <c r="A73" s="54">
        <v>31</v>
      </c>
      <c r="B73" s="42" t="s">
        <v>48</v>
      </c>
      <c r="C73" s="219">
        <v>1995</v>
      </c>
      <c r="D73" s="53" t="s">
        <v>202</v>
      </c>
      <c r="E73" s="43">
        <f>((SUM(DB_Census_State!AL73*FE_ConvertionFactors!$C$5,DB_Census_State!AM73*FE_ConvertionFactors!$C$15,DB_Census_State!AM73*FE_ConvertionFactors!$C$16,DB_Census_State!AS73*FE_ConvertionFactors!$C$54*FE_ConvertionFactors!$C$55,DB_Census_State!AU73*FE_ConvertionFactors!$C$64,DB_Census_State!AV73*FE_ConvertionFactors!$C$70*FE_ConvertionFactors!$C$72,DB_Census_State!AW73*FE_ConvertionFactors!$C$78)*0.5)/2)*0.7</f>
        <v>470503.09250000009</v>
      </c>
      <c r="F73" s="43">
        <f>((SUM(DB_Census_State!AL73*FE_ConvertionFactors!$C$5,DB_Census_State!AM73*FE_ConvertionFactors!$C$15,DB_Census_State!AM73*FE_ConvertionFactors!$C$16,DB_Census_State!AS73*FE_ConvertionFactors!$C$54*FE_ConvertionFactors!$C$55,DB_Census_State!AU73*FE_ConvertionFactors!$C$64,DB_Census_State!AV73*FE_ConvertionFactors!$C$70*FE_ConvertionFactors!$C$72,DB_Census_State!AW73*FE_ConvertionFactors!$C$78)*0.5)/4)*0.6</f>
        <v>201644.18250000002</v>
      </c>
      <c r="G73" s="43">
        <f t="shared" si="2"/>
        <v>672147.27500000014</v>
      </c>
      <c r="H73" s="43">
        <f>SUM(E73*FE_ConvertionFactors!$F$88*FE_ConvertionFactors!$G$88,Results_Feed2WhiteMeat!F73*FE_ConvertionFactors!$F$87*FE_ConvertionFactors!$G$87)</f>
        <v>118227.81543921752</v>
      </c>
      <c r="I73" s="43">
        <f>SUM(E73*FE_ConvertionFactors!$F$88*FE_ConvertionFactors!$H$88,Results_Feed2WhiteMeat!F73*FE_ConvertionFactors!$F$87*FE_ConvertionFactors!$H$87)</f>
        <v>7655018.1002475014</v>
      </c>
      <c r="J73" s="43">
        <f>SUM(E73*FE_ConvertionFactors!$F$88*FE_ConvertionFactors!$I$88,Results_Feed2WhiteMeat!F73*FE_ConvertionFactors!$F$87*FE_ConvertionFactors!$I$87)</f>
        <v>5323688.7198555022</v>
      </c>
    </row>
    <row r="74" spans="1:10" x14ac:dyDescent="0.2">
      <c r="A74" s="54">
        <v>32</v>
      </c>
      <c r="B74" s="42" t="s">
        <v>49</v>
      </c>
      <c r="C74" s="219">
        <v>1995</v>
      </c>
      <c r="D74" s="53" t="s">
        <v>202</v>
      </c>
      <c r="E74" s="43">
        <f>((SUM(DB_Census_State!AL74*FE_ConvertionFactors!$C$5,DB_Census_State!AM74*FE_ConvertionFactors!$C$15,DB_Census_State!AM74*FE_ConvertionFactors!$C$16,DB_Census_State!AS74*FE_ConvertionFactors!$C$54*FE_ConvertionFactors!$C$55,DB_Census_State!AU74*FE_ConvertionFactors!$C$64,DB_Census_State!AV74*FE_ConvertionFactors!$C$70*FE_ConvertionFactors!$C$72,DB_Census_State!AW74*FE_ConvertionFactors!$C$78)*0.5)/2)*0.7</f>
        <v>10021.557699999999</v>
      </c>
      <c r="F74" s="43">
        <f>((SUM(DB_Census_State!AL74*FE_ConvertionFactors!$C$5,DB_Census_State!AM74*FE_ConvertionFactors!$C$15,DB_Census_State!AM74*FE_ConvertionFactors!$C$16,DB_Census_State!AS74*FE_ConvertionFactors!$C$54*FE_ConvertionFactors!$C$55,DB_Census_State!AU74*FE_ConvertionFactors!$C$64,DB_Census_State!AV74*FE_ConvertionFactors!$C$70*FE_ConvertionFactors!$C$72,DB_Census_State!AW74*FE_ConvertionFactors!$C$78)*0.5)/4)*0.6</f>
        <v>4294.9533000000001</v>
      </c>
      <c r="G74" s="43">
        <f t="shared" si="2"/>
        <v>14316.510999999999</v>
      </c>
      <c r="H74" s="43">
        <f>SUM(E74*FE_ConvertionFactors!$F$88*FE_ConvertionFactors!$G$88,Results_Feed2WhiteMeat!F74*FE_ConvertionFactors!$F$87*FE_ConvertionFactors!$G$87)</f>
        <v>2518.2127239027</v>
      </c>
      <c r="I74" s="43">
        <f>SUM(E74*FE_ConvertionFactors!$F$88*FE_ConvertionFactors!$H$88,Results_Feed2WhiteMeat!F74*FE_ConvertionFactors!$F$87*FE_ConvertionFactors!$H$87)</f>
        <v>163049.31212789999</v>
      </c>
      <c r="J74" s="43">
        <f>SUM(E74*FE_ConvertionFactors!$F$88*FE_ConvertionFactors!$I$88,Results_Feed2WhiteMeat!F74*FE_ConvertionFactors!$F$87*FE_ConvertionFactors!$I$87)</f>
        <v>113392.78005462</v>
      </c>
    </row>
    <row r="75" spans="1:10" x14ac:dyDescent="0.2">
      <c r="A75" s="54">
        <v>33</v>
      </c>
      <c r="B75" s="42" t="s">
        <v>50</v>
      </c>
      <c r="C75" s="219">
        <v>1995</v>
      </c>
      <c r="D75" s="53" t="s">
        <v>202</v>
      </c>
      <c r="E75" s="43">
        <f>((SUM(DB_Census_State!AL75*FE_ConvertionFactors!$C$5,DB_Census_State!AM75*FE_ConvertionFactors!$C$15,DB_Census_State!AM75*FE_ConvertionFactors!$C$16,DB_Census_State!AS75*FE_ConvertionFactors!$C$54*FE_ConvertionFactors!$C$55,DB_Census_State!AU75*FE_ConvertionFactors!$C$64,DB_Census_State!AV75*FE_ConvertionFactors!$C$70*FE_ConvertionFactors!$C$72,DB_Census_State!AW75*FE_ConvertionFactors!$C$78)*0.5)/2)*0.7</f>
        <v>6920.4484999999995</v>
      </c>
      <c r="F75" s="43">
        <f>((SUM(DB_Census_State!AL75*FE_ConvertionFactors!$C$5,DB_Census_State!AM75*FE_ConvertionFactors!$C$15,DB_Census_State!AM75*FE_ConvertionFactors!$C$16,DB_Census_State!AS75*FE_ConvertionFactors!$C$54*FE_ConvertionFactors!$C$55,DB_Census_State!AU75*FE_ConvertionFactors!$C$64,DB_Census_State!AV75*FE_ConvertionFactors!$C$70*FE_ConvertionFactors!$C$72,DB_Census_State!AW75*FE_ConvertionFactors!$C$78)*0.5)/4)*0.6</f>
        <v>2965.9064999999996</v>
      </c>
      <c r="G75" s="43">
        <f t="shared" si="2"/>
        <v>9886.3549999999996</v>
      </c>
      <c r="H75" s="43">
        <f>SUM(E75*FE_ConvertionFactors!$F$88*FE_ConvertionFactors!$G$88,Results_Feed2WhiteMeat!F75*FE_ConvertionFactors!$F$87*FE_ConvertionFactors!$G$87)</f>
        <v>1738.9673331735</v>
      </c>
      <c r="I75" s="43">
        <f>SUM(E75*FE_ConvertionFactors!$F$88*FE_ConvertionFactors!$H$88,Results_Feed2WhiteMeat!F75*FE_ConvertionFactors!$F$87*FE_ConvertionFactors!$H$87)</f>
        <v>112594.70845949999</v>
      </c>
      <c r="J75" s="43">
        <f>SUM(E75*FE_ConvertionFactors!$F$88*FE_ConvertionFactors!$I$88,Results_Feed2WhiteMeat!F75*FE_ConvertionFactors!$F$87*FE_ConvertionFactors!$I$87)</f>
        <v>78304.083869099995</v>
      </c>
    </row>
    <row r="76" spans="1:10" x14ac:dyDescent="0.2">
      <c r="A76" s="54">
        <v>35</v>
      </c>
      <c r="B76" s="42" t="s">
        <v>51</v>
      </c>
      <c r="C76" s="219">
        <v>1995</v>
      </c>
      <c r="D76" s="53" t="s">
        <v>202</v>
      </c>
      <c r="E76" s="43">
        <f>((SUM(DB_Census_State!AL76*FE_ConvertionFactors!$C$5,DB_Census_State!AM76*FE_ConvertionFactors!$C$15,DB_Census_State!AM76*FE_ConvertionFactors!$C$16,DB_Census_State!AS76*FE_ConvertionFactors!$C$54*FE_ConvertionFactors!$C$55,DB_Census_State!AU76*FE_ConvertionFactors!$C$64,DB_Census_State!AV76*FE_ConvertionFactors!$C$70*FE_ConvertionFactors!$C$72,DB_Census_State!AW76*FE_ConvertionFactors!$C$78)*0.5)/2)*0.7</f>
        <v>1060006.5167999999</v>
      </c>
      <c r="F76" s="43">
        <f>((SUM(DB_Census_State!AL76*FE_ConvertionFactors!$C$5,DB_Census_State!AM76*FE_ConvertionFactors!$C$15,DB_Census_State!AM76*FE_ConvertionFactors!$C$16,DB_Census_State!AS76*FE_ConvertionFactors!$C$54*FE_ConvertionFactors!$C$55,DB_Census_State!AU76*FE_ConvertionFactors!$C$64,DB_Census_State!AV76*FE_ConvertionFactors!$C$70*FE_ConvertionFactors!$C$72,DB_Census_State!AW76*FE_ConvertionFactors!$C$78)*0.5)/4)*0.6</f>
        <v>454288.50719999999</v>
      </c>
      <c r="G76" s="43">
        <f t="shared" si="2"/>
        <v>1514295.0239999997</v>
      </c>
      <c r="H76" s="43">
        <f>SUM(E76*FE_ConvertionFactors!$F$88*FE_ConvertionFactors!$G$88,Results_Feed2WhiteMeat!F76*FE_ConvertionFactors!$F$87*FE_ConvertionFactors!$G$87)</f>
        <v>266357.98325299681</v>
      </c>
      <c r="I76" s="43">
        <f>SUM(E76*FE_ConvertionFactors!$F$88*FE_ConvertionFactors!$H$88,Results_Feed2WhiteMeat!F76*FE_ConvertionFactors!$F$87*FE_ConvertionFactors!$H$87)</f>
        <v>17246154.598833598</v>
      </c>
      <c r="J76" s="43">
        <f>SUM(E76*FE_ConvertionFactors!$F$88*FE_ConvertionFactors!$I$88,Results_Feed2WhiteMeat!F76*FE_ConvertionFactors!$F$87*FE_ConvertionFactors!$I$87)</f>
        <v>11993852.59399008</v>
      </c>
    </row>
    <row r="77" spans="1:10" x14ac:dyDescent="0.2">
      <c r="A77" s="54">
        <v>41</v>
      </c>
      <c r="B77" s="42" t="s">
        <v>52</v>
      </c>
      <c r="C77" s="219">
        <v>1995</v>
      </c>
      <c r="D77" s="53" t="s">
        <v>203</v>
      </c>
      <c r="E77" s="43">
        <f>((SUM(DB_Census_State!AL77*FE_ConvertionFactors!$C$5,DB_Census_State!AM77*FE_ConvertionFactors!$C$15,DB_Census_State!AM77*FE_ConvertionFactors!$C$16,DB_Census_State!AS77*FE_ConvertionFactors!$C$54*FE_ConvertionFactors!$C$55,DB_Census_State!AU77*FE_ConvertionFactors!$C$64,DB_Census_State!AV77*FE_ConvertionFactors!$C$70*FE_ConvertionFactors!$C$72,DB_Census_State!AW77*FE_ConvertionFactors!$C$78)*0.5)/2)*0.7</f>
        <v>1495138.5322999998</v>
      </c>
      <c r="F77" s="43">
        <f>((SUM(DB_Census_State!AL77*FE_ConvertionFactors!$C$5,DB_Census_State!AM77*FE_ConvertionFactors!$C$15,DB_Census_State!AM77*FE_ConvertionFactors!$C$16,DB_Census_State!AS77*FE_ConvertionFactors!$C$54*FE_ConvertionFactors!$C$55,DB_Census_State!AU77*FE_ConvertionFactors!$C$64,DB_Census_State!AV77*FE_ConvertionFactors!$C$70*FE_ConvertionFactors!$C$72,DB_Census_State!AW77*FE_ConvertionFactors!$C$78)*0.5)/4)*0.6</f>
        <v>640773.65669999993</v>
      </c>
      <c r="G77" s="43">
        <f t="shared" si="2"/>
        <v>2135912.1889999998</v>
      </c>
      <c r="H77" s="43">
        <f>SUM(E77*FE_ConvertionFactors!$F$88*FE_ConvertionFactors!$G$88,Results_Feed2WhiteMeat!F77*FE_ConvertionFactors!$F$87*FE_ConvertionFactors!$G$87)</f>
        <v>375697.76962268725</v>
      </c>
      <c r="I77" s="43">
        <f>SUM(E77*FE_ConvertionFactors!$F$88*FE_ConvertionFactors!$H$88,Results_Feed2WhiteMeat!F77*FE_ConvertionFactors!$F$87*FE_ConvertionFactors!$H$87)</f>
        <v>24325690.329302099</v>
      </c>
      <c r="J77" s="43">
        <f>SUM(E77*FE_ConvertionFactors!$F$88*FE_ConvertionFactors!$I$88,Results_Feed2WhiteMeat!F77*FE_ConvertionFactors!$F$87*FE_ConvertionFactors!$I$87)</f>
        <v>16917321.619999379</v>
      </c>
    </row>
    <row r="78" spans="1:10" x14ac:dyDescent="0.2">
      <c r="A78" s="54">
        <v>42</v>
      </c>
      <c r="B78" s="42" t="s">
        <v>53</v>
      </c>
      <c r="C78" s="219">
        <v>1995</v>
      </c>
      <c r="D78" s="53" t="s">
        <v>203</v>
      </c>
      <c r="E78" s="43">
        <f>((SUM(DB_Census_State!AL78*FE_ConvertionFactors!$C$5,DB_Census_State!AM78*FE_ConvertionFactors!$C$15,DB_Census_State!AM78*FE_ConvertionFactors!$C$16,DB_Census_State!AS78*FE_ConvertionFactors!$C$54*FE_ConvertionFactors!$C$55,DB_Census_State!AU78*FE_ConvertionFactors!$C$64,DB_Census_State!AV78*FE_ConvertionFactors!$C$70*FE_ConvertionFactors!$C$72,DB_Census_State!AW78*FE_ConvertionFactors!$C$78)*0.5)/2)*0.7</f>
        <v>323021.38890000002</v>
      </c>
      <c r="F78" s="43">
        <f>((SUM(DB_Census_State!AL78*FE_ConvertionFactors!$C$5,DB_Census_State!AM78*FE_ConvertionFactors!$C$15,DB_Census_State!AM78*FE_ConvertionFactors!$C$16,DB_Census_State!AS78*FE_ConvertionFactors!$C$54*FE_ConvertionFactors!$C$55,DB_Census_State!AU78*FE_ConvertionFactors!$C$64,DB_Census_State!AV78*FE_ConvertionFactors!$C$70*FE_ConvertionFactors!$C$72,DB_Census_State!AW78*FE_ConvertionFactors!$C$78)*0.5)/4)*0.6</f>
        <v>138437.73810000002</v>
      </c>
      <c r="G78" s="43">
        <f t="shared" si="2"/>
        <v>461459.12700000004</v>
      </c>
      <c r="H78" s="43">
        <f>SUM(E78*FE_ConvertionFactors!$F$88*FE_ConvertionFactors!$G$88,Results_Feed2WhiteMeat!F78*FE_ConvertionFactors!$F$87*FE_ConvertionFactors!$G$87)</f>
        <v>81168.676165053912</v>
      </c>
      <c r="I78" s="43">
        <f>SUM(E78*FE_ConvertionFactors!$F$88*FE_ConvertionFactors!$H$88,Results_Feed2WhiteMeat!F78*FE_ConvertionFactors!$F$87*FE_ConvertionFactors!$H$87)</f>
        <v>5255511.8514903001</v>
      </c>
      <c r="J78" s="43">
        <f>SUM(E78*FE_ConvertionFactors!$F$88*FE_ConvertionFactors!$I$88,Results_Feed2WhiteMeat!F78*FE_ConvertionFactors!$F$87*FE_ConvertionFactors!$I$87)</f>
        <v>3654950.0986733409</v>
      </c>
    </row>
    <row r="79" spans="1:10" x14ac:dyDescent="0.2">
      <c r="A79" s="54">
        <v>43</v>
      </c>
      <c r="B79" s="42" t="s">
        <v>54</v>
      </c>
      <c r="C79" s="219">
        <v>1995</v>
      </c>
      <c r="D79" s="53" t="s">
        <v>203</v>
      </c>
      <c r="E79" s="43">
        <f>((SUM(DB_Census_State!AL79*FE_ConvertionFactors!$C$5,DB_Census_State!AM79*FE_ConvertionFactors!$C$15,DB_Census_State!AM79*FE_ConvertionFactors!$C$16,DB_Census_State!AS79*FE_ConvertionFactors!$C$54*FE_ConvertionFactors!$C$55,DB_Census_State!AU79*FE_ConvertionFactors!$C$64,DB_Census_State!AV79*FE_ConvertionFactors!$C$70*FE_ConvertionFactors!$C$72,DB_Census_State!AW79*FE_ConvertionFactors!$C$78)*0.5)/2)*0.7</f>
        <v>1080263.1006999998</v>
      </c>
      <c r="F79" s="43">
        <f>((SUM(DB_Census_State!AL79*FE_ConvertionFactors!$C$5,DB_Census_State!AM79*FE_ConvertionFactors!$C$15,DB_Census_State!AM79*FE_ConvertionFactors!$C$16,DB_Census_State!AS79*FE_ConvertionFactors!$C$54*FE_ConvertionFactors!$C$55,DB_Census_State!AU79*FE_ConvertionFactors!$C$64,DB_Census_State!AV79*FE_ConvertionFactors!$C$70*FE_ConvertionFactors!$C$72,DB_Census_State!AW79*FE_ConvertionFactors!$C$78)*0.5)/4)*0.6</f>
        <v>462969.90029999998</v>
      </c>
      <c r="G79" s="43">
        <f t="shared" si="2"/>
        <v>1543233.0009999997</v>
      </c>
      <c r="H79" s="43">
        <f>SUM(E79*FE_ConvertionFactors!$F$88*FE_ConvertionFactors!$G$88,Results_Feed2WhiteMeat!F79*FE_ConvertionFactors!$F$87*FE_ConvertionFactors!$G$87)</f>
        <v>271448.04897399567</v>
      </c>
      <c r="I79" s="43">
        <f>SUM(E79*FE_ConvertionFactors!$F$88*FE_ConvertionFactors!$H$88,Results_Feed2WhiteMeat!F79*FE_ConvertionFactors!$F$87*FE_ConvertionFactors!$H$87)</f>
        <v>17575726.3250889</v>
      </c>
      <c r="J79" s="43">
        <f>SUM(E79*FE_ConvertionFactors!$F$88*FE_ConvertionFactors!$I$88,Results_Feed2WhiteMeat!F79*FE_ConvertionFactors!$F$87*FE_ConvertionFactors!$I$87)</f>
        <v>12223053.525780421</v>
      </c>
    </row>
    <row r="80" spans="1:10" x14ac:dyDescent="0.2">
      <c r="A80" s="54">
        <v>50</v>
      </c>
      <c r="B80" s="42" t="s">
        <v>55</v>
      </c>
      <c r="C80" s="219">
        <v>1995</v>
      </c>
      <c r="D80" s="53" t="s">
        <v>204</v>
      </c>
      <c r="E80" s="43">
        <f>((SUM(DB_Census_State!AL80*FE_ConvertionFactors!$C$5,DB_Census_State!AM80*FE_ConvertionFactors!$C$15,DB_Census_State!AM80*FE_ConvertionFactors!$C$16,DB_Census_State!AS80*FE_ConvertionFactors!$C$54*FE_ConvertionFactors!$C$55,DB_Census_State!AU80*FE_ConvertionFactors!$C$64,DB_Census_State!AV80*FE_ConvertionFactors!$C$70*FE_ConvertionFactors!$C$72,DB_Census_State!AW80*FE_ConvertionFactors!$C$78)*0.5)/2)*0.7</f>
        <v>372785.66709999996</v>
      </c>
      <c r="F80" s="43">
        <f>((SUM(DB_Census_State!AL80*FE_ConvertionFactors!$C$5,DB_Census_State!AM80*FE_ConvertionFactors!$C$15,DB_Census_State!AM80*FE_ConvertionFactors!$C$16,DB_Census_State!AS80*FE_ConvertionFactors!$C$54*FE_ConvertionFactors!$C$55,DB_Census_State!AU80*FE_ConvertionFactors!$C$64,DB_Census_State!AV80*FE_ConvertionFactors!$C$70*FE_ConvertionFactors!$C$72,DB_Census_State!AW80*FE_ConvertionFactors!$C$78)*0.5)/4)*0.6</f>
        <v>159765.28589999999</v>
      </c>
      <c r="G80" s="43">
        <f t="shared" si="2"/>
        <v>532550.95299999998</v>
      </c>
      <c r="H80" s="43">
        <f>SUM(E80*FE_ConvertionFactors!$F$88*FE_ConvertionFactors!$G$88,Results_Feed2WhiteMeat!F80*FE_ConvertionFactors!$F$87*FE_ConvertionFactors!$G$87)</f>
        <v>93673.42266360209</v>
      </c>
      <c r="I80" s="43">
        <f>SUM(E80*FE_ConvertionFactors!$F$88*FE_ConvertionFactors!$H$88,Results_Feed2WhiteMeat!F80*FE_ConvertionFactors!$F$87*FE_ConvertionFactors!$H$87)</f>
        <v>6065169.5486217001</v>
      </c>
      <c r="J80" s="43">
        <f>SUM(E80*FE_ConvertionFactors!$F$88*FE_ConvertionFactors!$I$88,Results_Feed2WhiteMeat!F80*FE_ConvertionFactors!$F$87*FE_ConvertionFactors!$I$87)</f>
        <v>4218027.2191602606</v>
      </c>
    </row>
    <row r="81" spans="1:10" x14ac:dyDescent="0.2">
      <c r="A81" s="54">
        <v>51</v>
      </c>
      <c r="B81" s="42" t="s">
        <v>56</v>
      </c>
      <c r="C81" s="219">
        <v>1995</v>
      </c>
      <c r="D81" s="53" t="s">
        <v>204</v>
      </c>
      <c r="E81" s="43">
        <f>((SUM(DB_Census_State!AL81*FE_ConvertionFactors!$C$5,DB_Census_State!AM81*FE_ConvertionFactors!$C$15,DB_Census_State!AM81*FE_ConvertionFactors!$C$16,DB_Census_State!AS81*FE_ConvertionFactors!$C$54*FE_ConvertionFactors!$C$55,DB_Census_State!AU81*FE_ConvertionFactors!$C$64,DB_Census_State!AV81*FE_ConvertionFactors!$C$70*FE_ConvertionFactors!$C$72,DB_Census_State!AW81*FE_ConvertionFactors!$C$78)*0.5)/2)*0.7</f>
        <v>691735.15389999992</v>
      </c>
      <c r="F81" s="43">
        <f>((SUM(DB_Census_State!AL81*FE_ConvertionFactors!$C$5,DB_Census_State!AM81*FE_ConvertionFactors!$C$15,DB_Census_State!AM81*FE_ConvertionFactors!$C$16,DB_Census_State!AS81*FE_ConvertionFactors!$C$54*FE_ConvertionFactors!$C$55,DB_Census_State!AU81*FE_ConvertionFactors!$C$64,DB_Census_State!AV81*FE_ConvertionFactors!$C$70*FE_ConvertionFactors!$C$72,DB_Census_State!AW81*FE_ConvertionFactors!$C$78)*0.5)/4)*0.6</f>
        <v>296457.92309999996</v>
      </c>
      <c r="G81" s="43">
        <f t="shared" si="2"/>
        <v>988193.07699999982</v>
      </c>
      <c r="H81" s="43">
        <f>SUM(E81*FE_ConvertionFactors!$F$88*FE_ConvertionFactors!$G$88,Results_Feed2WhiteMeat!F81*FE_ConvertionFactors!$F$87*FE_ConvertionFactors!$G$87)</f>
        <v>173818.91301406888</v>
      </c>
      <c r="I81" s="43">
        <f>SUM(E81*FE_ConvertionFactors!$F$88*FE_ConvertionFactors!$H$88,Results_Feed2WhiteMeat!F81*FE_ConvertionFactors!$F$87*FE_ConvertionFactors!$H$87)</f>
        <v>11254432.134645298</v>
      </c>
      <c r="J81" s="43">
        <f>SUM(E81*FE_ConvertionFactors!$F$88*FE_ConvertionFactors!$I$88,Results_Feed2WhiteMeat!F81*FE_ConvertionFactors!$F$87*FE_ConvertionFactors!$I$87)</f>
        <v>7826904.2109323405</v>
      </c>
    </row>
    <row r="82" spans="1:10" x14ac:dyDescent="0.2">
      <c r="A82" s="54">
        <v>52</v>
      </c>
      <c r="B82" s="42" t="s">
        <v>57</v>
      </c>
      <c r="C82" s="219">
        <v>1995</v>
      </c>
      <c r="D82" s="53" t="s">
        <v>204</v>
      </c>
      <c r="E82" s="43">
        <f>((SUM(DB_Census_State!AL82*FE_ConvertionFactors!$C$5,DB_Census_State!AM82*FE_ConvertionFactors!$C$15,DB_Census_State!AM82*FE_ConvertionFactors!$C$16,DB_Census_State!AS82*FE_ConvertionFactors!$C$54*FE_ConvertionFactors!$C$55,DB_Census_State!AU82*FE_ConvertionFactors!$C$64,DB_Census_State!AV82*FE_ConvertionFactors!$C$70*FE_ConvertionFactors!$C$72,DB_Census_State!AW82*FE_ConvertionFactors!$C$78)*0.5)/2)*0.7</f>
        <v>577133.98329999996</v>
      </c>
      <c r="F82" s="43">
        <f>((SUM(DB_Census_State!AL82*FE_ConvertionFactors!$C$5,DB_Census_State!AM82*FE_ConvertionFactors!$C$15,DB_Census_State!AM82*FE_ConvertionFactors!$C$16,DB_Census_State!AS82*FE_ConvertionFactors!$C$54*FE_ConvertionFactors!$C$55,DB_Census_State!AU82*FE_ConvertionFactors!$C$64,DB_Census_State!AV82*FE_ConvertionFactors!$C$70*FE_ConvertionFactors!$C$72,DB_Census_State!AW82*FE_ConvertionFactors!$C$78)*0.5)/4)*0.6</f>
        <v>247343.13569999998</v>
      </c>
      <c r="G82" s="43">
        <f t="shared" si="2"/>
        <v>824477.11899999995</v>
      </c>
      <c r="H82" s="43">
        <f>SUM(E82*FE_ConvertionFactors!$F$88*FE_ConvertionFactors!$G$88,Results_Feed2WhiteMeat!F82*FE_ConvertionFactors!$F$87*FE_ConvertionFactors!$G$87)</f>
        <v>145021.97998048831</v>
      </c>
      <c r="I82" s="43">
        <f>SUM(E82*FE_ConvertionFactors!$F$88*FE_ConvertionFactors!$H$88,Results_Feed2WhiteMeat!F82*FE_ConvertionFactors!$F$87*FE_ConvertionFactors!$H$87)</f>
        <v>9389887.460579101</v>
      </c>
      <c r="J82" s="43">
        <f>SUM(E82*FE_ConvertionFactors!$F$88*FE_ConvertionFactors!$I$88,Results_Feed2WhiteMeat!F82*FE_ConvertionFactors!$F$87*FE_ConvertionFactors!$I$87)</f>
        <v>6530205.0628699809</v>
      </c>
    </row>
    <row r="83" spans="1:10" x14ac:dyDescent="0.2">
      <c r="A83" s="54">
        <v>53</v>
      </c>
      <c r="B83" s="42" t="s">
        <v>58</v>
      </c>
      <c r="C83" s="219">
        <v>1995</v>
      </c>
      <c r="D83" s="53" t="s">
        <v>204</v>
      </c>
      <c r="E83" s="43">
        <f>((SUM(DB_Census_State!AL83*FE_ConvertionFactors!$C$5,DB_Census_State!AM83*FE_ConvertionFactors!$C$15,DB_Census_State!AM83*FE_ConvertionFactors!$C$16,DB_Census_State!AS83*FE_ConvertionFactors!$C$54*FE_ConvertionFactors!$C$55,DB_Census_State!AU83*FE_ConvertionFactors!$C$64,DB_Census_State!AV83*FE_ConvertionFactors!$C$70*FE_ConvertionFactors!$C$72,DB_Census_State!AW83*FE_ConvertionFactors!$C$78)*0.5)/2)*0.7</f>
        <v>17763.205599999994</v>
      </c>
      <c r="F83" s="43">
        <f>((SUM(DB_Census_State!AL83*FE_ConvertionFactors!$C$5,DB_Census_State!AM83*FE_ConvertionFactors!$C$15,DB_Census_State!AM83*FE_ConvertionFactors!$C$16,DB_Census_State!AS83*FE_ConvertionFactors!$C$54*FE_ConvertionFactors!$C$55,DB_Census_State!AU83*FE_ConvertionFactors!$C$64,DB_Census_State!AV83*FE_ConvertionFactors!$C$70*FE_ConvertionFactors!$C$72,DB_Census_State!AW83*FE_ConvertionFactors!$C$78)*0.5)/4)*0.6</f>
        <v>7612.8023999999978</v>
      </c>
      <c r="G83" s="43">
        <f t="shared" si="2"/>
        <v>25376.007999999991</v>
      </c>
      <c r="H83" s="43">
        <f>SUM(E83*FE_ConvertionFactors!$F$88*FE_ConvertionFactors!$G$88,Results_Feed2WhiteMeat!F83*FE_ConvertionFactors!$F$87*FE_ConvertionFactors!$G$87)</f>
        <v>4463.5306903655992</v>
      </c>
      <c r="I83" s="43">
        <f>SUM(E83*FE_ConvertionFactors!$F$88*FE_ConvertionFactors!$H$88,Results_Feed2WhiteMeat!F83*FE_ConvertionFactors!$F$87*FE_ConvertionFactors!$H$87)</f>
        <v>289004.81751119992</v>
      </c>
      <c r="J83" s="43">
        <f>SUM(E83*FE_ConvertionFactors!$F$88*FE_ConvertionFactors!$I$88,Results_Feed2WhiteMeat!F83*FE_ConvertionFactors!$F$87*FE_ConvertionFactors!$I$87)</f>
        <v>200988.64128335996</v>
      </c>
    </row>
    <row r="84" spans="1:10" x14ac:dyDescent="0.2">
      <c r="A84" s="54">
        <v>11</v>
      </c>
      <c r="B84" s="42" t="s">
        <v>32</v>
      </c>
      <c r="C84" s="219">
        <v>2006</v>
      </c>
      <c r="D84" s="53" t="s">
        <v>200</v>
      </c>
      <c r="E84" s="43">
        <f>((SUM(DB_Census_State!AL84*FE_ConvertionFactors!$C$5,DB_Census_State!AM84*FE_ConvertionFactors!$C$15,DB_Census_State!AM84*FE_ConvertionFactors!$C$16,DB_Census_State!AS84*FE_ConvertionFactors!$C$54*FE_ConvertionFactors!$C$55,DB_Census_State!AU84*FE_ConvertionFactors!$C$64,DB_Census_State!AV84*FE_ConvertionFactors!$C$70*FE_ConvertionFactors!$C$72,DB_Census_State!AW84*FE_ConvertionFactors!$C$78)*0.5)/2)*0.7</f>
        <v>36403.914749999996</v>
      </c>
      <c r="F84" s="43">
        <f>((SUM(DB_Census_State!AL84*FE_ConvertionFactors!$C$5,DB_Census_State!AM84*FE_ConvertionFactors!$C$15,DB_Census_State!AM84*FE_ConvertionFactors!$C$16,DB_Census_State!AS84*FE_ConvertionFactors!$C$54*FE_ConvertionFactors!$C$55,DB_Census_State!AU84*FE_ConvertionFactors!$C$64,DB_Census_State!AV84*FE_ConvertionFactors!$C$70*FE_ConvertionFactors!$C$72,DB_Census_State!AW84*FE_ConvertionFactors!$C$78)*0.5)/4)*0.6</f>
        <v>15601.677749999999</v>
      </c>
      <c r="G84" s="43">
        <f t="shared" si="2"/>
        <v>52005.592499999999</v>
      </c>
      <c r="H84" s="43">
        <f>SUM(E84*FE_ConvertionFactors!$F$88*FE_ConvertionFactors!$G$88,Results_Feed2WhiteMeat!F84*FE_ConvertionFactors!$F$87*FE_ConvertionFactors!$G$87)</f>
        <v>9147.560096702251</v>
      </c>
      <c r="I84" s="43">
        <f>SUM(E84*FE_ConvertionFactors!$F$88*FE_ConvertionFactors!$H$88,Results_Feed2WhiteMeat!F84*FE_ConvertionFactors!$F$87*FE_ConvertionFactors!$H$87)</f>
        <v>592286.49242324999</v>
      </c>
      <c r="J84" s="43">
        <f>SUM(E84*FE_ConvertionFactors!$F$88*FE_ConvertionFactors!$I$88,Results_Feed2WhiteMeat!F84*FE_ConvertionFactors!$F$87*FE_ConvertionFactors!$I$87)</f>
        <v>411906.13494885003</v>
      </c>
    </row>
    <row r="85" spans="1:10" x14ac:dyDescent="0.2">
      <c r="A85" s="54">
        <v>12</v>
      </c>
      <c r="B85" s="42" t="s">
        <v>33</v>
      </c>
      <c r="C85" s="219">
        <v>2006</v>
      </c>
      <c r="D85" s="53" t="s">
        <v>200</v>
      </c>
      <c r="E85" s="43">
        <f>((SUM(DB_Census_State!AL85*FE_ConvertionFactors!$C$5,DB_Census_State!AM85*FE_ConvertionFactors!$C$15,DB_Census_State!AM85*FE_ConvertionFactors!$C$16,DB_Census_State!AS85*FE_ConvertionFactors!$C$54*FE_ConvertionFactors!$C$55,DB_Census_State!AU85*FE_ConvertionFactors!$C$64,DB_Census_State!AV85*FE_ConvertionFactors!$C$70*FE_ConvertionFactors!$C$72,DB_Census_State!AW85*FE_ConvertionFactors!$C$78)*0.5)/2)*0.7</f>
        <v>11991.0875</v>
      </c>
      <c r="F85" s="43">
        <f>((SUM(DB_Census_State!AL85*FE_ConvertionFactors!$C$5,DB_Census_State!AM85*FE_ConvertionFactors!$C$15,DB_Census_State!AM85*FE_ConvertionFactors!$C$16,DB_Census_State!AS85*FE_ConvertionFactors!$C$54*FE_ConvertionFactors!$C$55,DB_Census_State!AU85*FE_ConvertionFactors!$C$64,DB_Census_State!AV85*FE_ConvertionFactors!$C$70*FE_ConvertionFactors!$C$72,DB_Census_State!AW85*FE_ConvertionFactors!$C$78)*0.5)/4)*0.6</f>
        <v>5139.0374999999995</v>
      </c>
      <c r="G85" s="43">
        <f t="shared" si="2"/>
        <v>17130.125</v>
      </c>
      <c r="H85" s="43">
        <f>SUM(E85*FE_ConvertionFactors!$F$88*FE_ConvertionFactors!$G$88,Results_Feed2WhiteMeat!F85*FE_ConvertionFactors!$F$87*FE_ConvertionFactors!$G$87)</f>
        <v>3013.1153279625005</v>
      </c>
      <c r="I85" s="43">
        <f>SUM(E85*FE_ConvertionFactors!$F$88*FE_ConvertionFactors!$H$88,Results_Feed2WhiteMeat!F85*FE_ConvertionFactors!$F$87*FE_ConvertionFactors!$H$87)</f>
        <v>195093.28061249998</v>
      </c>
      <c r="J85" s="43">
        <f>SUM(E85*FE_ConvertionFactors!$F$88*FE_ConvertionFactors!$I$88,Results_Feed2WhiteMeat!F85*FE_ConvertionFactors!$F$87*FE_ConvertionFactors!$I$87)</f>
        <v>135677.78465250001</v>
      </c>
    </row>
    <row r="86" spans="1:10" x14ac:dyDescent="0.2">
      <c r="A86" s="54">
        <v>13</v>
      </c>
      <c r="B86" s="42" t="s">
        <v>34</v>
      </c>
      <c r="C86" s="219">
        <v>2006</v>
      </c>
      <c r="D86" s="53" t="s">
        <v>200</v>
      </c>
      <c r="E86" s="43">
        <f>((SUM(DB_Census_State!AL86*FE_ConvertionFactors!$C$5,DB_Census_State!AM86*FE_ConvertionFactors!$C$15,DB_Census_State!AM86*FE_ConvertionFactors!$C$16,DB_Census_State!AS86*FE_ConvertionFactors!$C$54*FE_ConvertionFactors!$C$55,DB_Census_State!AU86*FE_ConvertionFactors!$C$64,DB_Census_State!AV86*FE_ConvertionFactors!$C$70*FE_ConvertionFactors!$C$72,DB_Census_State!AW86*FE_ConvertionFactors!$C$78)*0.5)/2)*0.7</f>
        <v>2970.2662499999992</v>
      </c>
      <c r="F86" s="43">
        <f>((SUM(DB_Census_State!AL86*FE_ConvertionFactors!$C$5,DB_Census_State!AM86*FE_ConvertionFactors!$C$15,DB_Census_State!AM86*FE_ConvertionFactors!$C$16,DB_Census_State!AS86*FE_ConvertionFactors!$C$54*FE_ConvertionFactors!$C$55,DB_Census_State!AU86*FE_ConvertionFactors!$C$64,DB_Census_State!AV86*FE_ConvertionFactors!$C$70*FE_ConvertionFactors!$C$72,DB_Census_State!AW86*FE_ConvertionFactors!$C$78)*0.5)/4)*0.6</f>
        <v>1272.9712499999998</v>
      </c>
      <c r="G86" s="43">
        <f t="shared" si="2"/>
        <v>4243.2374999999993</v>
      </c>
      <c r="H86" s="43">
        <f>SUM(E86*FE_ConvertionFactors!$F$88*FE_ConvertionFactors!$G$88,Results_Feed2WhiteMeat!F86*FE_ConvertionFactors!$F$87*FE_ConvertionFactors!$G$87)</f>
        <v>746.36723032874988</v>
      </c>
      <c r="I86" s="43">
        <f>SUM(E86*FE_ConvertionFactors!$F$88*FE_ConvertionFactors!$H$88,Results_Feed2WhiteMeat!F86*FE_ConvertionFactors!$F$87*FE_ConvertionFactors!$H$87)</f>
        <v>48325.807563749993</v>
      </c>
      <c r="J86" s="43">
        <f>SUM(E86*FE_ConvertionFactors!$F$88*FE_ConvertionFactors!$I$88,Results_Feed2WhiteMeat!F86*FE_ConvertionFactors!$F$87*FE_ConvertionFactors!$I$87)</f>
        <v>33608.223159749999</v>
      </c>
    </row>
    <row r="87" spans="1:10" x14ac:dyDescent="0.2">
      <c r="A87" s="54">
        <v>14</v>
      </c>
      <c r="B87" s="42" t="s">
        <v>35</v>
      </c>
      <c r="C87" s="219">
        <v>2006</v>
      </c>
      <c r="D87" s="53" t="s">
        <v>200</v>
      </c>
      <c r="E87" s="43">
        <f>((SUM(DB_Census_State!AL87*FE_ConvertionFactors!$C$5,DB_Census_State!AM87*FE_ConvertionFactors!$C$15,DB_Census_State!AM87*FE_ConvertionFactors!$C$16,DB_Census_State!AS87*FE_ConvertionFactors!$C$54*FE_ConvertionFactors!$C$55,DB_Census_State!AU87*FE_ConvertionFactors!$C$64,DB_Census_State!AV87*FE_ConvertionFactors!$C$70*FE_ConvertionFactors!$C$72,DB_Census_State!AW87*FE_ConvertionFactors!$C$78)*0.5)/2)*0.7</f>
        <v>6574.9512500000001</v>
      </c>
      <c r="F87" s="43">
        <f>((SUM(DB_Census_State!AL87*FE_ConvertionFactors!$C$5,DB_Census_State!AM87*FE_ConvertionFactors!$C$15,DB_Census_State!AM87*FE_ConvertionFactors!$C$16,DB_Census_State!AS87*FE_ConvertionFactors!$C$54*FE_ConvertionFactors!$C$55,DB_Census_State!AU87*FE_ConvertionFactors!$C$64,DB_Census_State!AV87*FE_ConvertionFactors!$C$70*FE_ConvertionFactors!$C$72,DB_Census_State!AW87*FE_ConvertionFactors!$C$78)*0.5)/4)*0.6</f>
        <v>2817.8362499999998</v>
      </c>
      <c r="G87" s="43">
        <f t="shared" si="2"/>
        <v>9392.7875000000004</v>
      </c>
      <c r="H87" s="43">
        <f>SUM(E87*FE_ConvertionFactors!$F$88*FE_ConvertionFactors!$G$88,Results_Feed2WhiteMeat!F87*FE_ConvertionFactors!$F$87*FE_ConvertionFactors!$G$87)</f>
        <v>1652.1509322637503</v>
      </c>
      <c r="I87" s="43">
        <f>SUM(E87*FE_ConvertionFactors!$F$88*FE_ConvertionFactors!$H$88,Results_Feed2WhiteMeat!F87*FE_ConvertionFactors!$F$87*FE_ConvertionFactors!$H$87)</f>
        <v>106973.51755875001</v>
      </c>
      <c r="J87" s="43">
        <f>SUM(E87*FE_ConvertionFactors!$F$88*FE_ConvertionFactors!$I$88,Results_Feed2WhiteMeat!F87*FE_ConvertionFactors!$F$87*FE_ConvertionFactors!$I$87)</f>
        <v>74394.82197075001</v>
      </c>
    </row>
    <row r="88" spans="1:10" x14ac:dyDescent="0.2">
      <c r="A88" s="54">
        <v>15</v>
      </c>
      <c r="B88" s="42" t="s">
        <v>36</v>
      </c>
      <c r="C88" s="219">
        <v>2006</v>
      </c>
      <c r="D88" s="53" t="s">
        <v>200</v>
      </c>
      <c r="E88" s="43">
        <f>((SUM(DB_Census_State!AL88*FE_ConvertionFactors!$C$5,DB_Census_State!AM88*FE_ConvertionFactors!$C$15,DB_Census_State!AM88*FE_ConvertionFactors!$C$16,DB_Census_State!AS88*FE_ConvertionFactors!$C$54*FE_ConvertionFactors!$C$55,DB_Census_State!AU88*FE_ConvertionFactors!$C$64,DB_Census_State!AV88*FE_ConvertionFactors!$C$70*FE_ConvertionFactors!$C$72,DB_Census_State!AW88*FE_ConvertionFactors!$C$78)*0.5)/2)*0.7</f>
        <v>57042.861750000004</v>
      </c>
      <c r="F88" s="43">
        <f>((SUM(DB_Census_State!AL88*FE_ConvertionFactors!$C$5,DB_Census_State!AM88*FE_ConvertionFactors!$C$15,DB_Census_State!AM88*FE_ConvertionFactors!$C$16,DB_Census_State!AS88*FE_ConvertionFactors!$C$54*FE_ConvertionFactors!$C$55,DB_Census_State!AU88*FE_ConvertionFactors!$C$64,DB_Census_State!AV88*FE_ConvertionFactors!$C$70*FE_ConvertionFactors!$C$72,DB_Census_State!AW88*FE_ConvertionFactors!$C$78)*0.5)/4)*0.6</f>
        <v>24446.940750000002</v>
      </c>
      <c r="G88" s="43">
        <f t="shared" si="2"/>
        <v>81489.802500000005</v>
      </c>
      <c r="H88" s="43">
        <f>SUM(E88*FE_ConvertionFactors!$F$88*FE_ConvertionFactors!$G$88,Results_Feed2WhiteMeat!F88*FE_ConvertionFactors!$F$87*FE_ConvertionFactors!$G$87)</f>
        <v>14333.705853599251</v>
      </c>
      <c r="I88" s="43">
        <f>SUM(E88*FE_ConvertionFactors!$F$88*FE_ConvertionFactors!$H$88,Results_Feed2WhiteMeat!F88*FE_ConvertionFactors!$F$87*FE_ConvertionFactors!$H$87)</f>
        <v>928079.2116922501</v>
      </c>
      <c r="J88" s="43">
        <f>SUM(E88*FE_ConvertionFactors!$F$88*FE_ConvertionFactors!$I$88,Results_Feed2WhiteMeat!F88*FE_ConvertionFactors!$F$87*FE_ConvertionFactors!$I$87)</f>
        <v>645433.46151705016</v>
      </c>
    </row>
    <row r="89" spans="1:10" x14ac:dyDescent="0.2">
      <c r="A89" s="54">
        <v>16</v>
      </c>
      <c r="B89" s="42" t="s">
        <v>37</v>
      </c>
      <c r="C89" s="219">
        <v>2006</v>
      </c>
      <c r="D89" s="53" t="s">
        <v>200</v>
      </c>
      <c r="E89" s="43">
        <f>((SUM(DB_Census_State!AL89*FE_ConvertionFactors!$C$5,DB_Census_State!AM89*FE_ConvertionFactors!$C$15,DB_Census_State!AM89*FE_ConvertionFactors!$C$16,DB_Census_State!AS89*FE_ConvertionFactors!$C$54*FE_ConvertionFactors!$C$55,DB_Census_State!AU89*FE_ConvertionFactors!$C$64,DB_Census_State!AV89*FE_ConvertionFactors!$C$70*FE_ConvertionFactors!$C$72,DB_Census_State!AW89*FE_ConvertionFactors!$C$78)*0.5)/2)*0.7</f>
        <v>334.96749999999997</v>
      </c>
      <c r="F89" s="43">
        <f>((SUM(DB_Census_State!AL89*FE_ConvertionFactors!$C$5,DB_Census_State!AM89*FE_ConvertionFactors!$C$15,DB_Census_State!AM89*FE_ConvertionFactors!$C$16,DB_Census_State!AS89*FE_ConvertionFactors!$C$54*FE_ConvertionFactors!$C$55,DB_Census_State!AU89*FE_ConvertionFactors!$C$64,DB_Census_State!AV89*FE_ConvertionFactors!$C$70*FE_ConvertionFactors!$C$72,DB_Census_State!AW89*FE_ConvertionFactors!$C$78)*0.5)/4)*0.6</f>
        <v>143.55749999999998</v>
      </c>
      <c r="G89" s="43">
        <f t="shared" si="2"/>
        <v>478.52499999999998</v>
      </c>
      <c r="H89" s="43">
        <f>SUM(E89*FE_ConvertionFactors!$F$88*FE_ConvertionFactors!$G$88,Results_Feed2WhiteMeat!F89*FE_ConvertionFactors!$F$87*FE_ConvertionFactors!$G$87)</f>
        <v>84.17048984249999</v>
      </c>
      <c r="I89" s="43">
        <f>SUM(E89*FE_ConvertionFactors!$F$88*FE_ConvertionFactors!$H$88,Results_Feed2WhiteMeat!F89*FE_ConvertionFactors!$F$87*FE_ConvertionFactors!$H$87)</f>
        <v>5449.8733724999993</v>
      </c>
      <c r="J89" s="43">
        <f>SUM(E89*FE_ConvertionFactors!$F$88*FE_ConvertionFactors!$I$88,Results_Feed2WhiteMeat!F89*FE_ConvertionFactors!$F$87*FE_ConvertionFactors!$I$87)</f>
        <v>3790.1189804999995</v>
      </c>
    </row>
    <row r="90" spans="1:10" x14ac:dyDescent="0.2">
      <c r="A90" s="54">
        <v>17</v>
      </c>
      <c r="B90" s="42" t="s">
        <v>38</v>
      </c>
      <c r="C90" s="219">
        <v>2006</v>
      </c>
      <c r="D90" s="53" t="s">
        <v>200</v>
      </c>
      <c r="E90" s="43">
        <f>((SUM(DB_Census_State!AL90*FE_ConvertionFactors!$C$5,DB_Census_State!AM90*FE_ConvertionFactors!$C$15,DB_Census_State!AM90*FE_ConvertionFactors!$C$16,DB_Census_State!AS90*FE_ConvertionFactors!$C$54*FE_ConvertionFactors!$C$55,DB_Census_State!AU90*FE_ConvertionFactors!$C$64,DB_Census_State!AV90*FE_ConvertionFactors!$C$70*FE_ConvertionFactors!$C$72,DB_Census_State!AW90*FE_ConvertionFactors!$C$78)*0.5)/2)*0.7</f>
        <v>82215.633499999996</v>
      </c>
      <c r="F90" s="43">
        <f>((SUM(DB_Census_State!AL90*FE_ConvertionFactors!$C$5,DB_Census_State!AM90*FE_ConvertionFactors!$C$15,DB_Census_State!AM90*FE_ConvertionFactors!$C$16,DB_Census_State!AS90*FE_ConvertionFactors!$C$54*FE_ConvertionFactors!$C$55,DB_Census_State!AU90*FE_ConvertionFactors!$C$64,DB_Census_State!AV90*FE_ConvertionFactors!$C$70*FE_ConvertionFactors!$C$72,DB_Census_State!AW90*FE_ConvertionFactors!$C$78)*0.5)/4)*0.6</f>
        <v>35235.271499999995</v>
      </c>
      <c r="G90" s="43">
        <f t="shared" si="2"/>
        <v>117450.905</v>
      </c>
      <c r="H90" s="43">
        <f>SUM(E90*FE_ConvertionFactors!$F$88*FE_ConvertionFactors!$G$88,Results_Feed2WhiteMeat!F90*FE_ConvertionFactors!$F$87*FE_ConvertionFactors!$G$87)</f>
        <v>20659.109150608499</v>
      </c>
      <c r="I90" s="43">
        <f>SUM(E90*FE_ConvertionFactors!$F$88*FE_ConvertionFactors!$H$88,Results_Feed2WhiteMeat!F90*FE_ConvertionFactors!$F$87*FE_ConvertionFactors!$H$87)</f>
        <v>1337636.6119545</v>
      </c>
      <c r="J90" s="43">
        <f>SUM(E90*FE_ConvertionFactors!$F$88*FE_ConvertionFactors!$I$88,Results_Feed2WhiteMeat!F90*FE_ConvertionFactors!$F$87*FE_ConvertionFactors!$I$87)</f>
        <v>930260.49698009994</v>
      </c>
    </row>
    <row r="91" spans="1:10" x14ac:dyDescent="0.2">
      <c r="A91" s="54">
        <v>21</v>
      </c>
      <c r="B91" s="42" t="s">
        <v>39</v>
      </c>
      <c r="C91" s="219">
        <v>2006</v>
      </c>
      <c r="D91" s="53" t="s">
        <v>201</v>
      </c>
      <c r="E91" s="43">
        <f>((SUM(DB_Census_State!AL91*FE_ConvertionFactors!$C$5,DB_Census_State!AM91*FE_ConvertionFactors!$C$15,DB_Census_State!AM91*FE_ConvertionFactors!$C$16,DB_Census_State!AS91*FE_ConvertionFactors!$C$54*FE_ConvertionFactors!$C$55,DB_Census_State!AU91*FE_ConvertionFactors!$C$64,DB_Census_State!AV91*FE_ConvertionFactors!$C$70*FE_ConvertionFactors!$C$72,DB_Census_State!AW91*FE_ConvertionFactors!$C$78)*0.5)/2)*0.7</f>
        <v>226339.49975000005</v>
      </c>
      <c r="F91" s="43">
        <f>((SUM(DB_Census_State!AL91*FE_ConvertionFactors!$C$5,DB_Census_State!AM91*FE_ConvertionFactors!$C$15,DB_Census_State!AM91*FE_ConvertionFactors!$C$16,DB_Census_State!AS91*FE_ConvertionFactors!$C$54*FE_ConvertionFactors!$C$55,DB_Census_State!AU91*FE_ConvertionFactors!$C$64,DB_Census_State!AV91*FE_ConvertionFactors!$C$70*FE_ConvertionFactors!$C$72,DB_Census_State!AW91*FE_ConvertionFactors!$C$78)*0.5)/4)*0.6</f>
        <v>97002.642750000014</v>
      </c>
      <c r="G91" s="43">
        <f t="shared" si="2"/>
        <v>323342.14250000007</v>
      </c>
      <c r="H91" s="43">
        <f>SUM(E91*FE_ConvertionFactors!$F$88*FE_ConvertionFactors!$G$88,Results_Feed2WhiteMeat!F91*FE_ConvertionFactors!$F$87*FE_ConvertionFactors!$G$87)</f>
        <v>56874.492494537262</v>
      </c>
      <c r="I91" s="43">
        <f>SUM(E91*FE_ConvertionFactors!$F$88*FE_ConvertionFactors!$H$88,Results_Feed2WhiteMeat!F91*FE_ConvertionFactors!$F$87*FE_ConvertionFactors!$H$87)</f>
        <v>3682511.3267182512</v>
      </c>
      <c r="J91" s="43">
        <f>SUM(E91*FE_ConvertionFactors!$F$88*FE_ConvertionFactors!$I$88,Results_Feed2WhiteMeat!F91*FE_ConvertionFactors!$F$87*FE_ConvertionFactors!$I$87)</f>
        <v>2561005.5722998506</v>
      </c>
    </row>
    <row r="92" spans="1:10" x14ac:dyDescent="0.2">
      <c r="A92" s="54">
        <v>22</v>
      </c>
      <c r="B92" s="42" t="s">
        <v>40</v>
      </c>
      <c r="C92" s="219">
        <v>2006</v>
      </c>
      <c r="D92" s="53" t="s">
        <v>201</v>
      </c>
      <c r="E92" s="43">
        <f>((SUM(DB_Census_State!AL92*FE_ConvertionFactors!$C$5,DB_Census_State!AM92*FE_ConvertionFactors!$C$15,DB_Census_State!AM92*FE_ConvertionFactors!$C$16,DB_Census_State!AS92*FE_ConvertionFactors!$C$54*FE_ConvertionFactors!$C$55,DB_Census_State!AU92*FE_ConvertionFactors!$C$64,DB_Census_State!AV92*FE_ConvertionFactors!$C$70*FE_ConvertionFactors!$C$72,DB_Census_State!AW92*FE_ConvertionFactors!$C$78)*0.5)/2)*0.7</f>
        <v>117532.54975000001</v>
      </c>
      <c r="F92" s="43">
        <f>((SUM(DB_Census_State!AL92*FE_ConvertionFactors!$C$5,DB_Census_State!AM92*FE_ConvertionFactors!$C$15,DB_Census_State!AM92*FE_ConvertionFactors!$C$16,DB_Census_State!AS92*FE_ConvertionFactors!$C$54*FE_ConvertionFactors!$C$55,DB_Census_State!AU92*FE_ConvertionFactors!$C$64,DB_Census_State!AV92*FE_ConvertionFactors!$C$70*FE_ConvertionFactors!$C$72,DB_Census_State!AW92*FE_ConvertionFactors!$C$78)*0.5)/4)*0.6</f>
        <v>50371.092750000003</v>
      </c>
      <c r="G92" s="43">
        <f t="shared" si="2"/>
        <v>167903.64250000002</v>
      </c>
      <c r="H92" s="43">
        <f>SUM(E92*FE_ConvertionFactors!$F$88*FE_ConvertionFactors!$G$88,Results_Feed2WhiteMeat!F92*FE_ConvertionFactors!$F$87*FE_ConvertionFactors!$G$87)</f>
        <v>29533.528730087251</v>
      </c>
      <c r="I92" s="43">
        <f>SUM(E92*FE_ConvertionFactors!$F$88*FE_ConvertionFactors!$H$88,Results_Feed2WhiteMeat!F92*FE_ConvertionFactors!$F$87*FE_ConvertionFactors!$H$87)</f>
        <v>1912237.7940682503</v>
      </c>
      <c r="J92" s="43">
        <f>SUM(E92*FE_ConvertionFactors!$F$88*FE_ConvertionFactors!$I$88,Results_Feed2WhiteMeat!F92*FE_ConvertionFactors!$F$87*FE_ConvertionFactors!$I$87)</f>
        <v>1329867.3681298504</v>
      </c>
    </row>
    <row r="93" spans="1:10" x14ac:dyDescent="0.2">
      <c r="A93" s="54">
        <v>23</v>
      </c>
      <c r="B93" s="42" t="s">
        <v>41</v>
      </c>
      <c r="C93" s="219">
        <v>2006</v>
      </c>
      <c r="D93" s="53" t="s">
        <v>201</v>
      </c>
      <c r="E93" s="43">
        <f>((SUM(DB_Census_State!AL93*FE_ConvertionFactors!$C$5,DB_Census_State!AM93*FE_ConvertionFactors!$C$15,DB_Census_State!AM93*FE_ConvertionFactors!$C$16,DB_Census_State!AS93*FE_ConvertionFactors!$C$54*FE_ConvertionFactors!$C$55,DB_Census_State!AU93*FE_ConvertionFactors!$C$64,DB_Census_State!AV93*FE_ConvertionFactors!$C$70*FE_ConvertionFactors!$C$72,DB_Census_State!AW93*FE_ConvertionFactors!$C$78)*0.5)/2)*0.7</f>
        <v>177216.51324999999</v>
      </c>
      <c r="F93" s="43">
        <f>((SUM(DB_Census_State!AL93*FE_ConvertionFactors!$C$5,DB_Census_State!AM93*FE_ConvertionFactors!$C$15,DB_Census_State!AM93*FE_ConvertionFactors!$C$16,DB_Census_State!AS93*FE_ConvertionFactors!$C$54*FE_ConvertionFactors!$C$55,DB_Census_State!AU93*FE_ConvertionFactors!$C$64,DB_Census_State!AV93*FE_ConvertionFactors!$C$70*FE_ConvertionFactors!$C$72,DB_Census_State!AW93*FE_ConvertionFactors!$C$78)*0.5)/4)*0.6</f>
        <v>75949.934249999991</v>
      </c>
      <c r="G93" s="43">
        <f t="shared" si="2"/>
        <v>253166.44749999998</v>
      </c>
      <c r="H93" s="43">
        <f>SUM(E93*FE_ConvertionFactors!$F$88*FE_ConvertionFactors!$G$88,Results_Feed2WhiteMeat!F93*FE_ConvertionFactors!$F$87*FE_ConvertionFactors!$G$87)</f>
        <v>44530.889499525743</v>
      </c>
      <c r="I93" s="43">
        <f>SUM(E93*FE_ConvertionFactors!$F$88*FE_ConvertionFactors!$H$88,Results_Feed2WhiteMeat!F93*FE_ConvertionFactors!$F$87*FE_ConvertionFactors!$H$87)</f>
        <v>2883287.3539327499</v>
      </c>
      <c r="J93" s="43">
        <f>SUM(E93*FE_ConvertionFactors!$F$88*FE_ConvertionFactors!$I$88,Results_Feed2WhiteMeat!F93*FE_ConvertionFactors!$F$87*FE_ConvertionFactors!$I$87)</f>
        <v>2005184.5941079501</v>
      </c>
    </row>
    <row r="94" spans="1:10" x14ac:dyDescent="0.2">
      <c r="A94" s="54">
        <v>24</v>
      </c>
      <c r="B94" s="42" t="s">
        <v>42</v>
      </c>
      <c r="C94" s="219">
        <v>2006</v>
      </c>
      <c r="D94" s="53" t="s">
        <v>201</v>
      </c>
      <c r="E94" s="43">
        <f>((SUM(DB_Census_State!AL94*FE_ConvertionFactors!$C$5,DB_Census_State!AM94*FE_ConvertionFactors!$C$15,DB_Census_State!AM94*FE_ConvertionFactors!$C$16,DB_Census_State!AS94*FE_ConvertionFactors!$C$54*FE_ConvertionFactors!$C$55,DB_Census_State!AU94*FE_ConvertionFactors!$C$64,DB_Census_State!AV94*FE_ConvertionFactors!$C$70*FE_ConvertionFactors!$C$72,DB_Census_State!AW94*FE_ConvertionFactors!$C$78)*0.5)/2)*0.7</f>
        <v>15570.945249999997</v>
      </c>
      <c r="F94" s="43">
        <f>((SUM(DB_Census_State!AL94*FE_ConvertionFactors!$C$5,DB_Census_State!AM94*FE_ConvertionFactors!$C$15,DB_Census_State!AM94*FE_ConvertionFactors!$C$16,DB_Census_State!AS94*FE_ConvertionFactors!$C$54*FE_ConvertionFactors!$C$55,DB_Census_State!AU94*FE_ConvertionFactors!$C$64,DB_Census_State!AV94*FE_ConvertionFactors!$C$70*FE_ConvertionFactors!$C$72,DB_Census_State!AW94*FE_ConvertionFactors!$C$78)*0.5)/4)*0.6</f>
        <v>6673.2622499999989</v>
      </c>
      <c r="G94" s="43">
        <f t="shared" si="2"/>
        <v>22244.207499999997</v>
      </c>
      <c r="H94" s="43">
        <f>SUM(E94*FE_ConvertionFactors!$F$88*FE_ConvertionFactors!$G$88,Results_Feed2WhiteMeat!F94*FE_ConvertionFactors!$F$87*FE_ConvertionFactors!$G$87)</f>
        <v>3912.6604491577496</v>
      </c>
      <c r="I94" s="43">
        <f>SUM(E94*FE_ConvertionFactors!$F$88*FE_ConvertionFactors!$H$88,Results_Feed2WhiteMeat!F94*FE_ConvertionFactors!$F$87*FE_ConvertionFactors!$H$87)</f>
        <v>253337.05479674996</v>
      </c>
      <c r="J94" s="43">
        <f>SUM(E94*FE_ConvertionFactors!$F$88*FE_ConvertionFactors!$I$88,Results_Feed2WhiteMeat!F94*FE_ConvertionFactors!$F$87*FE_ConvertionFactors!$I$87)</f>
        <v>176183.46596715</v>
      </c>
    </row>
    <row r="95" spans="1:10" x14ac:dyDescent="0.2">
      <c r="A95" s="54">
        <v>25</v>
      </c>
      <c r="B95" s="42" t="s">
        <v>43</v>
      </c>
      <c r="C95" s="219">
        <v>2006</v>
      </c>
      <c r="D95" s="53" t="s">
        <v>201</v>
      </c>
      <c r="E95" s="43">
        <f>((SUM(DB_Census_State!AL95*FE_ConvertionFactors!$C$5,DB_Census_State!AM95*FE_ConvertionFactors!$C$15,DB_Census_State!AM95*FE_ConvertionFactors!$C$16,DB_Census_State!AS95*FE_ConvertionFactors!$C$54*FE_ConvertionFactors!$C$55,DB_Census_State!AU95*FE_ConvertionFactors!$C$64,DB_Census_State!AV95*FE_ConvertionFactors!$C$70*FE_ConvertionFactors!$C$72,DB_Census_State!AW95*FE_ConvertionFactors!$C$78)*0.5)/2)*0.7</f>
        <v>24349.132499999996</v>
      </c>
      <c r="F95" s="43">
        <f>((SUM(DB_Census_State!AL95*FE_ConvertionFactors!$C$5,DB_Census_State!AM95*FE_ConvertionFactors!$C$15,DB_Census_State!AM95*FE_ConvertionFactors!$C$16,DB_Census_State!AS95*FE_ConvertionFactors!$C$54*FE_ConvertionFactors!$C$55,DB_Census_State!AU95*FE_ConvertionFactors!$C$64,DB_Census_State!AV95*FE_ConvertionFactors!$C$70*FE_ConvertionFactors!$C$72,DB_Census_State!AW95*FE_ConvertionFactors!$C$78)*0.5)/4)*0.6</f>
        <v>10435.342499999999</v>
      </c>
      <c r="G95" s="43">
        <f t="shared" si="2"/>
        <v>34784.474999999991</v>
      </c>
      <c r="H95" s="43">
        <f>SUM(E95*FE_ConvertionFactors!$F$88*FE_ConvertionFactors!$G$88,Results_Feed2WhiteMeat!F95*FE_ConvertionFactors!$F$87*FE_ConvertionFactors!$G$87)</f>
        <v>6118.4395792574996</v>
      </c>
      <c r="I95" s="43">
        <f>SUM(E95*FE_ConvertionFactors!$F$88*FE_ConvertionFactors!$H$88,Results_Feed2WhiteMeat!F95*FE_ConvertionFactors!$F$87*FE_ConvertionFactors!$H$87)</f>
        <v>396156.90732749994</v>
      </c>
      <c r="J95" s="43">
        <f>SUM(E95*FE_ConvertionFactors!$F$88*FE_ConvertionFactors!$I$88,Results_Feed2WhiteMeat!F95*FE_ConvertionFactors!$F$87*FE_ConvertionFactors!$I$87)</f>
        <v>275507.6514795</v>
      </c>
    </row>
    <row r="96" spans="1:10" x14ac:dyDescent="0.2">
      <c r="A96" s="54">
        <v>26</v>
      </c>
      <c r="B96" s="42" t="s">
        <v>44</v>
      </c>
      <c r="C96" s="219">
        <v>2006</v>
      </c>
      <c r="D96" s="53" t="s">
        <v>201</v>
      </c>
      <c r="E96" s="43">
        <f>((SUM(DB_Census_State!AL96*FE_ConvertionFactors!$C$5,DB_Census_State!AM96*FE_ConvertionFactors!$C$15,DB_Census_State!AM96*FE_ConvertionFactors!$C$16,DB_Census_State!AS96*FE_ConvertionFactors!$C$54*FE_ConvertionFactors!$C$55,DB_Census_State!AU96*FE_ConvertionFactors!$C$64,DB_Census_State!AV96*FE_ConvertionFactors!$C$70*FE_ConvertionFactors!$C$72,DB_Census_State!AW96*FE_ConvertionFactors!$C$78)*0.5)/2)*0.7</f>
        <v>52514.932749999993</v>
      </c>
      <c r="F96" s="43">
        <f>((SUM(DB_Census_State!AL96*FE_ConvertionFactors!$C$5,DB_Census_State!AM96*FE_ConvertionFactors!$C$15,DB_Census_State!AM96*FE_ConvertionFactors!$C$16,DB_Census_State!AS96*FE_ConvertionFactors!$C$54*FE_ConvertionFactors!$C$55,DB_Census_State!AU96*FE_ConvertionFactors!$C$64,DB_Census_State!AV96*FE_ConvertionFactors!$C$70*FE_ConvertionFactors!$C$72,DB_Census_State!AW96*FE_ConvertionFactors!$C$78)*0.5)/4)*0.6</f>
        <v>22506.399749999997</v>
      </c>
      <c r="G96" s="43">
        <f t="shared" si="2"/>
        <v>75021.33249999999</v>
      </c>
      <c r="H96" s="43">
        <f>SUM(E96*FE_ConvertionFactors!$F$88*FE_ConvertionFactors!$G$88,Results_Feed2WhiteMeat!F96*FE_ConvertionFactors!$F$87*FE_ConvertionFactors!$G$87)</f>
        <v>13195.929795020247</v>
      </c>
      <c r="I96" s="43">
        <f>SUM(E96*FE_ConvertionFactors!$F$88*FE_ConvertionFactors!$H$88,Results_Feed2WhiteMeat!F96*FE_ConvertionFactors!$F$87*FE_ConvertionFactors!$H$87)</f>
        <v>854410.45370924985</v>
      </c>
      <c r="J96" s="43">
        <f>SUM(E96*FE_ConvertionFactors!$F$88*FE_ConvertionFactors!$I$88,Results_Feed2WhiteMeat!F96*FE_ConvertionFactors!$F$87*FE_ConvertionFactors!$I$87)</f>
        <v>594200.46235964994</v>
      </c>
    </row>
    <row r="97" spans="1:10" x14ac:dyDescent="0.2">
      <c r="A97" s="54">
        <v>27</v>
      </c>
      <c r="B97" s="42" t="s">
        <v>45</v>
      </c>
      <c r="C97" s="219">
        <v>2006</v>
      </c>
      <c r="D97" s="53" t="s">
        <v>201</v>
      </c>
      <c r="E97" s="43">
        <f>((SUM(DB_Census_State!AL97*FE_ConvertionFactors!$C$5,DB_Census_State!AM97*FE_ConvertionFactors!$C$15,DB_Census_State!AM97*FE_ConvertionFactors!$C$16,DB_Census_State!AS97*FE_ConvertionFactors!$C$54*FE_ConvertionFactors!$C$55,DB_Census_State!AU97*FE_ConvertionFactors!$C$64,DB_Census_State!AV97*FE_ConvertionFactors!$C$70*FE_ConvertionFactors!$C$72,DB_Census_State!AW97*FE_ConvertionFactors!$C$78)*0.5)/2)*0.7</f>
        <v>27789.142499999994</v>
      </c>
      <c r="F97" s="43">
        <f>((SUM(DB_Census_State!AL97*FE_ConvertionFactors!$C$5,DB_Census_State!AM97*FE_ConvertionFactors!$C$15,DB_Census_State!AM97*FE_ConvertionFactors!$C$16,DB_Census_State!AS97*FE_ConvertionFactors!$C$54*FE_ConvertionFactors!$C$55,DB_Census_State!AU97*FE_ConvertionFactors!$C$64,DB_Census_State!AV97*FE_ConvertionFactors!$C$70*FE_ConvertionFactors!$C$72,DB_Census_State!AW97*FE_ConvertionFactors!$C$78)*0.5)/4)*0.6</f>
        <v>11909.632499999998</v>
      </c>
      <c r="G97" s="43">
        <f t="shared" si="2"/>
        <v>39698.774999999994</v>
      </c>
      <c r="H97" s="43">
        <f>SUM(E97*FE_ConvertionFactors!$F$88*FE_ConvertionFactors!$G$88,Results_Feed2WhiteMeat!F97*FE_ConvertionFactors!$F$87*FE_ConvertionFactors!$G$87)</f>
        <v>6982.843817767498</v>
      </c>
      <c r="I97" s="43">
        <f>SUM(E97*FE_ConvertionFactors!$F$88*FE_ConvertionFactors!$H$88,Results_Feed2WhiteMeat!F97*FE_ConvertionFactors!$F$87*FE_ConvertionFactors!$H$87)</f>
        <v>452125.37859749992</v>
      </c>
      <c r="J97" s="43">
        <f>SUM(E97*FE_ConvertionFactors!$F$88*FE_ConvertionFactors!$I$88,Results_Feed2WhiteMeat!F97*FE_ConvertionFactors!$F$87*FE_ConvertionFactors!$I$87)</f>
        <v>314430.97148549993</v>
      </c>
    </row>
    <row r="98" spans="1:10" x14ac:dyDescent="0.2">
      <c r="A98" s="54">
        <v>28</v>
      </c>
      <c r="B98" s="42" t="s">
        <v>46</v>
      </c>
      <c r="C98" s="219">
        <v>2006</v>
      </c>
      <c r="D98" s="53" t="s">
        <v>201</v>
      </c>
      <c r="E98" s="43">
        <f>((SUM(DB_Census_State!AL98*FE_ConvertionFactors!$C$5,DB_Census_State!AM98*FE_ConvertionFactors!$C$15,DB_Census_State!AM98*FE_ConvertionFactors!$C$16,DB_Census_State!AS98*FE_ConvertionFactors!$C$54*FE_ConvertionFactors!$C$55,DB_Census_State!AU98*FE_ConvertionFactors!$C$64,DB_Census_State!AV98*FE_ConvertionFactors!$C$70*FE_ConvertionFactors!$C$72,DB_Census_State!AW98*FE_ConvertionFactors!$C$78)*0.5)/2)*0.7</f>
        <v>51590.516249999986</v>
      </c>
      <c r="F98" s="43">
        <f>((SUM(DB_Census_State!AL98*FE_ConvertionFactors!$C$5,DB_Census_State!AM98*FE_ConvertionFactors!$C$15,DB_Census_State!AM98*FE_ConvertionFactors!$C$16,DB_Census_State!AS98*FE_ConvertionFactors!$C$54*FE_ConvertionFactors!$C$55,DB_Census_State!AU98*FE_ConvertionFactors!$C$64,DB_Census_State!AV98*FE_ConvertionFactors!$C$70*FE_ConvertionFactors!$C$72,DB_Census_State!AW98*FE_ConvertionFactors!$C$78)*0.5)/4)*0.6</f>
        <v>22110.221249999995</v>
      </c>
      <c r="G98" s="43">
        <f t="shared" si="2"/>
        <v>73700.737499999988</v>
      </c>
      <c r="H98" s="43">
        <f>SUM(E98*FE_ConvertionFactors!$F$88*FE_ConvertionFactors!$G$88,Results_Feed2WhiteMeat!F98*FE_ConvertionFactors!$F$87*FE_ConvertionFactors!$G$87)</f>
        <v>12963.642813078748</v>
      </c>
      <c r="I98" s="43">
        <f>SUM(E98*FE_ConvertionFactors!$F$88*FE_ConvertionFactors!$H$88,Results_Feed2WhiteMeat!F98*FE_ConvertionFactors!$F$87*FE_ConvertionFactors!$H$87)</f>
        <v>839370.3293137498</v>
      </c>
      <c r="J98" s="43">
        <f>SUM(E98*FE_ConvertionFactors!$F$88*FE_ConvertionFactors!$I$88,Results_Feed2WhiteMeat!F98*FE_ConvertionFactors!$F$87*FE_ConvertionFactors!$I$87)</f>
        <v>583740.7953097499</v>
      </c>
    </row>
    <row r="99" spans="1:10" x14ac:dyDescent="0.2">
      <c r="A99" s="54">
        <v>29</v>
      </c>
      <c r="B99" s="42" t="s">
        <v>47</v>
      </c>
      <c r="C99" s="219">
        <v>2006</v>
      </c>
      <c r="D99" s="53" t="s">
        <v>201</v>
      </c>
      <c r="E99" s="43">
        <f>((SUM(DB_Census_State!AL99*FE_ConvertionFactors!$C$5,DB_Census_State!AM99*FE_ConvertionFactors!$C$15,DB_Census_State!AM99*FE_ConvertionFactors!$C$16,DB_Census_State!AS99*FE_ConvertionFactors!$C$54*FE_ConvertionFactors!$C$55,DB_Census_State!AU99*FE_ConvertionFactors!$C$64,DB_Census_State!AV99*FE_ConvertionFactors!$C$70*FE_ConvertionFactors!$C$72,DB_Census_State!AW99*FE_ConvertionFactors!$C$78)*0.5)/2)*0.7</f>
        <v>568210.59049999993</v>
      </c>
      <c r="F99" s="43">
        <f>((SUM(DB_Census_State!AL99*FE_ConvertionFactors!$C$5,DB_Census_State!AM99*FE_ConvertionFactors!$C$15,DB_Census_State!AM99*FE_ConvertionFactors!$C$16,DB_Census_State!AS99*FE_ConvertionFactors!$C$54*FE_ConvertionFactors!$C$55,DB_Census_State!AU99*FE_ConvertionFactors!$C$64,DB_Census_State!AV99*FE_ConvertionFactors!$C$70*FE_ConvertionFactors!$C$72,DB_Census_State!AW99*FE_ConvertionFactors!$C$78)*0.5)/4)*0.6</f>
        <v>243518.82449999999</v>
      </c>
      <c r="G99" s="43">
        <f t="shared" ref="G99:G110" si="3">SUM(E99:F99)</f>
        <v>811729.41499999992</v>
      </c>
      <c r="H99" s="43">
        <f>SUM(E99*FE_ConvertionFactors!$F$88*FE_ConvertionFactors!$G$88,Results_Feed2WhiteMeat!F99*FE_ConvertionFactors!$F$87*FE_ConvertionFactors!$G$87)</f>
        <v>142779.71366201551</v>
      </c>
      <c r="I99" s="43">
        <f>SUM(E99*FE_ConvertionFactors!$F$88*FE_ConvertionFactors!$H$88,Results_Feed2WhiteMeat!F99*FE_ConvertionFactors!$F$87*FE_ConvertionFactors!$H$87)</f>
        <v>9244705.1344935</v>
      </c>
      <c r="J99" s="43">
        <f>SUM(E99*FE_ConvertionFactors!$F$88*FE_ConvertionFactors!$I$88,Results_Feed2WhiteMeat!F99*FE_ConvertionFactors!$F$87*FE_ConvertionFactors!$I$87)</f>
        <v>6429237.8931543007</v>
      </c>
    </row>
    <row r="100" spans="1:10" x14ac:dyDescent="0.2">
      <c r="A100" s="54">
        <v>31</v>
      </c>
      <c r="B100" s="42" t="s">
        <v>48</v>
      </c>
      <c r="C100" s="219">
        <v>2006</v>
      </c>
      <c r="D100" s="53" t="s">
        <v>202</v>
      </c>
      <c r="E100" s="43">
        <f>((SUM(DB_Census_State!AL100*FE_ConvertionFactors!$C$5,DB_Census_State!AM100*FE_ConvertionFactors!$C$15,DB_Census_State!AM100*FE_ConvertionFactors!$C$16,DB_Census_State!AS100*FE_ConvertionFactors!$C$54*FE_ConvertionFactors!$C$55,DB_Census_State!AU100*FE_ConvertionFactors!$C$64,DB_Census_State!AV100*FE_ConvertionFactors!$C$70*FE_ConvertionFactors!$C$72,DB_Census_State!AW100*FE_ConvertionFactors!$C$78)*0.5)/2)*0.7</f>
        <v>798901.94474999991</v>
      </c>
      <c r="F100" s="43">
        <f>((SUM(DB_Census_State!AL100*FE_ConvertionFactors!$C$5,DB_Census_State!AM100*FE_ConvertionFactors!$C$15,DB_Census_State!AM100*FE_ConvertionFactors!$C$16,DB_Census_State!AS100*FE_ConvertionFactors!$C$54*FE_ConvertionFactors!$C$55,DB_Census_State!AU100*FE_ConvertionFactors!$C$64,DB_Census_State!AV100*FE_ConvertionFactors!$C$70*FE_ConvertionFactors!$C$72,DB_Census_State!AW100*FE_ConvertionFactors!$C$78)*0.5)/4)*0.6</f>
        <v>342386.54774999997</v>
      </c>
      <c r="G100" s="43">
        <f t="shared" si="3"/>
        <v>1141288.4924999999</v>
      </c>
      <c r="H100" s="43">
        <f>SUM(E100*FE_ConvertionFactors!$F$88*FE_ConvertionFactors!$G$88,Results_Feed2WhiteMeat!F100*FE_ConvertionFactors!$F$87*FE_ConvertionFactors!$G$87)</f>
        <v>200747.73829023226</v>
      </c>
      <c r="I100" s="43">
        <f>SUM(E100*FE_ConvertionFactors!$F$88*FE_ConvertionFactors!$H$88,Results_Feed2WhiteMeat!F100*FE_ConvertionFactors!$F$87*FE_ConvertionFactors!$H$87)</f>
        <v>12998020.51223325</v>
      </c>
      <c r="J100" s="43">
        <f>SUM(E100*FE_ConvertionFactors!$F$88*FE_ConvertionFactors!$I$88,Results_Feed2WhiteMeat!F100*FE_ConvertionFactors!$F$87*FE_ConvertionFactors!$I$87)</f>
        <v>9039484.2017668486</v>
      </c>
    </row>
    <row r="101" spans="1:10" x14ac:dyDescent="0.2">
      <c r="A101" s="54">
        <v>32</v>
      </c>
      <c r="B101" s="42" t="s">
        <v>49</v>
      </c>
      <c r="C101" s="219">
        <v>2006</v>
      </c>
      <c r="D101" s="53" t="s">
        <v>202</v>
      </c>
      <c r="E101" s="43">
        <f>((SUM(DB_Census_State!AL101*FE_ConvertionFactors!$C$5,DB_Census_State!AM101*FE_ConvertionFactors!$C$15,DB_Census_State!AM101*FE_ConvertionFactors!$C$16,DB_Census_State!AS101*FE_ConvertionFactors!$C$54*FE_ConvertionFactors!$C$55,DB_Census_State!AU101*FE_ConvertionFactors!$C$64,DB_Census_State!AV101*FE_ConvertionFactors!$C$70*FE_ConvertionFactors!$C$72,DB_Census_State!AW101*FE_ConvertionFactors!$C$78)*0.5)/2)*0.7</f>
        <v>6291.2412499999991</v>
      </c>
      <c r="F101" s="43">
        <f>((SUM(DB_Census_State!AL101*FE_ConvertionFactors!$C$5,DB_Census_State!AM101*FE_ConvertionFactors!$C$15,DB_Census_State!AM101*FE_ConvertionFactors!$C$16,DB_Census_State!AS101*FE_ConvertionFactors!$C$54*FE_ConvertionFactors!$C$55,DB_Census_State!AU101*FE_ConvertionFactors!$C$64,DB_Census_State!AV101*FE_ConvertionFactors!$C$70*FE_ConvertionFactors!$C$72,DB_Census_State!AW101*FE_ConvertionFactors!$C$78)*0.5)/4)*0.6</f>
        <v>2696.2462499999997</v>
      </c>
      <c r="G101" s="43">
        <f t="shared" si="3"/>
        <v>8987.4874999999993</v>
      </c>
      <c r="H101" s="43">
        <f>SUM(E101*FE_ConvertionFactors!$F$88*FE_ConvertionFactors!$G$88,Results_Feed2WhiteMeat!F101*FE_ConvertionFactors!$F$87*FE_ConvertionFactors!$G$87)</f>
        <v>1580.8604050537499</v>
      </c>
      <c r="I101" s="43">
        <f>SUM(E101*FE_ConvertionFactors!$F$88*FE_ConvertionFactors!$H$88,Results_Feed2WhiteMeat!F101*FE_ConvertionFactors!$F$87*FE_ConvertionFactors!$H$87)</f>
        <v>102357.59638874998</v>
      </c>
      <c r="J101" s="43">
        <f>SUM(E101*FE_ConvertionFactors!$F$88*FE_ConvertionFactors!$I$88,Results_Feed2WhiteMeat!F101*FE_ConvertionFactors!$F$87*FE_ConvertionFactors!$I$87)</f>
        <v>71184.675744749999</v>
      </c>
    </row>
    <row r="102" spans="1:10" x14ac:dyDescent="0.2">
      <c r="A102" s="54">
        <v>33</v>
      </c>
      <c r="B102" s="42" t="s">
        <v>50</v>
      </c>
      <c r="C102" s="219">
        <v>2006</v>
      </c>
      <c r="D102" s="53" t="s">
        <v>202</v>
      </c>
      <c r="E102" s="43">
        <f>((SUM(DB_Census_State!AL102*FE_ConvertionFactors!$C$5,DB_Census_State!AM102*FE_ConvertionFactors!$C$15,DB_Census_State!AM102*FE_ConvertionFactors!$C$16,DB_Census_State!AS102*FE_ConvertionFactors!$C$54*FE_ConvertionFactors!$C$55,DB_Census_State!AU102*FE_ConvertionFactors!$C$64,DB_Census_State!AV102*FE_ConvertionFactors!$C$70*FE_ConvertionFactors!$C$72,DB_Census_State!AW102*FE_ConvertionFactors!$C$78)*0.5)/2)*0.7</f>
        <v>3800.1249999999995</v>
      </c>
      <c r="F102" s="43">
        <f>((SUM(DB_Census_State!AL102*FE_ConvertionFactors!$C$5,DB_Census_State!AM102*FE_ConvertionFactors!$C$15,DB_Census_State!AM102*FE_ConvertionFactors!$C$16,DB_Census_State!AS102*FE_ConvertionFactors!$C$54*FE_ConvertionFactors!$C$55,DB_Census_State!AU102*FE_ConvertionFactors!$C$64,DB_Census_State!AV102*FE_ConvertionFactors!$C$70*FE_ConvertionFactors!$C$72,DB_Census_State!AW102*FE_ConvertionFactors!$C$78)*0.5)/4)*0.6</f>
        <v>1628.625</v>
      </c>
      <c r="G102" s="43">
        <f t="shared" si="3"/>
        <v>5428.75</v>
      </c>
      <c r="H102" s="43">
        <f>SUM(E102*FE_ConvertionFactors!$F$88*FE_ConvertionFactors!$G$88,Results_Feed2WhiteMeat!F102*FE_ConvertionFactors!$F$87*FE_ConvertionFactors!$G$87)</f>
        <v>954.893781375</v>
      </c>
      <c r="I102" s="43">
        <f>SUM(E102*FE_ConvertionFactors!$F$88*FE_ConvertionFactors!$H$88,Results_Feed2WhiteMeat!F102*FE_ConvertionFactors!$F$87*FE_ConvertionFactors!$H$87)</f>
        <v>61827.490874999996</v>
      </c>
      <c r="J102" s="43">
        <f>SUM(E102*FE_ConvertionFactors!$F$88*FE_ConvertionFactors!$I$88,Results_Feed2WhiteMeat!F102*FE_ConvertionFactors!$F$87*FE_ConvertionFactors!$I$87)</f>
        <v>42997.980074999999</v>
      </c>
    </row>
    <row r="103" spans="1:10" x14ac:dyDescent="0.2">
      <c r="A103" s="54">
        <v>35</v>
      </c>
      <c r="B103" s="42" t="s">
        <v>51</v>
      </c>
      <c r="C103" s="219">
        <v>2006</v>
      </c>
      <c r="D103" s="53" t="s">
        <v>202</v>
      </c>
      <c r="E103" s="43">
        <f>((SUM(DB_Census_State!AL103*FE_ConvertionFactors!$C$5,DB_Census_State!AM103*FE_ConvertionFactors!$C$15,DB_Census_State!AM103*FE_ConvertionFactors!$C$16,DB_Census_State!AS103*FE_ConvertionFactors!$C$54*FE_ConvertionFactors!$C$55,DB_Census_State!AU103*FE_ConvertionFactors!$C$64,DB_Census_State!AV103*FE_ConvertionFactors!$C$70*FE_ConvertionFactors!$C$72,DB_Census_State!AW103*FE_ConvertionFactors!$C$78)*0.5)/2)*0.7</f>
        <v>976533.2202499999</v>
      </c>
      <c r="F103" s="43">
        <f>((SUM(DB_Census_State!AL103*FE_ConvertionFactors!$C$5,DB_Census_State!AM103*FE_ConvertionFactors!$C$15,DB_Census_State!AM103*FE_ConvertionFactors!$C$16,DB_Census_State!AS103*FE_ConvertionFactors!$C$54*FE_ConvertionFactors!$C$55,DB_Census_State!AU103*FE_ConvertionFactors!$C$64,DB_Census_State!AV103*FE_ConvertionFactors!$C$70*FE_ConvertionFactors!$C$72,DB_Census_State!AW103*FE_ConvertionFactors!$C$78)*0.5)/4)*0.6</f>
        <v>418514.23725000001</v>
      </c>
      <c r="G103" s="43">
        <f t="shared" si="3"/>
        <v>1395047.4575</v>
      </c>
      <c r="H103" s="43">
        <f>SUM(E103*FE_ConvertionFactors!$F$88*FE_ConvertionFactors!$G$88,Results_Feed2WhiteMeat!F103*FE_ConvertionFactors!$F$87*FE_ConvertionFactors!$G$87)</f>
        <v>245382.84907018277</v>
      </c>
      <c r="I103" s="43">
        <f>SUM(E103*FE_ConvertionFactors!$F$88*FE_ConvertionFactors!$H$88,Results_Feed2WhiteMeat!F103*FE_ConvertionFactors!$F$87*FE_ConvertionFactors!$H$87)</f>
        <v>15888055.988721751</v>
      </c>
      <c r="J103" s="43">
        <f>SUM(E103*FE_ConvertionFactors!$F$88*FE_ConvertionFactors!$I$88,Results_Feed2WhiteMeat!F103*FE_ConvertionFactors!$F$87*FE_ConvertionFactors!$I$87)</f>
        <v>11049361.78333215</v>
      </c>
    </row>
    <row r="104" spans="1:10" x14ac:dyDescent="0.2">
      <c r="A104" s="54">
        <v>41</v>
      </c>
      <c r="B104" s="42" t="s">
        <v>52</v>
      </c>
      <c r="C104" s="219">
        <v>2006</v>
      </c>
      <c r="D104" s="53" t="s">
        <v>203</v>
      </c>
      <c r="E104" s="43">
        <f>((SUM(DB_Census_State!AL104*FE_ConvertionFactors!$C$5,DB_Census_State!AM104*FE_ConvertionFactors!$C$15,DB_Census_State!AM104*FE_ConvertionFactors!$C$16,DB_Census_State!AS104*FE_ConvertionFactors!$C$54*FE_ConvertionFactors!$C$55,DB_Census_State!AU104*FE_ConvertionFactors!$C$64,DB_Census_State!AV104*FE_ConvertionFactors!$C$70*FE_ConvertionFactors!$C$72,DB_Census_State!AW104*FE_ConvertionFactors!$C$78)*0.5)/2)*0.7</f>
        <v>2061691.9732499998</v>
      </c>
      <c r="F104" s="43">
        <f>((SUM(DB_Census_State!AL104*FE_ConvertionFactors!$C$5,DB_Census_State!AM104*FE_ConvertionFactors!$C$15,DB_Census_State!AM104*FE_ConvertionFactors!$C$16,DB_Census_State!AS104*FE_ConvertionFactors!$C$54*FE_ConvertionFactors!$C$55,DB_Census_State!AU104*FE_ConvertionFactors!$C$64,DB_Census_State!AV104*FE_ConvertionFactors!$C$70*FE_ConvertionFactors!$C$72,DB_Census_State!AW104*FE_ConvertionFactors!$C$78)*0.5)/4)*0.6</f>
        <v>883582.27425000002</v>
      </c>
      <c r="G104" s="43">
        <f t="shared" si="3"/>
        <v>2945274.2474999996</v>
      </c>
      <c r="H104" s="43">
        <f>SUM(E104*FE_ConvertionFactors!$F$88*FE_ConvertionFactors!$G$88,Results_Feed2WhiteMeat!F104*FE_ConvertionFactors!$F$87*FE_ConvertionFactors!$G$87)</f>
        <v>518061.07545598573</v>
      </c>
      <c r="I104" s="43">
        <f>SUM(E104*FE_ConvertionFactors!$F$88*FE_ConvertionFactors!$H$88,Results_Feed2WhiteMeat!F104*FE_ConvertionFactors!$F$87*FE_ConvertionFactors!$H$87)</f>
        <v>33543433.877352748</v>
      </c>
      <c r="J104" s="43">
        <f>SUM(E104*FE_ConvertionFactors!$F$88*FE_ConvertionFactors!$I$88,Results_Feed2WhiteMeat!F104*FE_ConvertionFactors!$F$87*FE_ConvertionFactors!$I$87)</f>
        <v>23327809.05538395</v>
      </c>
    </row>
    <row r="105" spans="1:10" x14ac:dyDescent="0.2">
      <c r="A105" s="54">
        <v>42</v>
      </c>
      <c r="B105" s="42" t="s">
        <v>53</v>
      </c>
      <c r="C105" s="219">
        <v>2006</v>
      </c>
      <c r="D105" s="53" t="s">
        <v>203</v>
      </c>
      <c r="E105" s="43">
        <f>((SUM(DB_Census_State!AL105*FE_ConvertionFactors!$C$5,DB_Census_State!AM105*FE_ConvertionFactors!$C$15,DB_Census_State!AM105*FE_ConvertionFactors!$C$16,DB_Census_State!AS105*FE_ConvertionFactors!$C$54*FE_ConvertionFactors!$C$55,DB_Census_State!AU105*FE_ConvertionFactors!$C$64,DB_Census_State!AV105*FE_ConvertionFactors!$C$70*FE_ConvertionFactors!$C$72,DB_Census_State!AW105*FE_ConvertionFactors!$C$78)*0.5)/2)*0.7</f>
        <v>569970.67399999988</v>
      </c>
      <c r="F105" s="43">
        <f>((SUM(DB_Census_State!AL105*FE_ConvertionFactors!$C$5,DB_Census_State!AM105*FE_ConvertionFactors!$C$15,DB_Census_State!AM105*FE_ConvertionFactors!$C$16,DB_Census_State!AS105*FE_ConvertionFactors!$C$54*FE_ConvertionFactors!$C$55,DB_Census_State!AU105*FE_ConvertionFactors!$C$64,DB_Census_State!AV105*FE_ConvertionFactors!$C$70*FE_ConvertionFactors!$C$72,DB_Census_State!AW105*FE_ConvertionFactors!$C$78)*0.5)/4)*0.6</f>
        <v>244273.14599999998</v>
      </c>
      <c r="G105" s="43">
        <f t="shared" si="3"/>
        <v>814243.81999999983</v>
      </c>
      <c r="H105" s="43">
        <f>SUM(E105*FE_ConvertionFactors!$F$88*FE_ConvertionFactors!$G$88,Results_Feed2WhiteMeat!F105*FE_ConvertionFactors!$F$87*FE_ConvertionFactors!$G$87)</f>
        <v>143221.986689574</v>
      </c>
      <c r="I105" s="43">
        <f>SUM(E105*FE_ConvertionFactors!$F$88*FE_ConvertionFactors!$H$88,Results_Feed2WhiteMeat!F105*FE_ConvertionFactors!$F$87*FE_ConvertionFactors!$H$87)</f>
        <v>9273341.441598</v>
      </c>
      <c r="J105" s="43">
        <f>SUM(E105*FE_ConvertionFactors!$F$88*FE_ConvertionFactors!$I$88,Results_Feed2WhiteMeat!F105*FE_ConvertionFactors!$F$87*FE_ConvertionFactors!$I$87)</f>
        <v>6449153.0368044004</v>
      </c>
    </row>
    <row r="106" spans="1:10" x14ac:dyDescent="0.2">
      <c r="A106" s="54">
        <v>43</v>
      </c>
      <c r="B106" s="42" t="s">
        <v>54</v>
      </c>
      <c r="C106" s="219">
        <v>2006</v>
      </c>
      <c r="D106" s="53" t="s">
        <v>203</v>
      </c>
      <c r="E106" s="43">
        <f>((SUM(DB_Census_State!AL106*FE_ConvertionFactors!$C$5,DB_Census_State!AM106*FE_ConvertionFactors!$C$15,DB_Census_State!AM106*FE_ConvertionFactors!$C$16,DB_Census_State!AS106*FE_ConvertionFactors!$C$54*FE_ConvertionFactors!$C$55,DB_Census_State!AU106*FE_ConvertionFactors!$C$64,DB_Census_State!AV106*FE_ConvertionFactors!$C$70*FE_ConvertionFactors!$C$72,DB_Census_State!AW106*FE_ConvertionFactors!$C$78)*0.5)/2)*0.7</f>
        <v>1816778.6804999998</v>
      </c>
      <c r="F106" s="43">
        <f>((SUM(DB_Census_State!AL106*FE_ConvertionFactors!$C$5,DB_Census_State!AM106*FE_ConvertionFactors!$C$15,DB_Census_State!AM106*FE_ConvertionFactors!$C$16,DB_Census_State!AS106*FE_ConvertionFactors!$C$54*FE_ConvertionFactors!$C$55,DB_Census_State!AU106*FE_ConvertionFactors!$C$64,DB_Census_State!AV106*FE_ConvertionFactors!$C$70*FE_ConvertionFactors!$C$72,DB_Census_State!AW106*FE_ConvertionFactors!$C$78)*0.5)/4)*0.6</f>
        <v>778619.43449999986</v>
      </c>
      <c r="G106" s="43">
        <f t="shared" si="3"/>
        <v>2595398.1149999998</v>
      </c>
      <c r="H106" s="43">
        <f>SUM(E106*FE_ConvertionFactors!$F$88*FE_ConvertionFactors!$G$88,Results_Feed2WhiteMeat!F106*FE_ConvertionFactors!$F$87*FE_ConvertionFactors!$G$87)</f>
        <v>456519.36821660545</v>
      </c>
      <c r="I106" s="43">
        <f>SUM(E106*FE_ConvertionFactors!$F$88*FE_ConvertionFactors!$H$88,Results_Feed2WhiteMeat!F106*FE_ConvertionFactors!$F$87*FE_ConvertionFactors!$H$87)</f>
        <v>29558729.591923498</v>
      </c>
      <c r="J106" s="43">
        <f>SUM(E106*FE_ConvertionFactors!$F$88*FE_ConvertionFactors!$I$88,Results_Feed2WhiteMeat!F106*FE_ConvertionFactors!$F$87*FE_ConvertionFactors!$I$87)</f>
        <v>20556643.1380083</v>
      </c>
    </row>
    <row r="107" spans="1:10" x14ac:dyDescent="0.2">
      <c r="A107" s="54">
        <v>50</v>
      </c>
      <c r="B107" s="42" t="s">
        <v>55</v>
      </c>
      <c r="C107" s="219">
        <v>2006</v>
      </c>
      <c r="D107" s="53" t="s">
        <v>204</v>
      </c>
      <c r="E107" s="43">
        <f>((SUM(DB_Census_State!AL107*FE_ConvertionFactors!$C$5,DB_Census_State!AM107*FE_ConvertionFactors!$C$15,DB_Census_State!AM107*FE_ConvertionFactors!$C$16,DB_Census_State!AS107*FE_ConvertionFactors!$C$54*FE_ConvertionFactors!$C$55,DB_Census_State!AU107*FE_ConvertionFactors!$C$64,DB_Census_State!AV107*FE_ConvertionFactors!$C$70*FE_ConvertionFactors!$C$72,DB_Census_State!AW107*FE_ConvertionFactors!$C$78)*0.5)/2)*0.7</f>
        <v>701799.99924999999</v>
      </c>
      <c r="F107" s="43">
        <f>((SUM(DB_Census_State!AL107*FE_ConvertionFactors!$C$5,DB_Census_State!AM107*FE_ConvertionFactors!$C$15,DB_Census_State!AM107*FE_ConvertionFactors!$C$16,DB_Census_State!AS107*FE_ConvertionFactors!$C$54*FE_ConvertionFactors!$C$55,DB_Census_State!AU107*FE_ConvertionFactors!$C$64,DB_Census_State!AV107*FE_ConvertionFactors!$C$70*FE_ConvertionFactors!$C$72,DB_Census_State!AW107*FE_ConvertionFactors!$C$78)*0.5)/4)*0.6</f>
        <v>300771.42825</v>
      </c>
      <c r="G107" s="43">
        <f t="shared" si="3"/>
        <v>1002571.4275</v>
      </c>
      <c r="H107" s="43">
        <f>SUM(E107*FE_ConvertionFactors!$F$88*FE_ConvertionFactors!$G$88,Results_Feed2WhiteMeat!F107*FE_ConvertionFactors!$F$87*FE_ConvertionFactors!$G$87)</f>
        <v>176348.00304011177</v>
      </c>
      <c r="I107" s="43">
        <f>SUM(E107*FE_ConvertionFactors!$F$88*FE_ConvertionFactors!$H$88,Results_Feed2WhiteMeat!F107*FE_ConvertionFactors!$F$87*FE_ConvertionFactors!$H$87)</f>
        <v>11418185.73065475</v>
      </c>
      <c r="J107" s="43">
        <f>SUM(E107*FE_ConvertionFactors!$F$88*FE_ConvertionFactors!$I$88,Results_Feed2WhiteMeat!F107*FE_ConvertionFactors!$F$87*FE_ConvertionFactors!$I$87)</f>
        <v>7940786.7857995518</v>
      </c>
    </row>
    <row r="108" spans="1:10" x14ac:dyDescent="0.2">
      <c r="A108" s="54">
        <v>51</v>
      </c>
      <c r="B108" s="42" t="s">
        <v>56</v>
      </c>
      <c r="C108" s="219">
        <v>2006</v>
      </c>
      <c r="D108" s="53" t="s">
        <v>204</v>
      </c>
      <c r="E108" s="43">
        <f>((SUM(DB_Census_State!AL108*FE_ConvertionFactors!$C$5,DB_Census_State!AM108*FE_ConvertionFactors!$C$15,DB_Census_State!AM108*FE_ConvertionFactors!$C$16,DB_Census_State!AS108*FE_ConvertionFactors!$C$54*FE_ConvertionFactors!$C$55,DB_Census_State!AU108*FE_ConvertionFactors!$C$64,DB_Census_State!AV108*FE_ConvertionFactors!$C$70*FE_ConvertionFactors!$C$72,DB_Census_State!AW108*FE_ConvertionFactors!$C$78)*0.5)/2)*0.7</f>
        <v>1957151.7699999996</v>
      </c>
      <c r="F108" s="43">
        <f>((SUM(DB_Census_State!AL108*FE_ConvertionFactors!$C$5,DB_Census_State!AM108*FE_ConvertionFactors!$C$15,DB_Census_State!AM108*FE_ConvertionFactors!$C$16,DB_Census_State!AS108*FE_ConvertionFactors!$C$54*FE_ConvertionFactors!$C$55,DB_Census_State!AU108*FE_ConvertionFactors!$C$64,DB_Census_State!AV108*FE_ConvertionFactors!$C$70*FE_ConvertionFactors!$C$72,DB_Census_State!AW108*FE_ConvertionFactors!$C$78)*0.5)/4)*0.6</f>
        <v>838779.32999999984</v>
      </c>
      <c r="G108" s="43">
        <f t="shared" si="3"/>
        <v>2795931.0999999996</v>
      </c>
      <c r="H108" s="43">
        <f>SUM(E108*FE_ConvertionFactors!$F$88*FE_ConvertionFactors!$G$88,Results_Feed2WhiteMeat!F108*FE_ConvertionFactors!$F$87*FE_ConvertionFactors!$G$87)</f>
        <v>491792.25798626995</v>
      </c>
      <c r="I108" s="43">
        <f>SUM(E108*FE_ConvertionFactors!$F$88*FE_ConvertionFactors!$H$88,Results_Feed2WhiteMeat!F108*FE_ConvertionFactors!$F$87*FE_ConvertionFactors!$H$87)</f>
        <v>31842579.704789992</v>
      </c>
      <c r="J108" s="43">
        <f>SUM(E108*FE_ConvertionFactors!$F$88*FE_ConvertionFactors!$I$88,Results_Feed2WhiteMeat!F108*FE_ConvertionFactors!$F$87*FE_ConvertionFactors!$I$87)</f>
        <v>22144948.603061996</v>
      </c>
    </row>
    <row r="109" spans="1:10" x14ac:dyDescent="0.2">
      <c r="A109" s="54">
        <v>52</v>
      </c>
      <c r="B109" s="42" t="s">
        <v>57</v>
      </c>
      <c r="C109" s="219">
        <v>2006</v>
      </c>
      <c r="D109" s="53" t="s">
        <v>204</v>
      </c>
      <c r="E109" s="43">
        <f>((SUM(DB_Census_State!AL109*FE_ConvertionFactors!$C$5,DB_Census_State!AM109*FE_ConvertionFactors!$C$15,DB_Census_State!AM109*FE_ConvertionFactors!$C$16,DB_Census_State!AS109*FE_ConvertionFactors!$C$54*FE_ConvertionFactors!$C$55,DB_Census_State!AU109*FE_ConvertionFactors!$C$64,DB_Census_State!AV109*FE_ConvertionFactors!$C$70*FE_ConvertionFactors!$C$72,DB_Census_State!AW109*FE_ConvertionFactors!$C$78)*0.5)/2)*0.7</f>
        <v>983590.69724999985</v>
      </c>
      <c r="F109" s="43">
        <f>((SUM(DB_Census_State!AL109*FE_ConvertionFactors!$C$5,DB_Census_State!AM109*FE_ConvertionFactors!$C$15,DB_Census_State!AM109*FE_ConvertionFactors!$C$16,DB_Census_State!AS109*FE_ConvertionFactors!$C$54*FE_ConvertionFactors!$C$55,DB_Census_State!AU109*FE_ConvertionFactors!$C$64,DB_Census_State!AV109*FE_ConvertionFactors!$C$70*FE_ConvertionFactors!$C$72,DB_Census_State!AW109*FE_ConvertionFactors!$C$78)*0.5)/4)*0.6</f>
        <v>421538.87024999998</v>
      </c>
      <c r="G109" s="43">
        <f t="shared" si="3"/>
        <v>1405129.5674999999</v>
      </c>
      <c r="H109" s="43">
        <f>SUM(E109*FE_ConvertionFactors!$F$88*FE_ConvertionFactors!$G$88,Results_Feed2WhiteMeat!F109*FE_ConvertionFactors!$F$87*FE_ConvertionFactors!$G$87)</f>
        <v>247156.24886610976</v>
      </c>
      <c r="I109" s="43">
        <f>SUM(E109*FE_ConvertionFactors!$F$88*FE_ConvertionFactors!$H$88,Results_Feed2WhiteMeat!F109*FE_ConvertionFactors!$F$87*FE_ConvertionFactors!$H$87)</f>
        <v>16002880.131300749</v>
      </c>
      <c r="J109" s="43">
        <f>SUM(E109*FE_ConvertionFactors!$F$88*FE_ConvertionFactors!$I$88,Results_Feed2WhiteMeat!F109*FE_ConvertionFactors!$F$87*FE_ConvertionFactors!$I$87)</f>
        <v>11129216.329018351</v>
      </c>
    </row>
    <row r="110" spans="1:10" x14ac:dyDescent="0.2">
      <c r="A110" s="54">
        <v>53</v>
      </c>
      <c r="B110" s="42" t="s">
        <v>58</v>
      </c>
      <c r="C110" s="219">
        <v>2006</v>
      </c>
      <c r="D110" s="53" t="s">
        <v>204</v>
      </c>
      <c r="E110" s="43">
        <f>((SUM(DB_Census_State!AL110*FE_ConvertionFactors!$C$5,DB_Census_State!AM110*FE_ConvertionFactors!$C$15,DB_Census_State!AM110*FE_ConvertionFactors!$C$16,DB_Census_State!AS110*FE_ConvertionFactors!$C$54*FE_ConvertionFactors!$C$55,DB_Census_State!AU110*FE_ConvertionFactors!$C$64,DB_Census_State!AV110*FE_ConvertionFactors!$C$70*FE_ConvertionFactors!$C$72,DB_Census_State!AW110*FE_ConvertionFactors!$C$78)*0.5)/2)*0.7</f>
        <v>27605.310249999999</v>
      </c>
      <c r="F110" s="43">
        <f>((SUM(DB_Census_State!AL110*FE_ConvertionFactors!$C$5,DB_Census_State!AM110*FE_ConvertionFactors!$C$15,DB_Census_State!AM110*FE_ConvertionFactors!$C$16,DB_Census_State!AS110*FE_ConvertionFactors!$C$54*FE_ConvertionFactors!$C$55,DB_Census_State!AU110*FE_ConvertionFactors!$C$64,DB_Census_State!AV110*FE_ConvertionFactors!$C$70*FE_ConvertionFactors!$C$72,DB_Census_State!AW110*FE_ConvertionFactors!$C$78)*0.5)/4)*0.6</f>
        <v>11830.847250000001</v>
      </c>
      <c r="G110" s="43">
        <f t="shared" si="3"/>
        <v>39436.157500000001</v>
      </c>
      <c r="H110" s="43">
        <f>SUM(E110*FE_ConvertionFactors!$F$88*FE_ConvertionFactors!$G$88,Results_Feed2WhiteMeat!F110*FE_ConvertionFactors!$F$87*FE_ConvertionFactors!$G$87)</f>
        <v>6936.6505287727496</v>
      </c>
      <c r="I110" s="43">
        <f>SUM(E110*FE_ConvertionFactors!$F$88*FE_ConvertionFactors!$H$88,Results_Feed2WhiteMeat!F110*FE_ConvertionFactors!$F$87*FE_ConvertionFactors!$H$87)</f>
        <v>449134.45415175002</v>
      </c>
      <c r="J110" s="43">
        <f>SUM(E110*FE_ConvertionFactors!$F$88*FE_ConvertionFactors!$I$88,Results_Feed2WhiteMeat!F110*FE_ConvertionFactors!$F$87*FE_ConvertionFactors!$I$87)</f>
        <v>312350.93058615003</v>
      </c>
    </row>
  </sheetData>
  <mergeCells count="2">
    <mergeCell ref="E1:J1"/>
    <mergeCell ref="A1:D1"/>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U110"/>
  <sheetViews>
    <sheetView zoomScale="85" zoomScaleNormal="85" zoomScalePageLayoutView="85" workbookViewId="0">
      <selection sqref="A1:D1"/>
    </sheetView>
  </sheetViews>
  <sheetFormatPr baseColWidth="10" defaultColWidth="8.83203125" defaultRowHeight="15" x14ac:dyDescent="0.2"/>
  <cols>
    <col min="1" max="1" width="6.1640625" style="55" bestFit="1" customWidth="1"/>
    <col min="2" max="2" width="20.1640625" style="39" bestFit="1" customWidth="1"/>
    <col min="3" max="3" width="5.1640625" style="220" bestFit="1" customWidth="1"/>
    <col min="4" max="4" width="15.6640625" style="39" bestFit="1" customWidth="1"/>
    <col min="5" max="5" width="42.6640625" style="13" bestFit="1" customWidth="1"/>
    <col min="6" max="6" width="11.5" style="13" bestFit="1" customWidth="1"/>
    <col min="7" max="7" width="11.6640625" style="13" bestFit="1" customWidth="1"/>
    <col min="8" max="8" width="13.1640625" bestFit="1" customWidth="1"/>
    <col min="9" max="10" width="13.83203125" bestFit="1" customWidth="1"/>
    <col min="11" max="11" width="10.5" bestFit="1" customWidth="1"/>
    <col min="12" max="12" width="10.33203125" bestFit="1" customWidth="1"/>
    <col min="13" max="13" width="12.83203125" style="48" bestFit="1" customWidth="1"/>
    <col min="14" max="15" width="13.1640625" style="48" bestFit="1" customWidth="1"/>
    <col min="16" max="16" width="13.5" style="48" bestFit="1" customWidth="1"/>
    <col min="17" max="17" width="12.1640625" style="48" bestFit="1" customWidth="1"/>
    <col min="18" max="19" width="13.83203125" style="48" bestFit="1" customWidth="1"/>
    <col min="20" max="20" width="24" style="48" customWidth="1"/>
    <col min="21" max="21" width="28.1640625" customWidth="1"/>
    <col min="22" max="23" width="14.1640625" bestFit="1" customWidth="1"/>
  </cols>
  <sheetData>
    <row r="1" spans="1:21" s="41" customFormat="1" x14ac:dyDescent="0.2">
      <c r="A1" s="307" t="s">
        <v>1044</v>
      </c>
      <c r="B1" s="307"/>
      <c r="C1" s="307"/>
      <c r="D1" s="307"/>
      <c r="E1" s="56" t="s">
        <v>728</v>
      </c>
      <c r="F1" s="56"/>
      <c r="G1" s="56"/>
      <c r="H1" s="347" t="s">
        <v>730</v>
      </c>
      <c r="I1" s="347"/>
      <c r="J1" s="347"/>
      <c r="K1" s="345" t="s">
        <v>466</v>
      </c>
      <c r="L1" s="345"/>
      <c r="M1" s="345"/>
      <c r="N1" s="345"/>
      <c r="O1" s="345"/>
      <c r="P1" s="345"/>
      <c r="Q1" s="346" t="s">
        <v>487</v>
      </c>
      <c r="R1" s="346"/>
      <c r="S1" s="346"/>
      <c r="T1" s="221"/>
      <c r="U1" s="221"/>
    </row>
    <row r="2" spans="1:21" s="39" customFormat="1" x14ac:dyDescent="0.2">
      <c r="A2" s="173" t="s">
        <v>1043</v>
      </c>
      <c r="B2" s="173" t="s">
        <v>1042</v>
      </c>
      <c r="C2" s="173" t="s">
        <v>1039</v>
      </c>
      <c r="D2" s="174" t="s">
        <v>205</v>
      </c>
      <c r="E2" s="58" t="s">
        <v>449</v>
      </c>
      <c r="F2" s="58" t="s">
        <v>477</v>
      </c>
      <c r="G2" s="58" t="s">
        <v>478</v>
      </c>
      <c r="H2" s="51" t="s">
        <v>462</v>
      </c>
      <c r="I2" s="51" t="s">
        <v>463</v>
      </c>
      <c r="J2" s="51" t="s">
        <v>464</v>
      </c>
      <c r="K2" s="49" t="s">
        <v>479</v>
      </c>
      <c r="L2" s="49" t="s">
        <v>480</v>
      </c>
      <c r="M2" s="49" t="s">
        <v>473</v>
      </c>
      <c r="N2" s="49" t="s">
        <v>474</v>
      </c>
      <c r="O2" s="49" t="s">
        <v>475</v>
      </c>
      <c r="P2" s="49" t="s">
        <v>476</v>
      </c>
      <c r="Q2" s="52" t="s">
        <v>467</v>
      </c>
      <c r="R2" s="52" t="s">
        <v>468</v>
      </c>
      <c r="S2" s="52" t="s">
        <v>469</v>
      </c>
    </row>
    <row r="3" spans="1:21" x14ac:dyDescent="0.2">
      <c r="A3" s="54">
        <v>11</v>
      </c>
      <c r="B3" s="42" t="s">
        <v>32</v>
      </c>
      <c r="C3" s="219">
        <v>1975</v>
      </c>
      <c r="D3" s="53" t="s">
        <v>200</v>
      </c>
      <c r="E3" s="57">
        <f>IF(OR(DB_UtilityFE!CB3=0,DB_UtilityFE!CA3=0),0,DB_UtilityFE!CB3/DB_UtilityFE!CA3)</f>
        <v>0.62550641597268786</v>
      </c>
      <c r="F3" s="57">
        <f>IF(OR(DB_UtilityFE!CE3=0,DB_UtilityFE!CD3=0),0,DB_UtilityFE!CE3/DB_UtilityFE!CD3)</f>
        <v>0.57943314388296363</v>
      </c>
      <c r="G3" s="57">
        <f>IF(OR(DB_UtilityFE!CH3=0,DB_UtilityFE!CG3=0),0,DB_UtilityFE!CH3/DB_UtilityFE!CG3)</f>
        <v>0.61212182076433419</v>
      </c>
      <c r="H3" s="43">
        <f>SUM(DB_FEConversion!P3,DB_FEConversion!Q3,DB_FEConversion!CH3,DB_FEConversion!CU3,DB_FEConversion!DI3)</f>
        <v>5932.3503189600005</v>
      </c>
      <c r="I3" s="43">
        <f>SUM(DB_FEConversion!U3,DB_FEConversion!V3,DB_FEConversion!CL3,DB_FEConversion!CZ3,DB_FEConversion!DM3)</f>
        <v>1002490.2546240001</v>
      </c>
      <c r="J3" s="43">
        <f>SUM(DB_FEConversion!AA3,DB_FEConversion!AC3,DB_FEConversion!CQ3,DB_FEConversion!DF3,DB_FEConversion!DR3)</f>
        <v>869017.64942999999</v>
      </c>
      <c r="K3" s="43">
        <f>((SUM(DB_Census_State!AL3*FE_ConvertionFactors!$C$5,DB_Census_State!AS3*FE_ConvertionFactors!$C$54*FE_ConvertionFactors!$C$55)*0.5)/2)*0.7</f>
        <v>41.929299999999991</v>
      </c>
      <c r="L3" s="43">
        <f>((SUM(DB_Census_State!AL3*FE_ConvertionFactors!$C$5,DB_Census_State!AS3*FE_ConvertionFactors!$C$54*FE_ConvertionFactors!$C$55)*0.5)/4)*0.6</f>
        <v>17.969699999999996</v>
      </c>
      <c r="M3" s="43">
        <f>SUM(K3:L3)</f>
        <v>59.898999999999987</v>
      </c>
      <c r="N3" s="43">
        <f>SUM(K3*FE_ConvertionFactors!$F$88*FE_ConvertionFactors!$G$88,'Results_Feed&amp;Food'!L3*FE_ConvertionFactors!$F$87*FE_ConvertionFactors!$G$87)</f>
        <v>10.535976534299998</v>
      </c>
      <c r="O3" s="43">
        <f>SUM(K3*FE_ConvertionFactors!$F$88*FE_ConvertionFactors!$H$88,'Results_Feed&amp;Food'!L3*FE_ConvertionFactors!$F$87*FE_ConvertionFactors!$H$87)</f>
        <v>682.18372109999984</v>
      </c>
      <c r="P3" s="43">
        <f>SUM(K3*FE_ConvertionFactors!$F$88*FE_ConvertionFactors!$I$88,'Results_Feed&amp;Food'!L3*FE_ConvertionFactors!$F$87*FE_ConvertionFactors!$I$87)</f>
        <v>474.42523757999993</v>
      </c>
      <c r="Q3" s="43">
        <f>SUM(H3,N3)</f>
        <v>5942.8862954943006</v>
      </c>
      <c r="R3" s="43">
        <f>SUM(I3,O3)</f>
        <v>1003172.4383451</v>
      </c>
      <c r="S3" s="43">
        <f>SUM(J3,P3)</f>
        <v>869492.07466757996</v>
      </c>
      <c r="T3" s="43"/>
      <c r="U3" s="43"/>
    </row>
    <row r="4" spans="1:21" x14ac:dyDescent="0.2">
      <c r="A4" s="54">
        <v>12</v>
      </c>
      <c r="B4" s="42" t="s">
        <v>33</v>
      </c>
      <c r="C4" s="219">
        <v>1975</v>
      </c>
      <c r="D4" s="53" t="s">
        <v>200</v>
      </c>
      <c r="E4" s="57">
        <f>IF(OR(DB_UtilityFE!CB4=0,DB_UtilityFE!CA4=0),0,DB_UtilityFE!CB4/DB_UtilityFE!CA4)</f>
        <v>0.38984770976611816</v>
      </c>
      <c r="F4" s="57">
        <f>IF(OR(DB_UtilityFE!CE4=0,DB_UtilityFE!CD4=0),0,DB_UtilityFE!CE4/DB_UtilityFE!CD4)</f>
        <v>0.21912673879127645</v>
      </c>
      <c r="G4" s="57">
        <f>IF(OR(DB_UtilityFE!CH4=0,DB_UtilityFE!CG4=0),0,DB_UtilityFE!CH4/DB_UtilityFE!CG4)</f>
        <v>0.24792519248890274</v>
      </c>
      <c r="H4" s="43">
        <f>SUM(DB_FEConversion!P4,DB_FEConversion!Q4,DB_FEConversion!CH4,DB_FEConversion!CU4,DB_FEConversion!DI4)</f>
        <v>1406.3399296</v>
      </c>
      <c r="I4" s="43">
        <f>SUM(DB_FEConversion!U4,DB_FEConversion!V4,DB_FEConversion!CL4,DB_FEConversion!CZ4,DB_FEConversion!DM4)</f>
        <v>252034.30528</v>
      </c>
      <c r="J4" s="43">
        <f>SUM(DB_FEConversion!AA4,DB_FEConversion!AC4,DB_FEConversion!CQ4,DB_FEConversion!DF4,DB_FEConversion!DR4)</f>
        <v>216270.65279999998</v>
      </c>
      <c r="K4" s="43">
        <f>((SUM(DB_Census_State!AL4*FE_ConvertionFactors!$C$5,DB_Census_State!AS4*FE_ConvertionFactors!$C$54*FE_ConvertionFactors!$C$55)*0.5)/2)*0.7</f>
        <v>25.969999999999995</v>
      </c>
      <c r="L4" s="43">
        <f>((SUM(DB_Census_State!AL4*FE_ConvertionFactors!$C$5,DB_Census_State!AS4*FE_ConvertionFactors!$C$54*FE_ConvertionFactors!$C$55)*0.5)/4)*0.6</f>
        <v>11.129999999999997</v>
      </c>
      <c r="M4" s="43">
        <f t="shared" ref="M4:M67" si="0">SUM(K4:L4)</f>
        <v>37.099999999999994</v>
      </c>
      <c r="N4" s="43">
        <f>SUM(K4*FE_ConvertionFactors!$F$88*FE_ConvertionFactors!$G$88,'Results_Feed&amp;Food'!L4*FE_ConvertionFactors!$F$87*FE_ConvertionFactors!$G$87)</f>
        <v>6.5257304699999992</v>
      </c>
      <c r="O4" s="43">
        <f>SUM(K4*FE_ConvertionFactors!$F$88*FE_ConvertionFactors!$H$88,'Results_Feed&amp;Food'!L4*FE_ConvertionFactors!$F$87*FE_ConvertionFactors!$H$87)</f>
        <v>422.52818999999994</v>
      </c>
      <c r="P4" s="43">
        <f>SUM(K4*FE_ConvertionFactors!$F$88*FE_ConvertionFactors!$I$88,'Results_Feed&amp;Food'!L4*FE_ConvertionFactors!$F$87*FE_ConvertionFactors!$I$87)</f>
        <v>293.84758199999999</v>
      </c>
      <c r="Q4" s="43">
        <f t="shared" ref="Q4:R7" si="1">SUM(H4,N4)</f>
        <v>1412.8656600700001</v>
      </c>
      <c r="R4" s="43">
        <f t="shared" si="1"/>
        <v>252456.83347000001</v>
      </c>
      <c r="S4" s="43">
        <f t="shared" ref="S4:S67" si="2">SUM(J4,P4)</f>
        <v>216564.50038199997</v>
      </c>
      <c r="T4"/>
    </row>
    <row r="5" spans="1:21" x14ac:dyDescent="0.2">
      <c r="A5" s="54">
        <v>13</v>
      </c>
      <c r="B5" s="42" t="s">
        <v>34</v>
      </c>
      <c r="C5" s="219">
        <v>1975</v>
      </c>
      <c r="D5" s="53" t="s">
        <v>200</v>
      </c>
      <c r="E5" s="57">
        <f>IF(OR(DB_UtilityFE!CB5=0,DB_UtilityFE!CA5=0),0,DB_UtilityFE!CB5/DB_UtilityFE!CA5)</f>
        <v>6.2105266633499336E-2</v>
      </c>
      <c r="F5" s="57">
        <f>IF(OR(DB_UtilityFE!CE5=0,DB_UtilityFE!CD5=0),0,DB_UtilityFE!CE5/DB_UtilityFE!CD5)</f>
        <v>2.0281717066295044E-2</v>
      </c>
      <c r="G5" s="57">
        <f>IF(OR(DB_UtilityFE!CH5=0,DB_UtilityFE!CG5=0),0,DB_UtilityFE!CH5/DB_UtilityFE!CG5)</f>
        <v>2.2937861393279371E-2</v>
      </c>
      <c r="H5" s="43">
        <f>SUM(DB_FEConversion!P5,DB_FEConversion!Q5,DB_FEConversion!CH5,DB_FEConversion!CU5,DB_FEConversion!DI5)</f>
        <v>594.643956</v>
      </c>
      <c r="I5" s="43">
        <f>SUM(DB_FEConversion!U5,DB_FEConversion!V5,DB_FEConversion!CL5,DB_FEConversion!CZ5,DB_FEConversion!DM5)</f>
        <v>109093.33319999999</v>
      </c>
      <c r="J5" s="43">
        <f>SUM(DB_FEConversion!AA5,DB_FEConversion!AC5,DB_FEConversion!CQ5,DB_FEConversion!DF5,DB_FEConversion!DR5)</f>
        <v>93232.813499999989</v>
      </c>
      <c r="K5" s="43">
        <f>((SUM(DB_Census_State!AL5*FE_ConvertionFactors!$C$5,DB_Census_State!AS5*FE_ConvertionFactors!$C$54*FE_ConvertionFactors!$C$55)*0.5)/2)*0.7</f>
        <v>243.99059999999997</v>
      </c>
      <c r="L5" s="43">
        <f>((SUM(DB_Census_State!AL5*FE_ConvertionFactors!$C$5,DB_Census_State!AS5*FE_ConvertionFactors!$C$54*FE_ConvertionFactors!$C$55)*0.5)/4)*0.6</f>
        <v>104.56739999999999</v>
      </c>
      <c r="M5" s="43">
        <f t="shared" si="0"/>
        <v>348.55799999999999</v>
      </c>
      <c r="N5" s="43">
        <f>SUM(K5*FE_ConvertionFactors!$F$88*FE_ConvertionFactors!$G$88,'Results_Feed&amp;Food'!L5*FE_ConvertionFactors!$F$87*FE_ConvertionFactors!$G$87)</f>
        <v>61.309853400600005</v>
      </c>
      <c r="O5" s="43">
        <f>SUM(K5*FE_ConvertionFactors!$F$88*FE_ConvertionFactors!$H$88,'Results_Feed&amp;Food'!L5*FE_ConvertionFactors!$F$87*FE_ConvertionFactors!$H$87)</f>
        <v>3969.6922062000003</v>
      </c>
      <c r="P5" s="43">
        <f>SUM(K5*FE_ConvertionFactors!$F$88*FE_ConvertionFactors!$I$88,'Results_Feed&amp;Food'!L5*FE_ConvertionFactors!$F$87*FE_ConvertionFactors!$I$87)</f>
        <v>2760.7257543599999</v>
      </c>
      <c r="Q5" s="43">
        <f t="shared" si="1"/>
        <v>655.95380940059999</v>
      </c>
      <c r="R5" s="43">
        <f t="shared" si="1"/>
        <v>113063.02540619999</v>
      </c>
      <c r="S5" s="43">
        <f t="shared" si="2"/>
        <v>95993.539254359988</v>
      </c>
      <c r="T5"/>
    </row>
    <row r="6" spans="1:21" x14ac:dyDescent="0.2">
      <c r="A6" s="54">
        <v>14</v>
      </c>
      <c r="B6" s="42" t="s">
        <v>35</v>
      </c>
      <c r="C6" s="219">
        <v>1975</v>
      </c>
      <c r="D6" s="53" t="s">
        <v>200</v>
      </c>
      <c r="E6" s="57">
        <f>IF(OR(DB_UtilityFE!CB6=0,DB_UtilityFE!CA6=0),0,DB_UtilityFE!CB6/DB_UtilityFE!CA6)</f>
        <v>0.58981747867238199</v>
      </c>
      <c r="F6" s="57">
        <f>IF(OR(DB_UtilityFE!CE6=0,DB_UtilityFE!CD6=0),0,DB_UtilityFE!CE6/DB_UtilityFE!CD6)</f>
        <v>0.42014917660324635</v>
      </c>
      <c r="G6" s="57">
        <f>IF(OR(DB_UtilityFE!CH6=0,DB_UtilityFE!CG6=0),0,DB_UtilityFE!CH6/DB_UtilityFE!CG6)</f>
        <v>0.45710327900749592</v>
      </c>
      <c r="H6" s="43">
        <f>SUM(DB_FEConversion!P6,DB_FEConversion!Q6,DB_FEConversion!CH6,DB_FEConversion!CU6,DB_FEConversion!DI6)</f>
        <v>347.51013560000001</v>
      </c>
      <c r="I6" s="43">
        <f>SUM(DB_FEConversion!U6,DB_FEConversion!V6,DB_FEConversion!CL6,DB_FEConversion!CZ6,DB_FEConversion!DM6)</f>
        <v>61960.300280000003</v>
      </c>
      <c r="J6" s="43">
        <f>SUM(DB_FEConversion!AA6,DB_FEConversion!AC6,DB_FEConversion!CQ6,DB_FEConversion!DF6,DB_FEConversion!DR6)</f>
        <v>53216.011050000001</v>
      </c>
      <c r="K6" s="43">
        <f>((SUM(DB_Census_State!AL6*FE_ConvertionFactors!$C$5,DB_Census_State!AS6*FE_ConvertionFactors!$C$54*FE_ConvertionFactors!$C$55)*0.5)/2)*0.7</f>
        <v>37.053799999999995</v>
      </c>
      <c r="L6" s="43">
        <f>((SUM(DB_Census_State!AL6*FE_ConvertionFactors!$C$5,DB_Census_State!AS6*FE_ConvertionFactors!$C$54*FE_ConvertionFactors!$C$55)*0.5)/4)*0.6</f>
        <v>15.880199999999999</v>
      </c>
      <c r="M6" s="43">
        <f t="shared" si="0"/>
        <v>52.933999999999997</v>
      </c>
      <c r="N6" s="43">
        <f>SUM(K6*FE_ConvertionFactors!$F$88*FE_ConvertionFactors!$G$88,'Results_Feed&amp;Food'!L6*FE_ConvertionFactors!$F$87*FE_ConvertionFactors!$G$87)</f>
        <v>9.3108629837999999</v>
      </c>
      <c r="O6" s="43">
        <f>SUM(K6*FE_ConvertionFactors!$F$88*FE_ConvertionFactors!$H$88,'Results_Feed&amp;Food'!L6*FE_ConvertionFactors!$F$87*FE_ConvertionFactors!$H$87)</f>
        <v>602.86003259999995</v>
      </c>
      <c r="P6" s="43">
        <f>SUM(K6*FE_ConvertionFactors!$F$88*FE_ConvertionFactors!$I$88,'Results_Feed&amp;Food'!L6*FE_ConvertionFactors!$F$87*FE_ConvertionFactors!$I$87)</f>
        <v>419.25951227999997</v>
      </c>
      <c r="Q6" s="43">
        <f t="shared" si="1"/>
        <v>356.82099858380002</v>
      </c>
      <c r="R6" s="43">
        <f t="shared" si="1"/>
        <v>62563.160312600005</v>
      </c>
      <c r="S6" s="43">
        <f t="shared" si="2"/>
        <v>53635.270562279999</v>
      </c>
      <c r="T6"/>
    </row>
    <row r="7" spans="1:21" x14ac:dyDescent="0.2">
      <c r="A7" s="54">
        <v>15</v>
      </c>
      <c r="B7" s="42" t="s">
        <v>36</v>
      </c>
      <c r="C7" s="219">
        <v>1975</v>
      </c>
      <c r="D7" s="53" t="s">
        <v>200</v>
      </c>
      <c r="E7" s="57">
        <f>IF(OR(DB_UtilityFE!CB7=0,DB_UtilityFE!CA7=0),0,DB_UtilityFE!CB7/DB_UtilityFE!CA7)</f>
        <v>0.34216577452256458</v>
      </c>
      <c r="F7" s="57">
        <f>IF(OR(DB_UtilityFE!CE7=0,DB_UtilityFE!CD7=0),0,DB_UtilityFE!CE7/DB_UtilityFE!CD7)</f>
        <v>0.14011222953999594</v>
      </c>
      <c r="G7" s="57">
        <f>IF(OR(DB_UtilityFE!CH7=0,DB_UtilityFE!CG7=0),0,DB_UtilityFE!CH7/DB_UtilityFE!CG7)</f>
        <v>0.16363627748617615</v>
      </c>
      <c r="H7" s="43">
        <f>SUM(DB_FEConversion!P7,DB_FEConversion!Q7,DB_FEConversion!CH7,DB_FEConversion!CU7,DB_FEConversion!DI7)</f>
        <v>10446.983836400001</v>
      </c>
      <c r="I7" s="43">
        <f>SUM(DB_FEConversion!U7,DB_FEConversion!V7,DB_FEConversion!CL7,DB_FEConversion!CZ7,DB_FEConversion!DM7)</f>
        <v>1800239.6985200001</v>
      </c>
      <c r="J7" s="43">
        <f>SUM(DB_FEConversion!AA7,DB_FEConversion!AC7,DB_FEConversion!CQ7,DB_FEConversion!DF7,DB_FEConversion!DR7)</f>
        <v>1555623.9664499999</v>
      </c>
      <c r="K7" s="43">
        <f>((SUM(DB_Census_State!AL7*FE_ConvertionFactors!$C$5,DB_Census_State!AS7*FE_ConvertionFactors!$C$54*FE_ConvertionFactors!$C$55)*0.5)/2)*0.7</f>
        <v>488.78479999999996</v>
      </c>
      <c r="L7" s="43">
        <f>((SUM(DB_Census_State!AL7*FE_ConvertionFactors!$C$5,DB_Census_State!AS7*FE_ConvertionFactors!$C$54*FE_ConvertionFactors!$C$55)*0.5)/4)*0.6</f>
        <v>209.47919999999999</v>
      </c>
      <c r="M7" s="43">
        <f t="shared" si="0"/>
        <v>698.2639999999999</v>
      </c>
      <c r="N7" s="43">
        <f>SUM(K7*FE_ConvertionFactors!$F$88*FE_ConvertionFactors!$G$88,'Results_Feed&amp;Food'!L7*FE_ConvertionFactors!$F$87*FE_ConvertionFactors!$G$87)</f>
        <v>122.82163506479999</v>
      </c>
      <c r="O7" s="43">
        <f>SUM(K7*FE_ConvertionFactors!$F$88*FE_ConvertionFactors!$H$88,'Results_Feed&amp;Food'!L7*FE_ConvertionFactors!$F$87*FE_ConvertionFactors!$H$87)</f>
        <v>7952.4588695999992</v>
      </c>
      <c r="P7" s="43">
        <f>SUM(K7*FE_ConvertionFactors!$F$88*FE_ConvertionFactors!$I$88,'Results_Feed&amp;Food'!L7*FE_ConvertionFactors!$F$87*FE_ConvertionFactors!$I$87)</f>
        <v>5530.5441508800004</v>
      </c>
      <c r="Q7" s="43">
        <f t="shared" si="1"/>
        <v>10569.805471464801</v>
      </c>
      <c r="R7" s="43">
        <f t="shared" si="1"/>
        <v>1808192.1573896001</v>
      </c>
      <c r="S7" s="43">
        <f t="shared" si="2"/>
        <v>1561154.51060088</v>
      </c>
      <c r="T7"/>
    </row>
    <row r="8" spans="1:21" x14ac:dyDescent="0.2">
      <c r="A8" s="54">
        <v>16</v>
      </c>
      <c r="B8" s="42" t="s">
        <v>37</v>
      </c>
      <c r="C8" s="219">
        <v>1975</v>
      </c>
      <c r="D8" s="53" t="s">
        <v>200</v>
      </c>
      <c r="E8" s="57">
        <f>IF(OR(DB_UtilityFE!CB8=0,DB_UtilityFE!CA8=0),0,DB_UtilityFE!CB8/DB_UtilityFE!CA8)</f>
        <v>0.1212246316338321</v>
      </c>
      <c r="F8" s="57">
        <f>IF(OR(DB_UtilityFE!CE8=0,DB_UtilityFE!CD8=0),0,DB_UtilityFE!CE8/DB_UtilityFE!CD8)</f>
        <v>3.9986784095141246E-2</v>
      </c>
      <c r="G8" s="57">
        <f>IF(OR(DB_UtilityFE!CH8=0,DB_UtilityFE!CG8=0),0,DB_UtilityFE!CH8/DB_UtilityFE!CG8)</f>
        <v>4.5288631929715752E-2</v>
      </c>
      <c r="H8" s="43">
        <f>SUM(DB_FEConversion!P8,DB_FEConversion!Q8,DB_FEConversion!CH8,DB_FEConversion!CU8,DB_FEConversion!DI8)</f>
        <v>87.427334400000007</v>
      </c>
      <c r="I8" s="43">
        <f>SUM(DB_FEConversion!U8,DB_FEConversion!V8,DB_FEConversion!CL8,DB_FEConversion!CZ8,DB_FEConversion!DM8)</f>
        <v>15723.400320000001</v>
      </c>
      <c r="J8" s="43">
        <f>SUM(DB_FEConversion!AA8,DB_FEConversion!AC8,DB_FEConversion!CQ8,DB_FEConversion!DF8,DB_FEConversion!DR8)</f>
        <v>13483.9272</v>
      </c>
      <c r="K8" s="43">
        <f>((SUM(DB_Census_State!AL8*FE_ConvertionFactors!$C$5,DB_Census_State!AS8*FE_ConvertionFactors!$C$54*FE_ConvertionFactors!$C$55)*0.5)/2)*0.7</f>
        <v>36.436399999999999</v>
      </c>
      <c r="L8" s="43">
        <f>((SUM(DB_Census_State!AL8*FE_ConvertionFactors!$C$5,DB_Census_State!AS8*FE_ConvertionFactors!$C$54*FE_ConvertionFactors!$C$55)*0.5)/4)*0.6</f>
        <v>15.615599999999999</v>
      </c>
      <c r="M8" s="43">
        <f t="shared" si="0"/>
        <v>52.052</v>
      </c>
      <c r="N8" s="43">
        <f>SUM(K8*FE_ConvertionFactors!$F$88*FE_ConvertionFactors!$G$88,'Results_Feed&amp;Food'!L8*FE_ConvertionFactors!$F$87*FE_ConvertionFactors!$G$87)</f>
        <v>9.1557229763999999</v>
      </c>
      <c r="O8" s="43">
        <f>SUM(K8*FE_ConvertionFactors!$F$88*FE_ConvertionFactors!$H$88,'Results_Feed&amp;Food'!L8*FE_ConvertionFactors!$F$87*FE_ConvertionFactors!$H$87)</f>
        <v>592.81502279999995</v>
      </c>
      <c r="P8" s="43">
        <f>SUM(K8*FE_ConvertionFactors!$F$88*FE_ConvertionFactors!$I$88,'Results_Feed&amp;Food'!L8*FE_ConvertionFactors!$F$87*FE_ConvertionFactors!$I$87)</f>
        <v>412.27370184000006</v>
      </c>
      <c r="Q8" s="43">
        <f t="shared" ref="Q8:Q39" si="3">SUM(H8,N8)</f>
        <v>96.583057376400006</v>
      </c>
      <c r="R8" s="43">
        <f t="shared" ref="R8:R39" si="4">SUM(I8,O8)</f>
        <v>16316.2153428</v>
      </c>
      <c r="S8" s="43">
        <f t="shared" si="2"/>
        <v>13896.20090184</v>
      </c>
      <c r="T8"/>
    </row>
    <row r="9" spans="1:21" x14ac:dyDescent="0.2">
      <c r="A9" s="54">
        <v>17</v>
      </c>
      <c r="B9" s="42" t="s">
        <v>38</v>
      </c>
      <c r="C9" s="219">
        <v>1975</v>
      </c>
      <c r="D9" s="53" t="s">
        <v>200</v>
      </c>
      <c r="E9" s="57">
        <f>IF(OR(DB_UtilityFE!CB9=0,DB_UtilityFE!CA9=0),0,DB_UtilityFE!CB9/DB_UtilityFE!CA9)</f>
        <v>0</v>
      </c>
      <c r="F9" s="57">
        <f>IF(OR(DB_UtilityFE!CE9=0,DB_UtilityFE!CD9=0),0,DB_UtilityFE!CE9/DB_UtilityFE!CD9)</f>
        <v>0</v>
      </c>
      <c r="G9" s="57">
        <f>IF(OR(DB_UtilityFE!CH9=0,DB_UtilityFE!CG9=0),0,DB_UtilityFE!CH9/DB_UtilityFE!CG9)</f>
        <v>0</v>
      </c>
      <c r="H9" s="43">
        <f>SUM(DB_FEConversion!P9,DB_FEConversion!Q9,DB_FEConversion!CH9,DB_FEConversion!CU9,DB_FEConversion!DI9)</f>
        <v>0</v>
      </c>
      <c r="I9" s="43">
        <f>SUM(DB_FEConversion!U9,DB_FEConversion!V9,DB_FEConversion!CL9,DB_FEConversion!CZ9,DB_FEConversion!DM9)</f>
        <v>0</v>
      </c>
      <c r="J9" s="43">
        <f>SUM(DB_FEConversion!AA9,DB_FEConversion!AC9,DB_FEConversion!CQ9,DB_FEConversion!DF9,DB_FEConversion!DR9)</f>
        <v>0</v>
      </c>
      <c r="K9" s="43">
        <f>((SUM(DB_Census_State!AL9*FE_ConvertionFactors!$C$5,DB_Census_State!AS9*FE_ConvertionFactors!$C$54*FE_ConvertionFactors!$C$55)*0.5)/2)*0.7</f>
        <v>0</v>
      </c>
      <c r="L9" s="43">
        <f>((SUM(DB_Census_State!AL9*FE_ConvertionFactors!$C$5,DB_Census_State!AS9*FE_ConvertionFactors!$C$54*FE_ConvertionFactors!$C$55)*0.5)/4)*0.6</f>
        <v>0</v>
      </c>
      <c r="M9" s="43">
        <f t="shared" si="0"/>
        <v>0</v>
      </c>
      <c r="N9" s="43">
        <f>SUM(K9*FE_ConvertionFactors!$F$88*FE_ConvertionFactors!$G$88,'Results_Feed&amp;Food'!L9*FE_ConvertionFactors!$F$87*FE_ConvertionFactors!$G$87)</f>
        <v>0</v>
      </c>
      <c r="O9" s="43">
        <f>SUM(K9*FE_ConvertionFactors!$F$88*FE_ConvertionFactors!$H$88,'Results_Feed&amp;Food'!L9*FE_ConvertionFactors!$F$87*FE_ConvertionFactors!$H$87)</f>
        <v>0</v>
      </c>
      <c r="P9" s="43">
        <f>SUM(K9*FE_ConvertionFactors!$F$88*FE_ConvertionFactors!$I$88,'Results_Feed&amp;Food'!L9*FE_ConvertionFactors!$F$87*FE_ConvertionFactors!$I$87)</f>
        <v>0</v>
      </c>
      <c r="Q9" s="43">
        <f t="shared" si="3"/>
        <v>0</v>
      </c>
      <c r="R9" s="43">
        <f t="shared" si="4"/>
        <v>0</v>
      </c>
      <c r="S9" s="43">
        <f t="shared" si="2"/>
        <v>0</v>
      </c>
      <c r="T9"/>
    </row>
    <row r="10" spans="1:21" x14ac:dyDescent="0.2">
      <c r="A10" s="54">
        <v>21</v>
      </c>
      <c r="B10" s="42" t="s">
        <v>39</v>
      </c>
      <c r="C10" s="219">
        <v>1975</v>
      </c>
      <c r="D10" s="53" t="s">
        <v>201</v>
      </c>
      <c r="E10" s="57">
        <f>IF(OR(DB_UtilityFE!CB10=0,DB_UtilityFE!CA10=0),0,DB_UtilityFE!CB10/DB_UtilityFE!CA10)</f>
        <v>0.59712588400770472</v>
      </c>
      <c r="F10" s="57">
        <f>IF(OR(DB_UtilityFE!CE10=0,DB_UtilityFE!CD10=0),0,DB_UtilityFE!CE10/DB_UtilityFE!CD10)</f>
        <v>0.41383354879028589</v>
      </c>
      <c r="G10" s="57">
        <f>IF(OR(DB_UtilityFE!CH10=0,DB_UtilityFE!CG10=0),0,DB_UtilityFE!CH10/DB_UtilityFE!CG10)</f>
        <v>0.45645025781903664</v>
      </c>
      <c r="H10" s="43">
        <f>SUM(DB_FEConversion!P10,DB_FEConversion!Q10,DB_FEConversion!CH10,DB_FEConversion!CU10,DB_FEConversion!DI10)</f>
        <v>36299.274003120001</v>
      </c>
      <c r="I10" s="43">
        <f>SUM(DB_FEConversion!U10,DB_FEConversion!V10,DB_FEConversion!CL10,DB_FEConversion!CZ10,DB_FEConversion!DM10)</f>
        <v>6042010.7352479994</v>
      </c>
      <c r="J10" s="43">
        <f>SUM(DB_FEConversion!AA10,DB_FEConversion!AC10,DB_FEConversion!CQ10,DB_FEConversion!DF10,DB_FEConversion!DR10)</f>
        <v>5254276.390709999</v>
      </c>
      <c r="K10" s="43">
        <f>((SUM(DB_Census_State!AL10*FE_ConvertionFactors!$C$5,DB_Census_State!AS10*FE_ConvertionFactors!$C$54*FE_ConvertionFactors!$C$55)*0.5)/2)*0.7</f>
        <v>1904.8553999999999</v>
      </c>
      <c r="L10" s="43">
        <f>((SUM(DB_Census_State!AL10*FE_ConvertionFactors!$C$5,DB_Census_State!AS10*FE_ConvertionFactors!$C$54*FE_ConvertionFactors!$C$55)*0.5)/4)*0.6</f>
        <v>816.36660000000006</v>
      </c>
      <c r="M10" s="43">
        <f t="shared" si="0"/>
        <v>2721.2219999999998</v>
      </c>
      <c r="N10" s="43">
        <f>SUM(K10*FE_ConvertionFactors!$F$88*FE_ConvertionFactors!$G$88,'Results_Feed&amp;Food'!L10*FE_ConvertionFactors!$F$87*FE_ConvertionFactors!$G$87)</f>
        <v>478.65124854540005</v>
      </c>
      <c r="O10" s="43">
        <f>SUM(K10*FE_ConvertionFactors!$F$88*FE_ConvertionFactors!$H$88,'Results_Feed&amp;Food'!L10*FE_ConvertionFactors!$F$87*FE_ConvertionFactors!$H$87)</f>
        <v>30991.725235800001</v>
      </c>
      <c r="P10" s="43">
        <f>SUM(K10*FE_ConvertionFactors!$F$88*FE_ConvertionFactors!$I$88,'Results_Feed&amp;Food'!L10*FE_ConvertionFactors!$F$87*FE_ConvertionFactors!$I$87)</f>
        <v>21553.221153240003</v>
      </c>
      <c r="Q10" s="43">
        <f t="shared" si="3"/>
        <v>36777.925251665401</v>
      </c>
      <c r="R10" s="43">
        <f t="shared" si="4"/>
        <v>6073002.4604837997</v>
      </c>
      <c r="S10" s="43">
        <f t="shared" si="2"/>
        <v>5275829.6118632387</v>
      </c>
      <c r="T10"/>
    </row>
    <row r="11" spans="1:21" x14ac:dyDescent="0.2">
      <c r="A11" s="54">
        <v>22</v>
      </c>
      <c r="B11" s="42" t="s">
        <v>40</v>
      </c>
      <c r="C11" s="219">
        <v>1975</v>
      </c>
      <c r="D11" s="53" t="s">
        <v>201</v>
      </c>
      <c r="E11" s="57">
        <f>IF(OR(DB_UtilityFE!CB11=0,DB_UtilityFE!CA11=0),0,DB_UtilityFE!CB11/DB_UtilityFE!CA11)</f>
        <v>0.51278610396731583</v>
      </c>
      <c r="F11" s="57">
        <f>IF(OR(DB_UtilityFE!CE11=0,DB_UtilityFE!CD11=0),0,DB_UtilityFE!CE11/DB_UtilityFE!CD11)</f>
        <v>0.4665923922921979</v>
      </c>
      <c r="G11" s="57">
        <f>IF(OR(DB_UtilityFE!CH11=0,DB_UtilityFE!CG11=0),0,DB_UtilityFE!CH11/DB_UtilityFE!CG11)</f>
        <v>0.50526705837728847</v>
      </c>
      <c r="H11" s="43">
        <f>SUM(DB_FEConversion!P11,DB_FEConversion!Q11,DB_FEConversion!CH11,DB_FEConversion!CU11,DB_FEConversion!DI11)</f>
        <v>11178.19037</v>
      </c>
      <c r="I11" s="43">
        <f>SUM(DB_FEConversion!U11,DB_FEConversion!V11,DB_FEConversion!CL11,DB_FEConversion!CZ11,DB_FEConversion!DM11)</f>
        <v>1984604.31638</v>
      </c>
      <c r="J11" s="43">
        <f>SUM(DB_FEConversion!AA11,DB_FEConversion!AC11,DB_FEConversion!CQ11,DB_FEConversion!DF11,DB_FEConversion!DR11)</f>
        <v>1705773.3390000002</v>
      </c>
      <c r="K11" s="43">
        <f>((SUM(DB_Census_State!AL11*FE_ConvertionFactors!$C$5,DB_Census_State!AS11*FE_ConvertionFactors!$C$54*FE_ConvertionFactors!$C$55)*0.5)/2)*0.7</f>
        <v>722.50499999999988</v>
      </c>
      <c r="L11" s="43">
        <f>((SUM(DB_Census_State!AL11*FE_ConvertionFactors!$C$5,DB_Census_State!AS11*FE_ConvertionFactors!$C$54*FE_ConvertionFactors!$C$55)*0.5)/4)*0.6</f>
        <v>309.64499999999992</v>
      </c>
      <c r="M11" s="43">
        <f t="shared" si="0"/>
        <v>1032.1499999999999</v>
      </c>
      <c r="N11" s="43">
        <f>SUM(K11*FE_ConvertionFactors!$F$88*FE_ConvertionFactors!$G$88,'Results_Feed&amp;Food'!L11*FE_ConvertionFactors!$F$87*FE_ConvertionFactors!$G$87)</f>
        <v>181.55074675499998</v>
      </c>
      <c r="O11" s="43">
        <f>SUM(K11*FE_ConvertionFactors!$F$88*FE_ConvertionFactors!$H$88,'Results_Feed&amp;Food'!L11*FE_ConvertionFactors!$F$87*FE_ConvertionFactors!$H$87)</f>
        <v>11755.053134999998</v>
      </c>
      <c r="P11" s="43">
        <f>SUM(K11*FE_ConvertionFactors!$F$88*FE_ConvertionFactors!$I$88,'Results_Feed&amp;Food'!L11*FE_ConvertionFactors!$F$87*FE_ConvertionFactors!$I$87)</f>
        <v>8175.061502999999</v>
      </c>
      <c r="Q11" s="43">
        <f t="shared" si="3"/>
        <v>11359.741116755</v>
      </c>
      <c r="R11" s="43">
        <f t="shared" si="4"/>
        <v>1996359.3695149999</v>
      </c>
      <c r="S11" s="43">
        <f t="shared" si="2"/>
        <v>1713948.4005030002</v>
      </c>
      <c r="T11"/>
    </row>
    <row r="12" spans="1:21" x14ac:dyDescent="0.2">
      <c r="A12" s="54">
        <v>23</v>
      </c>
      <c r="B12" s="42" t="s">
        <v>41</v>
      </c>
      <c r="C12" s="219">
        <v>1975</v>
      </c>
      <c r="D12" s="53" t="s">
        <v>201</v>
      </c>
      <c r="E12" s="57">
        <f>IF(OR(DB_UtilityFE!CB12=0,DB_UtilityFE!CA12=0),0,DB_UtilityFE!CB12/DB_UtilityFE!CA12)</f>
        <v>0.66536858848873448</v>
      </c>
      <c r="F12" s="57">
        <f>IF(OR(DB_UtilityFE!CE12=0,DB_UtilityFE!CD12=0),0,DB_UtilityFE!CE12/DB_UtilityFE!CD12)</f>
        <v>0.4442862106415047</v>
      </c>
      <c r="G12" s="57">
        <f>IF(OR(DB_UtilityFE!CH12=0,DB_UtilityFE!CG12=0),0,DB_UtilityFE!CH12/DB_UtilityFE!CG12)</f>
        <v>0.4487497837662901</v>
      </c>
      <c r="H12" s="43">
        <f>SUM(DB_FEConversion!P12,DB_FEConversion!Q12,DB_FEConversion!CH12,DB_FEConversion!CU12,DB_FEConversion!DI12)</f>
        <v>19151.829954319997</v>
      </c>
      <c r="I12" s="43">
        <f>SUM(DB_FEConversion!U12,DB_FEConversion!V12,DB_FEConversion!CL12,DB_FEConversion!CZ12,DB_FEConversion!DM12)</f>
        <v>3533693.1578480001</v>
      </c>
      <c r="J12" s="43">
        <f>SUM(DB_FEConversion!AA12,DB_FEConversion!AC12,DB_FEConversion!CQ12,DB_FEConversion!DF12,DB_FEConversion!DR12)</f>
        <v>3016927.8983099996</v>
      </c>
      <c r="K12" s="43">
        <f>((SUM(DB_Census_State!AL12*FE_ConvertionFactors!$C$5,DB_Census_State!AS12*FE_ConvertionFactors!$C$54*FE_ConvertionFactors!$C$55)*0.5)/2)*0.7</f>
        <v>5108.9213</v>
      </c>
      <c r="L12" s="43">
        <f>((SUM(DB_Census_State!AL12*FE_ConvertionFactors!$C$5,DB_Census_State!AS12*FE_ConvertionFactors!$C$54*FE_ConvertionFactors!$C$55)*0.5)/4)*0.6</f>
        <v>2189.5376999999999</v>
      </c>
      <c r="M12" s="43">
        <f t="shared" si="0"/>
        <v>7298.4589999999998</v>
      </c>
      <c r="N12" s="43">
        <f>SUM(K12*FE_ConvertionFactors!$F$88*FE_ConvertionFactors!$G$88,'Results_Feed&amp;Food'!L12*FE_ConvertionFactors!$F$87*FE_ConvertionFactors!$G$87)</f>
        <v>1283.7675547263</v>
      </c>
      <c r="O12" s="43">
        <f>SUM(K12*FE_ConvertionFactors!$F$88*FE_ConvertionFactors!$H$88,'Results_Feed&amp;Food'!L12*FE_ConvertionFactors!$F$87*FE_ConvertionFactors!$H$87)</f>
        <v>83121.419705099994</v>
      </c>
      <c r="P12" s="43">
        <f>SUM(K12*FE_ConvertionFactors!$F$88*FE_ConvertionFactors!$I$88,'Results_Feed&amp;Food'!L12*FE_ConvertionFactors!$F$87*FE_ConvertionFactors!$I$87)</f>
        <v>57806.860632780001</v>
      </c>
      <c r="Q12" s="43">
        <f t="shared" si="3"/>
        <v>20435.597509046296</v>
      </c>
      <c r="R12" s="43">
        <f t="shared" si="4"/>
        <v>3616814.5775531</v>
      </c>
      <c r="S12" s="43">
        <f t="shared" si="2"/>
        <v>3074734.7589427796</v>
      </c>
      <c r="T12"/>
    </row>
    <row r="13" spans="1:21" x14ac:dyDescent="0.2">
      <c r="A13" s="54">
        <v>24</v>
      </c>
      <c r="B13" s="42" t="s">
        <v>42</v>
      </c>
      <c r="C13" s="219">
        <v>1975</v>
      </c>
      <c r="D13" s="53" t="s">
        <v>201</v>
      </c>
      <c r="E13" s="57">
        <f>IF(OR(DB_UtilityFE!CB13=0,DB_UtilityFE!CA13=0),0,DB_UtilityFE!CB13/DB_UtilityFE!CA13)</f>
        <v>0.8001382950216529</v>
      </c>
      <c r="F13" s="57">
        <f>IF(OR(DB_UtilityFE!CE13=0,DB_UtilityFE!CD13=0),0,DB_UtilityFE!CE13/DB_UtilityFE!CD13)</f>
        <v>0.34921844752353004</v>
      </c>
      <c r="G13" s="57">
        <f>IF(OR(DB_UtilityFE!CH13=0,DB_UtilityFE!CG13=0),0,DB_UtilityFE!CH13/DB_UtilityFE!CG13)</f>
        <v>0.31581873503266272</v>
      </c>
      <c r="H13" s="43">
        <f>SUM(DB_FEConversion!P13,DB_FEConversion!Q13,DB_FEConversion!CH13,DB_FEConversion!CU13,DB_FEConversion!DI13)</f>
        <v>2840.0859728000005</v>
      </c>
      <c r="I13" s="43">
        <f>SUM(DB_FEConversion!U13,DB_FEConversion!V13,DB_FEConversion!CL13,DB_FEConversion!CZ13,DB_FEConversion!DM13)</f>
        <v>526341.96944000002</v>
      </c>
      <c r="J13" s="43">
        <f>SUM(DB_FEConversion!AA13,DB_FEConversion!AC13,DB_FEConversion!CQ13,DB_FEConversion!DF13,DB_FEConversion!DR13)</f>
        <v>449040.41339999996</v>
      </c>
      <c r="K13" s="43">
        <f>((SUM(DB_Census_State!AL13*FE_ConvertionFactors!$C$5,DB_Census_State!AS13*FE_ConvertionFactors!$C$54*FE_ConvertionFactors!$C$55)*0.5)/2)*0.7</f>
        <v>2732.5045999999993</v>
      </c>
      <c r="L13" s="43">
        <f>((SUM(DB_Census_State!AL13*FE_ConvertionFactors!$C$5,DB_Census_State!AS13*FE_ConvertionFactors!$C$54*FE_ConvertionFactors!$C$55)*0.5)/4)*0.6</f>
        <v>1171.0733999999998</v>
      </c>
      <c r="M13" s="43">
        <f t="shared" si="0"/>
        <v>3903.5779999999991</v>
      </c>
      <c r="N13" s="43">
        <f>SUM(K13*FE_ConvertionFactors!$F$88*FE_ConvertionFactors!$G$88,'Results_Feed&amp;Food'!L13*FE_ConvertionFactors!$F$87*FE_ConvertionFactors!$G$87)</f>
        <v>686.62258481459992</v>
      </c>
      <c r="O13" s="43">
        <f>SUM(K13*FE_ConvertionFactors!$F$88*FE_ConvertionFactors!$H$88,'Results_Feed&amp;Food'!L13*FE_ConvertionFactors!$F$87*FE_ConvertionFactors!$H$87)</f>
        <v>44457.459484199993</v>
      </c>
      <c r="P13" s="43">
        <f>SUM(K13*FE_ConvertionFactors!$F$88*FE_ConvertionFactors!$I$88,'Results_Feed&amp;Food'!L13*FE_ConvertionFactors!$F$87*FE_ConvertionFactors!$I$87)</f>
        <v>30917.977262759996</v>
      </c>
      <c r="Q13" s="43">
        <f t="shared" si="3"/>
        <v>3526.7085576146005</v>
      </c>
      <c r="R13" s="43">
        <f t="shared" si="4"/>
        <v>570799.42892420001</v>
      </c>
      <c r="S13" s="43">
        <f t="shared" si="2"/>
        <v>479958.39066275995</v>
      </c>
      <c r="T13"/>
    </row>
    <row r="14" spans="1:21" x14ac:dyDescent="0.2">
      <c r="A14" s="54">
        <v>25</v>
      </c>
      <c r="B14" s="42" t="s">
        <v>43</v>
      </c>
      <c r="C14" s="219">
        <v>1975</v>
      </c>
      <c r="D14" s="53" t="s">
        <v>201</v>
      </c>
      <c r="E14" s="57">
        <f>IF(OR(DB_UtilityFE!CB14=0,DB_UtilityFE!CA14=0),0,DB_UtilityFE!CB14/DB_UtilityFE!CA14)</f>
        <v>0.59073314404980837</v>
      </c>
      <c r="F14" s="57">
        <f>IF(OR(DB_UtilityFE!CE14=0,DB_UtilityFE!CD14=0),0,DB_UtilityFE!CE14/DB_UtilityFE!CD14)</f>
        <v>0.30508170027569154</v>
      </c>
      <c r="G14" s="57">
        <f>IF(OR(DB_UtilityFE!CH14=0,DB_UtilityFE!CG14=0),0,DB_UtilityFE!CH14/DB_UtilityFE!CG14)</f>
        <v>0.29348728595973533</v>
      </c>
      <c r="H14" s="43">
        <f>SUM(DB_FEConversion!P14,DB_FEConversion!Q14,DB_FEConversion!CH14,DB_FEConversion!CU14,DB_FEConversion!DI14)</f>
        <v>7469.5867593600015</v>
      </c>
      <c r="I14" s="43">
        <f>SUM(DB_FEConversion!U14,DB_FEConversion!V14,DB_FEConversion!CL14,DB_FEConversion!CZ14,DB_FEConversion!DM14)</f>
        <v>1385424.260004</v>
      </c>
      <c r="J14" s="43">
        <f>SUM(DB_FEConversion!AA14,DB_FEConversion!AC14,DB_FEConversion!CQ14,DB_FEConversion!DF14,DB_FEConversion!DR14)</f>
        <v>1181785.3641300001</v>
      </c>
      <c r="K14" s="43">
        <f>((SUM(DB_Census_State!AL14*FE_ConvertionFactors!$C$5,DB_Census_State!AS14*FE_ConvertionFactors!$C$54*FE_ConvertionFactors!$C$55)*0.5)/2)*0.7</f>
        <v>4424.695099999999</v>
      </c>
      <c r="L14" s="43">
        <f>((SUM(DB_Census_State!AL14*FE_ConvertionFactors!$C$5,DB_Census_State!AS14*FE_ConvertionFactors!$C$54*FE_ConvertionFactors!$C$55)*0.5)/4)*0.6</f>
        <v>1896.2978999999998</v>
      </c>
      <c r="M14" s="43">
        <f t="shared" si="0"/>
        <v>6320.9929999999986</v>
      </c>
      <c r="N14" s="43">
        <f>SUM(K14*FE_ConvertionFactors!$F$88*FE_ConvertionFactors!$G$88,'Results_Feed&amp;Food'!L14*FE_ConvertionFactors!$F$87*FE_ConvertionFactors!$G$87)</f>
        <v>1111.8354884300998</v>
      </c>
      <c r="O14" s="43">
        <f>SUM(K14*FE_ConvertionFactors!$F$88*FE_ConvertionFactors!$H$88,'Results_Feed&amp;Food'!L14*FE_ConvertionFactors!$F$87*FE_ConvertionFactors!$H$87)</f>
        <v>71989.157177699992</v>
      </c>
      <c r="P14" s="43">
        <f>SUM(K14*FE_ConvertionFactors!$F$88*FE_ConvertionFactors!$I$88,'Results_Feed&amp;Food'!L14*FE_ConvertionFactors!$F$87*FE_ConvertionFactors!$I$87)</f>
        <v>50064.919377059996</v>
      </c>
      <c r="Q14" s="43">
        <f t="shared" si="3"/>
        <v>8581.4222477901021</v>
      </c>
      <c r="R14" s="43">
        <f t="shared" si="4"/>
        <v>1457413.4171817</v>
      </c>
      <c r="S14" s="43">
        <f t="shared" si="2"/>
        <v>1231850.28350706</v>
      </c>
      <c r="T14"/>
    </row>
    <row r="15" spans="1:21" x14ac:dyDescent="0.2">
      <c r="A15" s="54">
        <v>26</v>
      </c>
      <c r="B15" s="42" t="s">
        <v>44</v>
      </c>
      <c r="C15" s="219">
        <v>1975</v>
      </c>
      <c r="D15" s="53" t="s">
        <v>201</v>
      </c>
      <c r="E15" s="57">
        <f>IF(OR(DB_UtilityFE!CB15=0,DB_UtilityFE!CA15=0),0,DB_UtilityFE!CB15/DB_UtilityFE!CA15)</f>
        <v>0.34787368961929993</v>
      </c>
      <c r="F15" s="57">
        <f>IF(OR(DB_UtilityFE!CE15=0,DB_UtilityFE!CD15=0),0,DB_UtilityFE!CE15/DB_UtilityFE!CD15)</f>
        <v>0.1124915609096746</v>
      </c>
      <c r="G15" s="57">
        <f>IF(OR(DB_UtilityFE!CH15=0,DB_UtilityFE!CG15=0),0,DB_UtilityFE!CH15/DB_UtilityFE!CG15)</f>
        <v>0.1082012166618173</v>
      </c>
      <c r="H15" s="43">
        <f>SUM(DB_FEConversion!P15,DB_FEConversion!Q15,DB_FEConversion!CH15,DB_FEConversion!CU15,DB_FEConversion!DI15)</f>
        <v>10817.832181440002</v>
      </c>
      <c r="I15" s="43">
        <f>SUM(DB_FEConversion!U15,DB_FEConversion!V15,DB_FEConversion!CL15,DB_FEConversion!CZ15,DB_FEConversion!DM15)</f>
        <v>2021682.1776360001</v>
      </c>
      <c r="J15" s="43">
        <f>SUM(DB_FEConversion!AA15,DB_FEConversion!AC15,DB_FEConversion!CQ15,DB_FEConversion!DF15,DB_FEConversion!DR15)</f>
        <v>1722051.6407700002</v>
      </c>
      <c r="K15" s="43">
        <f>((SUM(DB_Census_State!AL15*FE_ConvertionFactors!$C$5,DB_Census_State!AS15*FE_ConvertionFactors!$C$54*FE_ConvertionFactors!$C$55)*0.5)/2)*0.7</f>
        <v>2897.6982999999996</v>
      </c>
      <c r="L15" s="43">
        <f>((SUM(DB_Census_State!AL15*FE_ConvertionFactors!$C$5,DB_Census_State!AS15*FE_ConvertionFactors!$C$54*FE_ConvertionFactors!$C$55)*0.5)/4)*0.6</f>
        <v>1241.8706999999997</v>
      </c>
      <c r="M15" s="43">
        <f t="shared" si="0"/>
        <v>4139.5689999999995</v>
      </c>
      <c r="N15" s="43">
        <f>SUM(K15*FE_ConvertionFactors!$F$88*FE_ConvertionFactors!$G$88,'Results_Feed&amp;Food'!L15*FE_ConvertionFactors!$F$87*FE_ConvertionFactors!$G$87)</f>
        <v>728.13238695329983</v>
      </c>
      <c r="O15" s="43">
        <f>SUM(K15*FE_ConvertionFactors!$F$88*FE_ConvertionFactors!$H$88,'Results_Feed&amp;Food'!L15*FE_ConvertionFactors!$F$87*FE_ConvertionFactors!$H$87)</f>
        <v>47145.137384099988</v>
      </c>
      <c r="P15" s="43">
        <f>SUM(K15*FE_ConvertionFactors!$F$88*FE_ConvertionFactors!$I$88,'Results_Feed&amp;Food'!L15*FE_ConvertionFactors!$F$87*FE_ConvertionFactors!$I$87)</f>
        <v>32787.125098979996</v>
      </c>
      <c r="Q15" s="43">
        <f t="shared" si="3"/>
        <v>11545.964568393301</v>
      </c>
      <c r="R15" s="43">
        <f t="shared" si="4"/>
        <v>2068827.3150201</v>
      </c>
      <c r="S15" s="43">
        <f t="shared" si="2"/>
        <v>1754838.7658689802</v>
      </c>
      <c r="T15"/>
    </row>
    <row r="16" spans="1:21" x14ac:dyDescent="0.2">
      <c r="A16" s="54">
        <v>27</v>
      </c>
      <c r="B16" s="42" t="s">
        <v>45</v>
      </c>
      <c r="C16" s="219">
        <v>1975</v>
      </c>
      <c r="D16" s="53" t="s">
        <v>201</v>
      </c>
      <c r="E16" s="57">
        <f>IF(OR(DB_UtilityFE!CB16=0,DB_UtilityFE!CA16=0),0,DB_UtilityFE!CB16/DB_UtilityFE!CA16)</f>
        <v>0.3064419740132438</v>
      </c>
      <c r="F16" s="57">
        <f>IF(OR(DB_UtilityFE!CE16=0,DB_UtilityFE!CD16=0),0,DB_UtilityFE!CE16/DB_UtilityFE!CD16)</f>
        <v>6.0815872508513592E-2</v>
      </c>
      <c r="G16" s="57">
        <f>IF(OR(DB_UtilityFE!CH16=0,DB_UtilityFE!CG16=0),0,DB_UtilityFE!CH16/DB_UtilityFE!CG16)</f>
        <v>5.4998405647040768E-2</v>
      </c>
      <c r="H16" s="43">
        <f>SUM(DB_FEConversion!P16,DB_FEConversion!Q16,DB_FEConversion!CH16,DB_FEConversion!CU16,DB_FEConversion!DI16)</f>
        <v>3239.1651155999998</v>
      </c>
      <c r="I16" s="43">
        <f>SUM(DB_FEConversion!U16,DB_FEConversion!V16,DB_FEConversion!CL16,DB_FEConversion!CZ16,DB_FEConversion!DM16)</f>
        <v>595587.5806799999</v>
      </c>
      <c r="J16" s="43">
        <f>SUM(DB_FEConversion!AA16,DB_FEConversion!AC16,DB_FEConversion!CQ16,DB_FEConversion!DF16,DB_FEConversion!DR16)</f>
        <v>508802.48654999991</v>
      </c>
      <c r="K16" s="43">
        <f>((SUM(DB_Census_State!AL16*FE_ConvertionFactors!$C$5,DB_Census_State!AS16*FE_ConvertionFactors!$C$54*FE_ConvertionFactors!$C$55)*0.5)/2)*0.7</f>
        <v>1259.7165</v>
      </c>
      <c r="L16" s="43">
        <f>((SUM(DB_Census_State!AL16*FE_ConvertionFactors!$C$5,DB_Census_State!AS16*FE_ConvertionFactors!$C$54*FE_ConvertionFactors!$C$55)*0.5)/4)*0.6</f>
        <v>539.87850000000003</v>
      </c>
      <c r="M16" s="43">
        <f t="shared" si="0"/>
        <v>1799.595</v>
      </c>
      <c r="N16" s="43">
        <f>SUM(K16*FE_ConvertionFactors!$F$88*FE_ConvertionFactors!$G$88,'Results_Feed&amp;Food'!L16*FE_ConvertionFactors!$F$87*FE_ConvertionFactors!$G$87)</f>
        <v>316.54102224150006</v>
      </c>
      <c r="O16" s="43">
        <f>SUM(K16*FE_ConvertionFactors!$F$88*FE_ConvertionFactors!$H$88,'Results_Feed&amp;Food'!L16*FE_ConvertionFactors!$F$87*FE_ConvertionFactors!$H$87)</f>
        <v>20495.407495500003</v>
      </c>
      <c r="P16" s="43">
        <f>SUM(K16*FE_ConvertionFactors!$F$88*FE_ConvertionFactors!$I$88,'Results_Feed&amp;Food'!L16*FE_ConvertionFactors!$F$87*FE_ConvertionFactors!$I$87)</f>
        <v>14253.548229900003</v>
      </c>
      <c r="Q16" s="43">
        <f t="shared" si="3"/>
        <v>3555.7061378415001</v>
      </c>
      <c r="R16" s="43">
        <f t="shared" si="4"/>
        <v>616082.98817549995</v>
      </c>
      <c r="S16" s="43">
        <f t="shared" si="2"/>
        <v>523056.03477989993</v>
      </c>
      <c r="T16"/>
    </row>
    <row r="17" spans="1:20" x14ac:dyDescent="0.2">
      <c r="A17" s="54">
        <v>28</v>
      </c>
      <c r="B17" s="42" t="s">
        <v>46</v>
      </c>
      <c r="C17" s="219">
        <v>1975</v>
      </c>
      <c r="D17" s="53" t="s">
        <v>201</v>
      </c>
      <c r="E17" s="57">
        <f>IF(OR(DB_UtilityFE!CB17=0,DB_UtilityFE!CA17=0),0,DB_UtilityFE!CB17/DB_UtilityFE!CA17)</f>
        <v>0.44677464279321544</v>
      </c>
      <c r="F17" s="57">
        <f>IF(OR(DB_UtilityFE!CE17=0,DB_UtilityFE!CD17=0),0,DB_UtilityFE!CE17/DB_UtilityFE!CD17)</f>
        <v>0.20018608686040837</v>
      </c>
      <c r="G17" s="57">
        <f>IF(OR(DB_UtilityFE!CH17=0,DB_UtilityFE!CG17=0),0,DB_UtilityFE!CH17/DB_UtilityFE!CG17)</f>
        <v>0.20220157049652654</v>
      </c>
      <c r="H17" s="43">
        <f>SUM(DB_FEConversion!P17,DB_FEConversion!Q17,DB_FEConversion!CH17,DB_FEConversion!CU17,DB_FEConversion!DI17)</f>
        <v>2446.7609140000004</v>
      </c>
      <c r="I17" s="43">
        <f>SUM(DB_FEConversion!U17,DB_FEConversion!V17,DB_FEConversion!CL17,DB_FEConversion!CZ17,DB_FEConversion!DM17)</f>
        <v>440695.40500000003</v>
      </c>
      <c r="J17" s="43">
        <f>SUM(DB_FEConversion!AA17,DB_FEConversion!AC17,DB_FEConversion!CQ17,DB_FEConversion!DF17,DB_FEConversion!DR17)</f>
        <v>377828.93174999999</v>
      </c>
      <c r="K17" s="43">
        <f>((SUM(DB_Census_State!AL17*FE_ConvertionFactors!$C$5,DB_Census_State!AS17*FE_ConvertionFactors!$C$54*FE_ConvertionFactors!$C$55)*0.5)/2)*0.7</f>
        <v>3466.7940999999992</v>
      </c>
      <c r="L17" s="43">
        <f>((SUM(DB_Census_State!AL17*FE_ConvertionFactors!$C$5,DB_Census_State!AS17*FE_ConvertionFactors!$C$54*FE_ConvertionFactors!$C$55)*0.5)/4)*0.6</f>
        <v>1485.7688999999998</v>
      </c>
      <c r="M17" s="43">
        <f t="shared" si="0"/>
        <v>4952.5629999999992</v>
      </c>
      <c r="N17" s="43">
        <f>SUM(K17*FE_ConvertionFactors!$F$88*FE_ConvertionFactors!$G$88,'Results_Feed&amp;Food'!L17*FE_ConvertionFactors!$F$87*FE_ConvertionFactors!$G$87)</f>
        <v>871.13453567909983</v>
      </c>
      <c r="O17" s="43">
        <f>SUM(K17*FE_ConvertionFactors!$F$88*FE_ConvertionFactors!$H$88,'Results_Feed&amp;Food'!L17*FE_ConvertionFactors!$F$87*FE_ConvertionFactors!$H$87)</f>
        <v>56404.244750699989</v>
      </c>
      <c r="P17" s="43">
        <f>SUM(K17*FE_ConvertionFactors!$F$88*FE_ConvertionFactors!$I$88,'Results_Feed&amp;Food'!L17*FE_ConvertionFactors!$F$87*FE_ConvertionFactors!$I$87)</f>
        <v>39226.379036459999</v>
      </c>
      <c r="Q17" s="43">
        <f t="shared" si="3"/>
        <v>3317.8954496791002</v>
      </c>
      <c r="R17" s="43">
        <f t="shared" si="4"/>
        <v>497099.64975069999</v>
      </c>
      <c r="S17" s="43">
        <f t="shared" si="2"/>
        <v>417055.31078646</v>
      </c>
      <c r="T17"/>
    </row>
    <row r="18" spans="1:20" x14ac:dyDescent="0.2">
      <c r="A18" s="54">
        <v>29</v>
      </c>
      <c r="B18" s="42" t="s">
        <v>47</v>
      </c>
      <c r="C18" s="219">
        <v>1975</v>
      </c>
      <c r="D18" s="53" t="s">
        <v>201</v>
      </c>
      <c r="E18" s="57">
        <f>IF(OR(DB_UtilityFE!CB18=0,DB_UtilityFE!CA18=0),0,DB_UtilityFE!CB18/DB_UtilityFE!CA18)</f>
        <v>0.16585854997279001</v>
      </c>
      <c r="F18" s="57">
        <f>IF(OR(DB_UtilityFE!CE18=0,DB_UtilityFE!CD18=0),0,DB_UtilityFE!CE18/DB_UtilityFE!CD18)</f>
        <v>0.12897771278564166</v>
      </c>
      <c r="G18" s="57">
        <f>IF(OR(DB_UtilityFE!CH18=0,DB_UtilityFE!CG18=0),0,DB_UtilityFE!CH18/DB_UtilityFE!CG18)</f>
        <v>0.14505109610270991</v>
      </c>
      <c r="H18" s="43">
        <f>SUM(DB_FEConversion!P18,DB_FEConversion!Q18,DB_FEConversion!CH18,DB_FEConversion!CU18,DB_FEConversion!DI18)</f>
        <v>15631.602380480001</v>
      </c>
      <c r="I18" s="43">
        <f>SUM(DB_FEConversion!U18,DB_FEConversion!V18,DB_FEConversion!CL18,DB_FEConversion!CZ18,DB_FEConversion!DM18)</f>
        <v>2916035.4776120004</v>
      </c>
      <c r="J18" s="43">
        <f>SUM(DB_FEConversion!AA18,DB_FEConversion!AC18,DB_FEConversion!CQ18,DB_FEConversion!DF18,DB_FEConversion!DR18)</f>
        <v>2484548.4735900001</v>
      </c>
      <c r="K18" s="43">
        <f>((SUM(DB_Census_State!AL18*FE_ConvertionFactors!$C$5,DB_Census_State!AS18*FE_ConvertionFactors!$C$54*FE_ConvertionFactors!$C$55)*0.5)/2)*0.7</f>
        <v>7952.4794999999995</v>
      </c>
      <c r="L18" s="43">
        <f>((SUM(DB_Census_State!AL18*FE_ConvertionFactors!$C$5,DB_Census_State!AS18*FE_ConvertionFactors!$C$54*FE_ConvertionFactors!$C$55)*0.5)/4)*0.6</f>
        <v>3408.2054999999996</v>
      </c>
      <c r="M18" s="43">
        <f t="shared" si="0"/>
        <v>11360.684999999999</v>
      </c>
      <c r="N18" s="43">
        <f>SUM(K18*FE_ConvertionFactors!$F$88*FE_ConvertionFactors!$G$88,'Results_Feed&amp;Food'!L18*FE_ConvertionFactors!$F$87*FE_ConvertionFactors!$G$87)</f>
        <v>1998.2956405544996</v>
      </c>
      <c r="O18" s="43">
        <f>SUM(K18*FE_ConvertionFactors!$F$88*FE_ConvertionFactors!$H$88,'Results_Feed&amp;Food'!L18*FE_ConvertionFactors!$F$87*FE_ConvertionFactors!$H$87)</f>
        <v>129385.70539649998</v>
      </c>
      <c r="P18" s="43">
        <f>SUM(K18*FE_ConvertionFactors!$F$88*FE_ConvertionFactors!$I$88,'Results_Feed&amp;Food'!L18*FE_ConvertionFactors!$F$87*FE_ConvertionFactors!$I$87)</f>
        <v>89981.396687700006</v>
      </c>
      <c r="Q18" s="43">
        <f t="shared" si="3"/>
        <v>17629.8980210345</v>
      </c>
      <c r="R18" s="43">
        <f t="shared" si="4"/>
        <v>3045421.1830085004</v>
      </c>
      <c r="S18" s="43">
        <f t="shared" si="2"/>
        <v>2574529.8702777</v>
      </c>
      <c r="T18"/>
    </row>
    <row r="19" spans="1:20" x14ac:dyDescent="0.2">
      <c r="A19" s="54">
        <v>31</v>
      </c>
      <c r="B19" s="42" t="s">
        <v>48</v>
      </c>
      <c r="C19" s="219">
        <v>1975</v>
      </c>
      <c r="D19" s="53" t="s">
        <v>202</v>
      </c>
      <c r="E19" s="57">
        <f>IF(OR(DB_UtilityFE!CB19=0,DB_UtilityFE!CA19=0),0,DB_UtilityFE!CB19/DB_UtilityFE!CA19)</f>
        <v>0.802765301645194</v>
      </c>
      <c r="F19" s="57">
        <f>IF(OR(DB_UtilityFE!CE19=0,DB_UtilityFE!CD19=0),0,DB_UtilityFE!CE19/DB_UtilityFE!CD19)</f>
        <v>0.71781344412211101</v>
      </c>
      <c r="G19" s="57">
        <f>IF(OR(DB_UtilityFE!CH19=0,DB_UtilityFE!CG19=0),0,DB_UtilityFE!CH19/DB_UtilityFE!CG19)</f>
        <v>0.72122225617519786</v>
      </c>
      <c r="H19" s="43">
        <f>SUM(DB_FEConversion!P19,DB_FEConversion!Q19,DB_FEConversion!CH19,DB_FEConversion!CU19,DB_FEConversion!DI19)</f>
        <v>134600.11465224001</v>
      </c>
      <c r="I19" s="43">
        <f>SUM(DB_FEConversion!U19,DB_FEConversion!V19,DB_FEConversion!CL19,DB_FEConversion!CZ19,DB_FEConversion!DM19)</f>
        <v>22593562.060295999</v>
      </c>
      <c r="J19" s="43">
        <f>SUM(DB_FEConversion!AA19,DB_FEConversion!AC19,DB_FEConversion!CQ19,DB_FEConversion!DF19,DB_FEConversion!DR19)</f>
        <v>19362994.380419999</v>
      </c>
      <c r="K19" s="43">
        <f>((SUM(DB_Census_State!AL19*FE_ConvertionFactors!$C$5,DB_Census_State!AS19*FE_ConvertionFactors!$C$54*FE_ConvertionFactors!$C$55)*0.5)/2)*0.7</f>
        <v>14991.275599999997</v>
      </c>
      <c r="L19" s="43">
        <f>((SUM(DB_Census_State!AL19*FE_ConvertionFactors!$C$5,DB_Census_State!AS19*FE_ConvertionFactors!$C$54*FE_ConvertionFactors!$C$55)*0.5)/4)*0.6</f>
        <v>6424.8323999999984</v>
      </c>
      <c r="M19" s="43">
        <f t="shared" si="0"/>
        <v>21416.107999999997</v>
      </c>
      <c r="N19" s="43">
        <f>SUM(K19*FE_ConvertionFactors!$F$88*FE_ConvertionFactors!$G$88,'Results_Feed&amp;Food'!L19*FE_ConvertionFactors!$F$87*FE_ConvertionFactors!$G$87)</f>
        <v>3767.0013079355995</v>
      </c>
      <c r="O19" s="43">
        <f>SUM(K19*FE_ConvertionFactors!$F$88*FE_ConvertionFactors!$H$88,'Results_Feed&amp;Food'!L19*FE_ConvertionFactors!$F$87*FE_ConvertionFactors!$H$87)</f>
        <v>243905.91240119998</v>
      </c>
      <c r="P19" s="43">
        <f>SUM(K19*FE_ConvertionFactors!$F$88*FE_ConvertionFactors!$I$88,'Results_Feed&amp;Food'!L19*FE_ConvertionFactors!$F$87*FE_ConvertionFactors!$I$87)</f>
        <v>169624.57012535998</v>
      </c>
      <c r="Q19" s="43">
        <f t="shared" si="3"/>
        <v>138367.11596017561</v>
      </c>
      <c r="R19" s="43">
        <f t="shared" si="4"/>
        <v>22837467.972697198</v>
      </c>
      <c r="S19" s="43">
        <f t="shared" si="2"/>
        <v>19532618.950545359</v>
      </c>
      <c r="T19"/>
    </row>
    <row r="20" spans="1:20" x14ac:dyDescent="0.2">
      <c r="A20" s="54">
        <v>32</v>
      </c>
      <c r="B20" s="42" t="s">
        <v>49</v>
      </c>
      <c r="C20" s="219">
        <v>1975</v>
      </c>
      <c r="D20" s="53" t="s">
        <v>202</v>
      </c>
      <c r="E20" s="57">
        <f>IF(OR(DB_UtilityFE!CB20=0,DB_UtilityFE!CA20=0),0,DB_UtilityFE!CB20/DB_UtilityFE!CA20)</f>
        <v>0.29641950521084592</v>
      </c>
      <c r="F20" s="57">
        <f>IF(OR(DB_UtilityFE!CE20=0,DB_UtilityFE!CD20=0),0,DB_UtilityFE!CE20/DB_UtilityFE!CD20)</f>
        <v>0.29512150677459487</v>
      </c>
      <c r="G20" s="57">
        <f>IF(OR(DB_UtilityFE!CH20=0,DB_UtilityFE!CG20=0),0,DB_UtilityFE!CH20/DB_UtilityFE!CG20)</f>
        <v>0.31005107297628187</v>
      </c>
      <c r="H20" s="43">
        <f>SUM(DB_FEConversion!P20,DB_FEConversion!Q20,DB_FEConversion!CH20,DB_FEConversion!CU20,DB_FEConversion!DI20)</f>
        <v>9263.164625200001</v>
      </c>
      <c r="I20" s="43">
        <f>SUM(DB_FEConversion!U20,DB_FEConversion!V20,DB_FEConversion!CL20,DB_FEConversion!CZ20,DB_FEConversion!DM20)</f>
        <v>1702926.2908600001</v>
      </c>
      <c r="J20" s="43">
        <f>SUM(DB_FEConversion!AA20,DB_FEConversion!AC20,DB_FEConversion!CQ20,DB_FEConversion!DF20,DB_FEConversion!DR20)</f>
        <v>1454164.8710999999</v>
      </c>
      <c r="K20" s="43">
        <f>((SUM(DB_Census_State!AL20*FE_ConvertionFactors!$C$5,DB_Census_State!AS20*FE_ConvertionFactors!$C$54*FE_ConvertionFactors!$C$55)*0.5)/2)*0.7</f>
        <v>1414.7230999999999</v>
      </c>
      <c r="L20" s="43">
        <f>((SUM(DB_Census_State!AL20*FE_ConvertionFactors!$C$5,DB_Census_State!AS20*FE_ConvertionFactors!$C$54*FE_ConvertionFactors!$C$55)*0.5)/4)*0.6</f>
        <v>606.30989999999997</v>
      </c>
      <c r="M20" s="43">
        <f t="shared" si="0"/>
        <v>2021.0329999999999</v>
      </c>
      <c r="N20" s="43">
        <f>SUM(K20*FE_ConvertionFactors!$F$88*FE_ConvertionFactors!$G$88,'Results_Feed&amp;Food'!L20*FE_ConvertionFactors!$F$87*FE_ConvertionFactors!$G$87)</f>
        <v>355.49101425809999</v>
      </c>
      <c r="O20" s="43">
        <f>SUM(K20*FE_ConvertionFactors!$F$88*FE_ConvertionFactors!$H$88,'Results_Feed&amp;Food'!L20*FE_ConvertionFactors!$F$87*FE_ConvertionFactors!$H$87)</f>
        <v>23017.342733700003</v>
      </c>
      <c r="P20" s="43">
        <f>SUM(K20*FE_ConvertionFactors!$F$88*FE_ConvertionFactors!$I$88,'Results_Feed&amp;Food'!L20*FE_ConvertionFactors!$F$87*FE_ConvertionFactors!$I$87)</f>
        <v>16007.43019386</v>
      </c>
      <c r="Q20" s="43">
        <f t="shared" si="3"/>
        <v>9618.6556394581003</v>
      </c>
      <c r="R20" s="43">
        <f t="shared" si="4"/>
        <v>1725943.6335937001</v>
      </c>
      <c r="S20" s="43">
        <f t="shared" si="2"/>
        <v>1470172.30129386</v>
      </c>
      <c r="T20"/>
    </row>
    <row r="21" spans="1:20" x14ac:dyDescent="0.2">
      <c r="A21" s="54">
        <v>33</v>
      </c>
      <c r="B21" s="42" t="s">
        <v>50</v>
      </c>
      <c r="C21" s="219">
        <v>1975</v>
      </c>
      <c r="D21" s="53" t="s">
        <v>202</v>
      </c>
      <c r="E21" s="57">
        <f>IF(OR(DB_UtilityFE!CB21=0,DB_UtilityFE!CA21=0),0,DB_UtilityFE!CB21/DB_UtilityFE!CA21)</f>
        <v>0.58446672416468859</v>
      </c>
      <c r="F21" s="57">
        <f>IF(OR(DB_UtilityFE!CE21=0,DB_UtilityFE!CD21=0),0,DB_UtilityFE!CE21/DB_UtilityFE!CD21)</f>
        <v>0.17227558084715852</v>
      </c>
      <c r="G21" s="57">
        <f>IF(OR(DB_UtilityFE!CH21=0,DB_UtilityFE!CG21=0),0,DB_UtilityFE!CH21/DB_UtilityFE!CG21)</f>
        <v>0.15081303065063451</v>
      </c>
      <c r="H21" s="43">
        <f>SUM(DB_FEConversion!P21,DB_FEConversion!Q21,DB_FEConversion!CH21,DB_FEConversion!CU21,DB_FEConversion!DI21)</f>
        <v>5447.4880195999995</v>
      </c>
      <c r="I21" s="43">
        <f>SUM(DB_FEConversion!U21,DB_FEConversion!V21,DB_FEConversion!CL21,DB_FEConversion!CZ21,DB_FEConversion!DM21)</f>
        <v>963678.63830000011</v>
      </c>
      <c r="J21" s="43">
        <f>SUM(DB_FEConversion!AA21,DB_FEConversion!AC21,DB_FEConversion!CQ21,DB_FEConversion!DF21,DB_FEConversion!DR21)</f>
        <v>828586.99079999991</v>
      </c>
      <c r="K21" s="43">
        <f>((SUM(DB_Census_State!AL21*FE_ConvertionFactors!$C$5,DB_Census_State!AS21*FE_ConvertionFactors!$C$54*FE_ConvertionFactors!$C$55)*0.5)/2)*0.7</f>
        <v>19128.556299999997</v>
      </c>
      <c r="L21" s="43">
        <f>((SUM(DB_Census_State!AL21*FE_ConvertionFactors!$C$5,DB_Census_State!AS21*FE_ConvertionFactors!$C$54*FE_ConvertionFactors!$C$55)*0.5)/4)*0.6</f>
        <v>8197.9526999999998</v>
      </c>
      <c r="M21" s="43">
        <f t="shared" si="0"/>
        <v>27326.508999999998</v>
      </c>
      <c r="N21" s="43">
        <f>SUM(K21*FE_ConvertionFactors!$F$88*FE_ConvertionFactors!$G$88,'Results_Feed&amp;Food'!L21*FE_ConvertionFactors!$F$87*FE_ConvertionFactors!$G$87)</f>
        <v>4806.6154291112998</v>
      </c>
      <c r="O21" s="43">
        <f>SUM(K21*FE_ConvertionFactors!$F$88*FE_ConvertionFactors!$H$88,'Results_Feed&amp;Food'!L21*FE_ConvertionFactors!$F$87*FE_ConvertionFactors!$H$87)</f>
        <v>311218.87835009996</v>
      </c>
      <c r="P21" s="43">
        <f>SUM(K21*FE_ConvertionFactors!$F$88*FE_ConvertionFactors!$I$88,'Results_Feed&amp;Food'!L21*FE_ConvertionFactors!$F$87*FE_ConvertionFactors!$I$87)</f>
        <v>216437.42841378</v>
      </c>
      <c r="Q21" s="43">
        <f t="shared" si="3"/>
        <v>10254.103448711299</v>
      </c>
      <c r="R21" s="43">
        <f t="shared" si="4"/>
        <v>1274897.5166501</v>
      </c>
      <c r="S21" s="43">
        <f t="shared" si="2"/>
        <v>1045024.41921378</v>
      </c>
      <c r="T21"/>
    </row>
    <row r="22" spans="1:20" x14ac:dyDescent="0.2">
      <c r="A22" s="54">
        <v>35</v>
      </c>
      <c r="B22" s="42" t="s">
        <v>51</v>
      </c>
      <c r="C22" s="219">
        <v>1975</v>
      </c>
      <c r="D22" s="53" t="s">
        <v>202</v>
      </c>
      <c r="E22" s="57">
        <f>IF(OR(DB_UtilityFE!CB22=0,DB_UtilityFE!CA22=0),0,DB_UtilityFE!CB22/DB_UtilityFE!CA22)</f>
        <v>1.4431824180055759</v>
      </c>
      <c r="F22" s="57">
        <f>IF(OR(DB_UtilityFE!CE22=0,DB_UtilityFE!CD22=0),0,DB_UtilityFE!CE22/DB_UtilityFE!CD22)</f>
        <v>0.52886188756695485</v>
      </c>
      <c r="G22" s="57">
        <f>IF(OR(DB_UtilityFE!CH22=0,DB_UtilityFE!CG22=0),0,DB_UtilityFE!CH22/DB_UtilityFE!CG22)</f>
        <v>0.45844494362249899</v>
      </c>
      <c r="H22" s="43">
        <f>SUM(DB_FEConversion!P22,DB_FEConversion!Q22,DB_FEConversion!CH22,DB_FEConversion!CU22,DB_FEConversion!DI22)</f>
        <v>325992.98694632004</v>
      </c>
      <c r="I22" s="43">
        <f>SUM(DB_FEConversion!U22,DB_FEConversion!V22,DB_FEConversion!CL22,DB_FEConversion!CZ22,DB_FEConversion!DM22)</f>
        <v>31514509.222988002</v>
      </c>
      <c r="J22" s="43">
        <f>SUM(DB_FEConversion!AA22,DB_FEConversion!AC22,DB_FEConversion!CQ22,DB_FEConversion!DF22,DB_FEConversion!DR22)</f>
        <v>27726739.602809999</v>
      </c>
      <c r="K22" s="43">
        <f>((SUM(DB_Census_State!AL22*FE_ConvertionFactors!$C$5,DB_Census_State!AS22*FE_ConvertionFactors!$C$54*FE_ConvertionFactors!$C$55)*0.5)/2)*0.7</f>
        <v>211897.76579999994</v>
      </c>
      <c r="L22" s="43">
        <f>((SUM(DB_Census_State!AL22*FE_ConvertionFactors!$C$5,DB_Census_State!AS22*FE_ConvertionFactors!$C$54*FE_ConvertionFactors!$C$55)*0.5)/4)*0.6</f>
        <v>90813.328199999974</v>
      </c>
      <c r="M22" s="43">
        <f t="shared" si="0"/>
        <v>302711.09399999992</v>
      </c>
      <c r="N22" s="43">
        <f>SUM(K22*FE_ConvertionFactors!$F$88*FE_ConvertionFactors!$G$88,'Results_Feed&amp;Food'!L22*FE_ConvertionFactors!$F$87*FE_ConvertionFactors!$G$87)</f>
        <v>53245.579776895785</v>
      </c>
      <c r="O22" s="43">
        <f>SUM(K22*FE_ConvertionFactors!$F$88*FE_ConvertionFactors!$H$88,'Results_Feed&amp;Food'!L22*FE_ConvertionFactors!$F$87*FE_ConvertionFactors!$H$87)</f>
        <v>3447546.3784565991</v>
      </c>
      <c r="P22" s="43">
        <f>SUM(K22*FE_ConvertionFactors!$F$88*FE_ConvertionFactors!$I$88,'Results_Feed&amp;Food'!L22*FE_ConvertionFactors!$F$87*FE_ConvertionFactors!$I$87)</f>
        <v>2397599.0031394796</v>
      </c>
      <c r="Q22" s="43">
        <f t="shared" si="3"/>
        <v>379238.56672321586</v>
      </c>
      <c r="R22" s="43">
        <f t="shared" si="4"/>
        <v>34962055.601444602</v>
      </c>
      <c r="S22" s="43">
        <f t="shared" si="2"/>
        <v>30124338.60594948</v>
      </c>
      <c r="T22"/>
    </row>
    <row r="23" spans="1:20" x14ac:dyDescent="0.2">
      <c r="A23" s="54">
        <v>41</v>
      </c>
      <c r="B23" s="42" t="s">
        <v>52</v>
      </c>
      <c r="C23" s="219">
        <v>1975</v>
      </c>
      <c r="D23" s="53" t="s">
        <v>203</v>
      </c>
      <c r="E23" s="57">
        <f>IF(OR(DB_UtilityFE!CB23=0,DB_UtilityFE!CA23=0),0,DB_UtilityFE!CB23/DB_UtilityFE!CA23)</f>
        <v>1.8884898836845938</v>
      </c>
      <c r="F23" s="57">
        <f>IF(OR(DB_UtilityFE!CE23=0,DB_UtilityFE!CD23=0),0,DB_UtilityFE!CE23/DB_UtilityFE!CD23)</f>
        <v>0.83205353080617439</v>
      </c>
      <c r="G23" s="57">
        <f>IF(OR(DB_UtilityFE!CH23=0,DB_UtilityFE!CG23=0),0,DB_UtilityFE!CH23/DB_UtilityFE!CG23)</f>
        <v>0.74792455519016365</v>
      </c>
      <c r="H23" s="43">
        <f>SUM(DB_FEConversion!P23,DB_FEConversion!Q23,DB_FEConversion!CH23,DB_FEConversion!CU23,DB_FEConversion!DI23)</f>
        <v>1175361.4604842402</v>
      </c>
      <c r="I23" s="43">
        <f>SUM(DB_FEConversion!U23,DB_FEConversion!V23,DB_FEConversion!CL23,DB_FEConversion!CZ23,DB_FEConversion!DM23)</f>
        <v>75376781.324875996</v>
      </c>
      <c r="J23" s="43">
        <f>SUM(DB_FEConversion!AA23,DB_FEConversion!AC23,DB_FEConversion!CQ23,DB_FEConversion!DF23,DB_FEConversion!DR23)</f>
        <v>68375120.068920016</v>
      </c>
      <c r="K23" s="43">
        <f>((SUM(DB_Census_State!AL23*FE_ConvertionFactors!$C$5,DB_Census_State!AS23*FE_ConvertionFactors!$C$54*FE_ConvertionFactors!$C$55)*0.5)/2)*0.7</f>
        <v>35751.228099999993</v>
      </c>
      <c r="L23" s="43">
        <f>((SUM(DB_Census_State!AL23*FE_ConvertionFactors!$C$5,DB_Census_State!AS23*FE_ConvertionFactors!$C$54*FE_ConvertionFactors!$C$55)*0.5)/4)*0.6</f>
        <v>15321.954899999997</v>
      </c>
      <c r="M23" s="43">
        <f t="shared" si="0"/>
        <v>51073.18299999999</v>
      </c>
      <c r="N23" s="43">
        <f>SUM(K23*FE_ConvertionFactors!$F$88*FE_ConvertionFactors!$G$88,'Results_Feed&amp;Food'!L23*FE_ConvertionFactors!$F$87*FE_ConvertionFactors!$G$87)</f>
        <v>8983.5532750130988</v>
      </c>
      <c r="O23" s="43">
        <f>SUM(K23*FE_ConvertionFactors!$F$88*FE_ConvertionFactors!$H$88,'Results_Feed&amp;Food'!L23*FE_ConvertionFactors!$F$87*FE_ConvertionFactors!$H$87)</f>
        <v>581667.37386869988</v>
      </c>
      <c r="P23" s="43">
        <f>SUM(K23*FE_ConvertionFactors!$F$88*FE_ConvertionFactors!$I$88,'Results_Feed&amp;Food'!L23*FE_ConvertionFactors!$F$87*FE_ConvertionFactors!$I$87)</f>
        <v>404521.06009685993</v>
      </c>
      <c r="Q23" s="43">
        <f t="shared" si="3"/>
        <v>1184345.0137592533</v>
      </c>
      <c r="R23" s="43">
        <f t="shared" si="4"/>
        <v>75958448.698744699</v>
      </c>
      <c r="S23" s="43">
        <f t="shared" si="2"/>
        <v>68779641.129016876</v>
      </c>
      <c r="T23"/>
    </row>
    <row r="24" spans="1:20" x14ac:dyDescent="0.2">
      <c r="A24" s="54">
        <v>42</v>
      </c>
      <c r="B24" s="42" t="s">
        <v>53</v>
      </c>
      <c r="C24" s="219">
        <v>1975</v>
      </c>
      <c r="D24" s="53" t="s">
        <v>203</v>
      </c>
      <c r="E24" s="57">
        <f>IF(OR(DB_UtilityFE!CB24=0,DB_UtilityFE!CA24=0),0,DB_UtilityFE!CB24/DB_UtilityFE!CA24)</f>
        <v>1.4723530760494896</v>
      </c>
      <c r="F24" s="57">
        <f>IF(OR(DB_UtilityFE!CE24=0,DB_UtilityFE!CD24=0),0,DB_UtilityFE!CE24/DB_UtilityFE!CD24)</f>
        <v>0.86508275209437779</v>
      </c>
      <c r="G24" s="57">
        <f>IF(OR(DB_UtilityFE!CH24=0,DB_UtilityFE!CG24=0),0,DB_UtilityFE!CH24/DB_UtilityFE!CG24)</f>
        <v>0.87551246927394366</v>
      </c>
      <c r="H24" s="43">
        <f>SUM(DB_FEConversion!P24,DB_FEConversion!Q24,DB_FEConversion!CH24,DB_FEConversion!CU24,DB_FEConversion!DI24)</f>
        <v>178859.00480280002</v>
      </c>
      <c r="I24" s="43">
        <f>SUM(DB_FEConversion!U24,DB_FEConversion!V24,DB_FEConversion!CL24,DB_FEConversion!CZ24,DB_FEConversion!DM24)</f>
        <v>20816433.986159999</v>
      </c>
      <c r="J24" s="43">
        <f>SUM(DB_FEConversion!AA24,DB_FEConversion!AC24,DB_FEConversion!CQ24,DB_FEConversion!DF24,DB_FEConversion!DR24)</f>
        <v>18103537.104899999</v>
      </c>
      <c r="K24" s="43">
        <f>((SUM(DB_Census_State!AL24*FE_ConvertionFactors!$C$5,DB_Census_State!AS24*FE_ConvertionFactors!$C$54*FE_ConvertionFactors!$C$55)*0.5)/2)*0.7</f>
        <v>2463.4553999999998</v>
      </c>
      <c r="L24" s="43">
        <f>((SUM(DB_Census_State!AL24*FE_ConvertionFactors!$C$5,DB_Census_State!AS24*FE_ConvertionFactors!$C$54*FE_ConvertionFactors!$C$55)*0.5)/4)*0.6</f>
        <v>1055.7665999999999</v>
      </c>
      <c r="M24" s="43">
        <f t="shared" si="0"/>
        <v>3519.2219999999998</v>
      </c>
      <c r="N24" s="43">
        <f>SUM(K24*FE_ConvertionFactors!$F$88*FE_ConvertionFactors!$G$88,'Results_Feed&amp;Food'!L24*FE_ConvertionFactors!$F$87*FE_ConvertionFactors!$G$87)</f>
        <v>619.01601714539993</v>
      </c>
      <c r="O24" s="43">
        <f>SUM(K24*FE_ConvertionFactors!$F$88*FE_ConvertionFactors!$H$88,'Results_Feed&amp;Food'!L24*FE_ConvertionFactors!$F$87*FE_ConvertionFactors!$H$87)</f>
        <v>40080.067435799996</v>
      </c>
      <c r="P24" s="43">
        <f>SUM(K24*FE_ConvertionFactors!$F$88*FE_ConvertionFactors!$I$88,'Results_Feed&amp;Food'!L24*FE_ConvertionFactors!$F$87*FE_ConvertionFactors!$I$87)</f>
        <v>27873.716313240002</v>
      </c>
      <c r="Q24" s="43">
        <f t="shared" si="3"/>
        <v>179478.02081994541</v>
      </c>
      <c r="R24" s="43">
        <f t="shared" si="4"/>
        <v>20856514.0535958</v>
      </c>
      <c r="S24" s="43">
        <f t="shared" si="2"/>
        <v>18131410.821213238</v>
      </c>
      <c r="T24"/>
    </row>
    <row r="25" spans="1:20" x14ac:dyDescent="0.2">
      <c r="A25" s="54">
        <v>43</v>
      </c>
      <c r="B25" s="42" t="s">
        <v>54</v>
      </c>
      <c r="C25" s="219">
        <v>1975</v>
      </c>
      <c r="D25" s="53" t="s">
        <v>203</v>
      </c>
      <c r="E25" s="57">
        <f>IF(OR(DB_UtilityFE!CB25=0,DB_UtilityFE!CA25=0),0,DB_UtilityFE!CB25/DB_UtilityFE!CA25)</f>
        <v>2.580082464723545</v>
      </c>
      <c r="F25" s="57">
        <f>IF(OR(DB_UtilityFE!CE25=0,DB_UtilityFE!CD25=0),0,DB_UtilityFE!CE25/DB_UtilityFE!CD25)</f>
        <v>0.92848892664055271</v>
      </c>
      <c r="G25" s="57">
        <f>IF(OR(DB_UtilityFE!CH25=0,DB_UtilityFE!CG25=0),0,DB_UtilityFE!CH25/DB_UtilityFE!CG25)</f>
        <v>0.81238923718798595</v>
      </c>
      <c r="H25" s="43">
        <f>SUM(DB_FEConversion!P25,DB_FEConversion!Q25,DB_FEConversion!CH25,DB_FEConversion!CU25,DB_FEConversion!DI25)</f>
        <v>1575713.4837503999</v>
      </c>
      <c r="I25" s="43">
        <f>SUM(DB_FEConversion!U25,DB_FEConversion!V25,DB_FEConversion!CL25,DB_FEConversion!CZ25,DB_FEConversion!DM25)</f>
        <v>86729243.001060009</v>
      </c>
      <c r="J25" s="43">
        <f>SUM(DB_FEConversion!AA25,DB_FEConversion!AC25,DB_FEConversion!CQ25,DB_FEConversion!DF25,DB_FEConversion!DR25)</f>
        <v>79932226.137449995</v>
      </c>
      <c r="K25" s="43">
        <f>((SUM(DB_Census_State!AL25*FE_ConvertionFactors!$C$5,DB_Census_State!AS25*FE_ConvertionFactors!$C$54*FE_ConvertionFactors!$C$55)*0.5)/2)*0.7</f>
        <v>10550.900499999998</v>
      </c>
      <c r="L25" s="43">
        <f>((SUM(DB_Census_State!AL25*FE_ConvertionFactors!$C$5,DB_Census_State!AS25*FE_ConvertionFactors!$C$54*FE_ConvertionFactors!$C$55)*0.5)/4)*0.6</f>
        <v>4521.8144999999995</v>
      </c>
      <c r="M25" s="43">
        <f t="shared" si="0"/>
        <v>15072.714999999997</v>
      </c>
      <c r="N25" s="43">
        <f>SUM(K25*FE_ConvertionFactors!$F$88*FE_ConvertionFactors!$G$88,'Results_Feed&amp;Food'!L25*FE_ConvertionFactors!$F$87*FE_ConvertionFactors!$G$87)</f>
        <v>2651.2257558254996</v>
      </c>
      <c r="O25" s="43">
        <f>SUM(K25*FE_ConvertionFactors!$F$88*FE_ConvertionFactors!$H$88,'Results_Feed&amp;Food'!L25*FE_ConvertionFactors!$F$87*FE_ConvertionFactors!$H$87)</f>
        <v>171661.64386349998</v>
      </c>
      <c r="P25" s="43">
        <f>SUM(K25*FE_ConvertionFactors!$F$88*FE_ConvertionFactors!$I$88,'Results_Feed&amp;Food'!L25*FE_ConvertionFactors!$F$87*FE_ConvertionFactors!$I$87)</f>
        <v>119382.23334029998</v>
      </c>
      <c r="Q25" s="43">
        <f t="shared" si="3"/>
        <v>1578364.7095062253</v>
      </c>
      <c r="R25" s="43">
        <f t="shared" si="4"/>
        <v>86900904.644923508</v>
      </c>
      <c r="S25" s="43">
        <f t="shared" si="2"/>
        <v>80051608.370790288</v>
      </c>
      <c r="T25"/>
    </row>
    <row r="26" spans="1:20" x14ac:dyDescent="0.2">
      <c r="A26" s="54">
        <v>50</v>
      </c>
      <c r="B26" s="42" t="s">
        <v>55</v>
      </c>
      <c r="C26" s="219">
        <v>1975</v>
      </c>
      <c r="D26" s="53" t="s">
        <v>204</v>
      </c>
      <c r="E26" s="57">
        <f>IF(OR(DB_UtilityFE!CB26=0,DB_UtilityFE!CA26=0),0,DB_UtilityFE!CB26/DB_UtilityFE!CA26)</f>
        <v>1.7344456767671179</v>
      </c>
      <c r="F26" s="57">
        <f>IF(OR(DB_UtilityFE!CE26=0,DB_UtilityFE!CD26=0),0,DB_UtilityFE!CE26/DB_UtilityFE!CD26)</f>
        <v>0.80905455029417117</v>
      </c>
      <c r="G26" s="57">
        <f>IF(OR(DB_UtilityFE!CH26=0,DB_UtilityFE!CG26=0),0,DB_UtilityFE!CH26/DB_UtilityFE!CG26)</f>
        <v>0.75362806485463296</v>
      </c>
      <c r="H26" s="43">
        <f>SUM(DB_FEConversion!P26,DB_FEConversion!Q26,DB_FEConversion!CH26,DB_FEConversion!CU26,DB_FEConversion!DI26)</f>
        <v>77728.048685360001</v>
      </c>
      <c r="I26" s="43">
        <f>SUM(DB_FEConversion!U26,DB_FEConversion!V26,DB_FEConversion!CL26,DB_FEConversion!CZ26,DB_FEConversion!DM26)</f>
        <v>6287411.5334840007</v>
      </c>
      <c r="J26" s="43">
        <f>SUM(DB_FEConversion!AA26,DB_FEConversion!AC26,DB_FEConversion!CQ26,DB_FEConversion!DF26,DB_FEConversion!DR26)</f>
        <v>5648613.3471299997</v>
      </c>
      <c r="K26" s="43">
        <f>((SUM(DB_Census_State!AL26*FE_ConvertionFactors!$C$5,DB_Census_State!AS26*FE_ConvertionFactors!$C$54*FE_ConvertionFactors!$C$55)*0.5)/2)*0.7</f>
        <v>4470.6423999999997</v>
      </c>
      <c r="L26" s="43">
        <f>((SUM(DB_Census_State!AL26*FE_ConvertionFactors!$C$5,DB_Census_State!AS26*FE_ConvertionFactors!$C$54*FE_ConvertionFactors!$C$55)*0.5)/4)*0.6</f>
        <v>1915.9895999999999</v>
      </c>
      <c r="M26" s="43">
        <f t="shared" si="0"/>
        <v>6386.6319999999996</v>
      </c>
      <c r="N26" s="43">
        <f>SUM(K26*FE_ConvertionFactors!$F$88*FE_ConvertionFactors!$G$88,'Results_Feed&amp;Food'!L26*FE_ConvertionFactors!$F$87*FE_ConvertionFactors!$G$87)</f>
        <v>1123.3811062824</v>
      </c>
      <c r="O26" s="43">
        <f>SUM(K26*FE_ConvertionFactors!$F$88*FE_ConvertionFactors!$H$88,'Results_Feed&amp;Food'!L26*FE_ConvertionFactors!$F$87*FE_ConvertionFactors!$H$87)</f>
        <v>72736.713184799999</v>
      </c>
      <c r="P26" s="43">
        <f>SUM(K26*FE_ConvertionFactors!$F$88*FE_ConvertionFactors!$I$88,'Results_Feed&amp;Food'!L26*FE_ConvertionFactors!$F$87*FE_ConvertionFactors!$I$87)</f>
        <v>50584.807825440002</v>
      </c>
      <c r="Q26" s="43">
        <f t="shared" si="3"/>
        <v>78851.429791642397</v>
      </c>
      <c r="R26" s="43">
        <f t="shared" si="4"/>
        <v>6360148.2466688007</v>
      </c>
      <c r="S26" s="43">
        <f t="shared" si="2"/>
        <v>5699198.1549554393</v>
      </c>
      <c r="T26"/>
    </row>
    <row r="27" spans="1:20" x14ac:dyDescent="0.2">
      <c r="A27" s="54">
        <v>51</v>
      </c>
      <c r="B27" s="42" t="s">
        <v>56</v>
      </c>
      <c r="C27" s="219">
        <v>1975</v>
      </c>
      <c r="D27" s="53" t="s">
        <v>204</v>
      </c>
      <c r="E27" s="57">
        <f>IF(OR(DB_UtilityFE!CB27=0,DB_UtilityFE!CA27=0),0,DB_UtilityFE!CB27/DB_UtilityFE!CA27)</f>
        <v>0.66421488711539778</v>
      </c>
      <c r="F27" s="57">
        <f>IF(OR(DB_UtilityFE!CE27=0,DB_UtilityFE!CD27=0),0,DB_UtilityFE!CE27/DB_UtilityFE!CD27)</f>
        <v>0.64605278329485583</v>
      </c>
      <c r="G27" s="57">
        <f>IF(OR(DB_UtilityFE!CH27=0,DB_UtilityFE!CG27=0),0,DB_UtilityFE!CH27/DB_UtilityFE!CG27)</f>
        <v>0.66991081664455676</v>
      </c>
      <c r="H27" s="43">
        <f>SUM(DB_FEConversion!P27,DB_FEConversion!Q27,DB_FEConversion!CH27,DB_FEConversion!CU27,DB_FEConversion!DI27)</f>
        <v>16267.2481792</v>
      </c>
      <c r="I27" s="43">
        <f>SUM(DB_FEConversion!U27,DB_FEConversion!V27,DB_FEConversion!CL27,DB_FEConversion!CZ27,DB_FEConversion!DM27)</f>
        <v>2747243.5491400003</v>
      </c>
      <c r="J27" s="43">
        <f>SUM(DB_FEConversion!AA27,DB_FEConversion!AC27,DB_FEConversion!CQ27,DB_FEConversion!DF27,DB_FEConversion!DR27)</f>
        <v>2382682.7548500001</v>
      </c>
      <c r="K27" s="43">
        <f>((SUM(DB_Census_State!AL27*FE_ConvertionFactors!$C$5,DB_Census_State!AS27*FE_ConvertionFactors!$C$54*FE_ConvertionFactors!$C$55)*0.5)/2)*0.7</f>
        <v>578.45969999999988</v>
      </c>
      <c r="L27" s="43">
        <f>((SUM(DB_Census_State!AL27*FE_ConvertionFactors!$C$5,DB_Census_State!AS27*FE_ConvertionFactors!$C$54*FE_ConvertionFactors!$C$55)*0.5)/4)*0.6</f>
        <v>247.91129999999995</v>
      </c>
      <c r="M27" s="43">
        <f t="shared" si="0"/>
        <v>826.37099999999987</v>
      </c>
      <c r="N27" s="43">
        <f>SUM(K27*FE_ConvertionFactors!$F$88*FE_ConvertionFactors!$G$88,'Results_Feed&amp;Food'!L27*FE_ConvertionFactors!$F$87*FE_ConvertionFactors!$G$87)</f>
        <v>145.35510550469996</v>
      </c>
      <c r="O27" s="43">
        <f>SUM(K27*FE_ConvertionFactors!$F$88*FE_ConvertionFactors!$H$88,'Results_Feed&amp;Food'!L27*FE_ConvertionFactors!$F$87*FE_ConvertionFactors!$H$87)</f>
        <v>9411.4566818999992</v>
      </c>
      <c r="P27" s="43">
        <f>SUM(K27*FE_ConvertionFactors!$F$88*FE_ConvertionFactors!$I$88,'Results_Feed&amp;Food'!L27*FE_ConvertionFactors!$F$87*FE_ConvertionFactors!$I$87)</f>
        <v>6545.2053958199995</v>
      </c>
      <c r="Q27" s="43">
        <f t="shared" si="3"/>
        <v>16412.603284704699</v>
      </c>
      <c r="R27" s="43">
        <f t="shared" si="4"/>
        <v>2756655.0058219004</v>
      </c>
      <c r="S27" s="43">
        <f t="shared" si="2"/>
        <v>2389227.9602458202</v>
      </c>
      <c r="T27"/>
    </row>
    <row r="28" spans="1:20" x14ac:dyDescent="0.2">
      <c r="A28" s="54">
        <v>52</v>
      </c>
      <c r="B28" s="42" t="s">
        <v>57</v>
      </c>
      <c r="C28" s="219">
        <v>1975</v>
      </c>
      <c r="D28" s="53" t="s">
        <v>204</v>
      </c>
      <c r="E28" s="57">
        <f>IF(OR(DB_UtilityFE!CB28=0,DB_UtilityFE!CA28=0),0,DB_UtilityFE!CB28/DB_UtilityFE!CA28)</f>
        <v>1.1303529291107994</v>
      </c>
      <c r="F28" s="57">
        <f>IF(OR(DB_UtilityFE!CE28=0,DB_UtilityFE!CD28=0),0,DB_UtilityFE!CE28/DB_UtilityFE!CD28)</f>
        <v>0.92288633322101821</v>
      </c>
      <c r="G28" s="57">
        <f>IF(OR(DB_UtilityFE!CH28=0,DB_UtilityFE!CG28=0),0,DB_UtilityFE!CH28/DB_UtilityFE!CG28)</f>
        <v>0.909973258865586</v>
      </c>
      <c r="H28" s="43">
        <f>SUM(DB_FEConversion!P28,DB_FEConversion!Q28,DB_FEConversion!CH28,DB_FEConversion!CU28,DB_FEConversion!DI28)</f>
        <v>118091.18816648</v>
      </c>
      <c r="I28" s="43">
        <f>SUM(DB_FEConversion!U28,DB_FEConversion!V28,DB_FEConversion!CL28,DB_FEConversion!CZ28,DB_FEConversion!DM28)</f>
        <v>17424253.683451999</v>
      </c>
      <c r="J28" s="43">
        <f>SUM(DB_FEConversion!AA28,DB_FEConversion!AC28,DB_FEConversion!CQ28,DB_FEConversion!DF28,DB_FEConversion!DR28)</f>
        <v>15076835.17884</v>
      </c>
      <c r="K28" s="43">
        <f>((SUM(DB_Census_State!AL28*FE_ConvertionFactors!$C$5,DB_Census_State!AS28*FE_ConvertionFactors!$C$54*FE_ConvertionFactors!$C$55)*0.5)/2)*0.7</f>
        <v>6628.4553999999998</v>
      </c>
      <c r="L28" s="43">
        <f>((SUM(DB_Census_State!AL28*FE_ConvertionFactors!$C$5,DB_Census_State!AS28*FE_ConvertionFactors!$C$54*FE_ConvertionFactors!$C$55)*0.5)/4)*0.6</f>
        <v>2840.7665999999999</v>
      </c>
      <c r="M28" s="43">
        <f t="shared" si="0"/>
        <v>9469.2219999999998</v>
      </c>
      <c r="N28" s="43">
        <f>SUM(K28*FE_ConvertionFactors!$F$88*FE_ConvertionFactors!$G$88,'Results_Feed&amp;Food'!L28*FE_ConvertionFactors!$F$87*FE_ConvertionFactors!$G$87)</f>
        <v>1665.5954321454001</v>
      </c>
      <c r="O28" s="43">
        <f>SUM(K28*FE_ConvertionFactors!$F$88*FE_ConvertionFactors!$H$88,'Results_Feed&amp;Food'!L28*FE_ConvertionFactors!$F$87*FE_ConvertionFactors!$H$87)</f>
        <v>107844.0224358</v>
      </c>
      <c r="P28" s="43">
        <f>SUM(K28*FE_ConvertionFactors!$F$88*FE_ConvertionFactors!$I$88,'Results_Feed&amp;Food'!L28*FE_ConvertionFactors!$F$87*FE_ConvertionFactors!$I$87)</f>
        <v>75000.215313240013</v>
      </c>
      <c r="Q28" s="43">
        <f t="shared" si="3"/>
        <v>119756.78359862541</v>
      </c>
      <c r="R28" s="43">
        <f t="shared" si="4"/>
        <v>17532097.705887798</v>
      </c>
      <c r="S28" s="43">
        <f t="shared" si="2"/>
        <v>15151835.394153241</v>
      </c>
      <c r="T28"/>
    </row>
    <row r="29" spans="1:20" x14ac:dyDescent="0.2">
      <c r="A29" s="54">
        <v>53</v>
      </c>
      <c r="B29" s="42" t="s">
        <v>58</v>
      </c>
      <c r="C29" s="219">
        <v>1975</v>
      </c>
      <c r="D29" s="53" t="s">
        <v>204</v>
      </c>
      <c r="E29" s="57">
        <f>IF(OR(DB_UtilityFE!CB29=0,DB_UtilityFE!CA29=0),0,DB_UtilityFE!CB29/DB_UtilityFE!CA29)</f>
        <v>0.50112999478182041</v>
      </c>
      <c r="F29" s="57">
        <f>IF(OR(DB_UtilityFE!CE29=0,DB_UtilityFE!CD29=0),0,DB_UtilityFE!CE29/DB_UtilityFE!CD29)</f>
        <v>0.43600681113859086</v>
      </c>
      <c r="G29" s="57">
        <f>IF(OR(DB_UtilityFE!CH29=0,DB_UtilityFE!CG29=0),0,DB_UtilityFE!CH29/DB_UtilityFE!CG29)</f>
        <v>0.45240200053210339</v>
      </c>
      <c r="H29" s="43">
        <f>SUM(DB_FEConversion!P29,DB_FEConversion!Q29,DB_FEConversion!CH29,DB_FEConversion!CU29,DB_FEConversion!DI29)</f>
        <v>164.98604072000001</v>
      </c>
      <c r="I29" s="43">
        <f>SUM(DB_FEConversion!U29,DB_FEConversion!V29,DB_FEConversion!CL29,DB_FEConversion!CZ29,DB_FEConversion!DM29)</f>
        <v>29912.893808000001</v>
      </c>
      <c r="J29" s="43">
        <f>SUM(DB_FEConversion!AA29,DB_FEConversion!AC29,DB_FEConversion!CQ29,DB_FEConversion!DF29,DB_FEConversion!DR29)</f>
        <v>25604.204010000001</v>
      </c>
      <c r="K29" s="43">
        <f>((SUM(DB_Census_State!AL29*FE_ConvertionFactors!$C$5,DB_Census_State!AS29*FE_ConvertionFactors!$C$54*FE_ConvertionFactors!$C$55)*0.5)/2)*0.7</f>
        <v>78.605799999999988</v>
      </c>
      <c r="L29" s="43">
        <f>((SUM(DB_Census_State!AL29*FE_ConvertionFactors!$C$5,DB_Census_State!AS29*FE_ConvertionFactors!$C$54*FE_ConvertionFactors!$C$55)*0.5)/4)*0.6</f>
        <v>33.688199999999995</v>
      </c>
      <c r="M29" s="43">
        <f t="shared" si="0"/>
        <v>112.29399999999998</v>
      </c>
      <c r="N29" s="43">
        <f>SUM(K29*FE_ConvertionFactors!$F$88*FE_ConvertionFactors!$G$88,'Results_Feed&amp;Food'!L29*FE_ConvertionFactors!$F$87*FE_ConvertionFactors!$G$87)</f>
        <v>19.752031735799996</v>
      </c>
      <c r="O29" s="43">
        <f>SUM(K29*FE_ConvertionFactors!$F$88*FE_ConvertionFactors!$H$88,'Results_Feed&amp;Food'!L29*FE_ConvertionFactors!$F$87*FE_ConvertionFactors!$H$87)</f>
        <v>1278.9051365999999</v>
      </c>
      <c r="P29" s="43">
        <f>SUM(K29*FE_ConvertionFactors!$F$88*FE_ConvertionFactors!$I$88,'Results_Feed&amp;Food'!L29*FE_ConvertionFactors!$F$87*FE_ConvertionFactors!$I$87)</f>
        <v>889.41564347999997</v>
      </c>
      <c r="Q29" s="43">
        <f t="shared" si="3"/>
        <v>184.73807245579999</v>
      </c>
      <c r="R29" s="43">
        <f t="shared" si="4"/>
        <v>31191.798944599999</v>
      </c>
      <c r="S29" s="43">
        <f t="shared" si="2"/>
        <v>26493.61965348</v>
      </c>
      <c r="T29"/>
    </row>
    <row r="30" spans="1:20" x14ac:dyDescent="0.2">
      <c r="A30" s="54">
        <v>11</v>
      </c>
      <c r="B30" s="42" t="s">
        <v>32</v>
      </c>
      <c r="C30" s="219">
        <v>1985</v>
      </c>
      <c r="D30" s="53" t="s">
        <v>200</v>
      </c>
      <c r="E30" s="57">
        <f>IF(OR(DB_UtilityFE!CB30=0,DB_UtilityFE!CA30=0),0,DB_UtilityFE!CB30/DB_UtilityFE!CA30)</f>
        <v>0.40659758619678504</v>
      </c>
      <c r="F30" s="57">
        <f>IF(OR(DB_UtilityFE!CE30=0,DB_UtilityFE!CD30=0),0,DB_UtilityFE!CE30/DB_UtilityFE!CD30)</f>
        <v>0.45994254945233515</v>
      </c>
      <c r="G30" s="57">
        <f>IF(OR(DB_UtilityFE!CH30=0,DB_UtilityFE!CG30=0),0,DB_UtilityFE!CH30/DB_UtilityFE!CG30)</f>
        <v>0.49571933467425061</v>
      </c>
      <c r="H30" s="43">
        <f>SUM(DB_FEConversion!P30,DB_FEConversion!Q30,DB_FEConversion!CH30,DB_FEConversion!CU30,DB_FEConversion!DI30)</f>
        <v>13715.696695520002</v>
      </c>
      <c r="I30" s="43">
        <f>SUM(DB_FEConversion!U30,DB_FEConversion!V30,DB_FEConversion!CL30,DB_FEConversion!CZ30,DB_FEConversion!DM30)</f>
        <v>2323674.5422280002</v>
      </c>
      <c r="J30" s="43">
        <f>SUM(DB_FEConversion!AA30,DB_FEConversion!AC30,DB_FEConversion!CQ30,DB_FEConversion!DF30,DB_FEConversion!DR30)</f>
        <v>2007473.9129100002</v>
      </c>
      <c r="K30" s="43">
        <f>((SUM(DB_Census_State!AL30*FE_ConvertionFactors!$C$5,DB_Census_State!AS30*FE_ConvertionFactors!$C$54*FE_ConvertionFactors!$C$55)*0.5)/2)*0.7</f>
        <v>205.0258</v>
      </c>
      <c r="L30" s="43">
        <f>((SUM(DB_Census_State!AL30*FE_ConvertionFactors!$C$5,DB_Census_State!AS30*FE_ConvertionFactors!$C$54*FE_ConvertionFactors!$C$55)*0.5)/4)*0.6</f>
        <v>87.868200000000002</v>
      </c>
      <c r="M30" s="43">
        <f t="shared" si="0"/>
        <v>292.89400000000001</v>
      </c>
      <c r="N30" s="43">
        <f>SUM(K30*FE_ConvertionFactors!$F$88*FE_ConvertionFactors!$G$88,'Results_Feed&amp;Food'!L30*FE_ConvertionFactors!$F$87*FE_ConvertionFactors!$G$87)</f>
        <v>51.518795155800007</v>
      </c>
      <c r="O30" s="43">
        <f>SUM(K30*FE_ConvertionFactors!$F$88*FE_ConvertionFactors!$H$88,'Results_Feed&amp;Food'!L30*FE_ConvertionFactors!$F$87*FE_ConvertionFactors!$H$87)</f>
        <v>3335.7404766</v>
      </c>
      <c r="P30" s="43">
        <f>SUM(K30*FE_ConvertionFactors!$F$88*FE_ConvertionFactors!$I$88,'Results_Feed&amp;Food'!L30*FE_ConvertionFactors!$F$87*FE_ConvertionFactors!$I$87)</f>
        <v>2319.8434954800005</v>
      </c>
      <c r="Q30" s="43">
        <f t="shared" si="3"/>
        <v>13767.215490675802</v>
      </c>
      <c r="R30" s="43">
        <f t="shared" si="4"/>
        <v>2327010.2827046001</v>
      </c>
      <c r="S30" s="43">
        <f t="shared" si="2"/>
        <v>2009793.7564054802</v>
      </c>
      <c r="T30"/>
    </row>
    <row r="31" spans="1:20" x14ac:dyDescent="0.2">
      <c r="A31" s="54">
        <v>12</v>
      </c>
      <c r="B31" s="42" t="s">
        <v>33</v>
      </c>
      <c r="C31" s="219">
        <v>1985</v>
      </c>
      <c r="D31" s="53" t="s">
        <v>200</v>
      </c>
      <c r="E31" s="57">
        <f>IF(OR(DB_UtilityFE!CB31=0,DB_UtilityFE!CA31=0),0,DB_UtilityFE!CB31/DB_UtilityFE!CA31)</f>
        <v>0.48634024604704246</v>
      </c>
      <c r="F31" s="57">
        <f>IF(OR(DB_UtilityFE!CE31=0,DB_UtilityFE!CD31=0),0,DB_UtilityFE!CE31/DB_UtilityFE!CD31)</f>
        <v>0.37494373047377788</v>
      </c>
      <c r="G31" s="57">
        <f>IF(OR(DB_UtilityFE!CH31=0,DB_UtilityFE!CG31=0),0,DB_UtilityFE!CH31/DB_UtilityFE!CG31)</f>
        <v>0.41192003288137125</v>
      </c>
      <c r="H31" s="43">
        <f>SUM(DB_FEConversion!P31,DB_FEConversion!Q31,DB_FEConversion!CH31,DB_FEConversion!CU31,DB_FEConversion!DI31)</f>
        <v>1844.1106405600003</v>
      </c>
      <c r="I31" s="43">
        <f>SUM(DB_FEConversion!U31,DB_FEConversion!V31,DB_FEConversion!CL31,DB_FEConversion!CZ31,DB_FEConversion!DM31)</f>
        <v>329806.68876400002</v>
      </c>
      <c r="J31" s="43">
        <f>SUM(DB_FEConversion!AA31,DB_FEConversion!AC31,DB_FEConversion!CQ31,DB_FEConversion!DF31,DB_FEConversion!DR31)</f>
        <v>283104.44898000004</v>
      </c>
      <c r="K31" s="43">
        <f>((SUM(DB_Census_State!AL31*FE_ConvertionFactors!$C$5,DB_Census_State!AS31*FE_ConvertionFactors!$C$54*FE_ConvertionFactors!$C$55)*0.5)/2)*0.7</f>
        <v>95.554900000000004</v>
      </c>
      <c r="L31" s="43">
        <f>((SUM(DB_Census_State!AL31*FE_ConvertionFactors!$C$5,DB_Census_State!AS31*FE_ConvertionFactors!$C$54*FE_ConvertionFactors!$C$55)*0.5)/4)*0.6</f>
        <v>40.952100000000002</v>
      </c>
      <c r="M31" s="43">
        <f t="shared" si="0"/>
        <v>136.50700000000001</v>
      </c>
      <c r="N31" s="43">
        <f>SUM(K31*FE_ConvertionFactors!$F$88*FE_ConvertionFactors!$G$88,'Results_Feed&amp;Food'!L31*FE_ConvertionFactors!$F$87*FE_ConvertionFactors!$G$87)</f>
        <v>24.0109943199</v>
      </c>
      <c r="O31" s="43">
        <f>SUM(K31*FE_ConvertionFactors!$F$88*FE_ConvertionFactors!$H$88,'Results_Feed&amp;Food'!L31*FE_ConvertionFactors!$F$87*FE_ConvertionFactors!$H$87)</f>
        <v>1554.6645723000001</v>
      </c>
      <c r="P31" s="43">
        <f>SUM(K31*FE_ConvertionFactors!$F$88*FE_ConvertionFactors!$I$88,'Results_Feed&amp;Food'!L31*FE_ConvertionFactors!$F$87*FE_ConvertionFactors!$I$87)</f>
        <v>1081.1927729400002</v>
      </c>
      <c r="Q31" s="43">
        <f t="shared" si="3"/>
        <v>1868.1216348799003</v>
      </c>
      <c r="R31" s="43">
        <f t="shared" si="4"/>
        <v>331361.3533363</v>
      </c>
      <c r="S31" s="43">
        <f t="shared" si="2"/>
        <v>284185.64175294002</v>
      </c>
      <c r="T31"/>
    </row>
    <row r="32" spans="1:20" x14ac:dyDescent="0.2">
      <c r="A32" s="54">
        <v>13</v>
      </c>
      <c r="B32" s="42" t="s">
        <v>34</v>
      </c>
      <c r="C32" s="219">
        <v>1985</v>
      </c>
      <c r="D32" s="53" t="s">
        <v>200</v>
      </c>
      <c r="E32" s="57">
        <f>IF(OR(DB_UtilityFE!CB32=0,DB_UtilityFE!CA32=0),0,DB_UtilityFE!CB32/DB_UtilityFE!CA32)</f>
        <v>9.56514534535612E-2</v>
      </c>
      <c r="F32" s="57">
        <f>IF(OR(DB_UtilityFE!CE32=0,DB_UtilityFE!CD32=0),0,DB_UtilityFE!CE32/DB_UtilityFE!CD32)</f>
        <v>3.5344483509088975E-2</v>
      </c>
      <c r="G32" s="57">
        <f>IF(OR(DB_UtilityFE!CH32=0,DB_UtilityFE!CG32=0),0,DB_UtilityFE!CH32/DB_UtilityFE!CG32)</f>
        <v>3.9766254459962541E-2</v>
      </c>
      <c r="H32" s="43">
        <f>SUM(DB_FEConversion!P32,DB_FEConversion!Q32,DB_FEConversion!CH32,DB_FEConversion!CU32,DB_FEConversion!DI32)</f>
        <v>1009.6381583200001</v>
      </c>
      <c r="I32" s="43">
        <f>SUM(DB_FEConversion!U32,DB_FEConversion!V32,DB_FEConversion!CL32,DB_FEConversion!CZ32,DB_FEConversion!DM32)</f>
        <v>182975.49824800002</v>
      </c>
      <c r="J32" s="43">
        <f>SUM(DB_FEConversion!AA32,DB_FEConversion!AC32,DB_FEConversion!CQ32,DB_FEConversion!DF32,DB_FEConversion!DR32)</f>
        <v>156640.95681</v>
      </c>
      <c r="K32" s="43">
        <f>((SUM(DB_Census_State!AL32*FE_ConvertionFactors!$C$5,DB_Census_State!AS32*FE_ConvertionFactors!$C$54*FE_ConvertionFactors!$C$55)*0.5)/2)*0.7</f>
        <v>447.50719999999995</v>
      </c>
      <c r="L32" s="43">
        <f>((SUM(DB_Census_State!AL32*FE_ConvertionFactors!$C$5,DB_Census_State!AS32*FE_ConvertionFactors!$C$54*FE_ConvertionFactors!$C$55)*0.5)/4)*0.6</f>
        <v>191.78879999999998</v>
      </c>
      <c r="M32" s="43">
        <f t="shared" si="0"/>
        <v>639.29599999999994</v>
      </c>
      <c r="N32" s="43">
        <f>SUM(K32*FE_ConvertionFactors!$F$88*FE_ConvertionFactors!$G$88,'Results_Feed&amp;Food'!L32*FE_ConvertionFactors!$F$87*FE_ConvertionFactors!$G$87)</f>
        <v>112.44941742719999</v>
      </c>
      <c r="O32" s="43">
        <f>SUM(K32*FE_ConvertionFactors!$F$88*FE_ConvertionFactors!$H$88,'Results_Feed&amp;Food'!L32*FE_ConvertionFactors!$F$87*FE_ConvertionFactors!$H$87)</f>
        <v>7280.8782143999997</v>
      </c>
      <c r="P32" s="43">
        <f>SUM(K32*FE_ConvertionFactors!$F$88*FE_ConvertionFactors!$I$88,'Results_Feed&amp;Food'!L32*FE_ConvertionFactors!$F$87*FE_ConvertionFactors!$I$87)</f>
        <v>5063.4928243200002</v>
      </c>
      <c r="Q32" s="43">
        <f t="shared" si="3"/>
        <v>1122.0875757472002</v>
      </c>
      <c r="R32" s="43">
        <f t="shared" si="4"/>
        <v>190256.37646240002</v>
      </c>
      <c r="S32" s="43">
        <f t="shared" si="2"/>
        <v>161704.44963432002</v>
      </c>
      <c r="T32"/>
    </row>
    <row r="33" spans="1:20" x14ac:dyDescent="0.2">
      <c r="A33" s="54">
        <v>14</v>
      </c>
      <c r="B33" s="42" t="s">
        <v>35</v>
      </c>
      <c r="C33" s="219">
        <v>1985</v>
      </c>
      <c r="D33" s="53" t="s">
        <v>200</v>
      </c>
      <c r="E33" s="57">
        <f>IF(OR(DB_UtilityFE!CB33=0,DB_UtilityFE!CA33=0),0,DB_UtilityFE!CB33/DB_UtilityFE!CA33)</f>
        <v>0.71778555800783139</v>
      </c>
      <c r="F33" s="57">
        <f>IF(OR(DB_UtilityFE!CE33=0,DB_UtilityFE!CD33=0),0,DB_UtilityFE!CE33/DB_UtilityFE!CD33)</f>
        <v>0.56413362458858962</v>
      </c>
      <c r="G33" s="57">
        <f>IF(OR(DB_UtilityFE!CH33=0,DB_UtilityFE!CG33=0),0,DB_UtilityFE!CH33/DB_UtilityFE!CG33)</f>
        <v>0.59809573311992847</v>
      </c>
      <c r="H33" s="43">
        <f>SUM(DB_FEConversion!P33,DB_FEConversion!Q33,DB_FEConversion!CH33,DB_FEConversion!CU33,DB_FEConversion!DI33)</f>
        <v>1236.3144649600001</v>
      </c>
      <c r="I33" s="43">
        <f>SUM(DB_FEConversion!U33,DB_FEConversion!V33,DB_FEConversion!CL33,DB_FEConversion!CZ33,DB_FEConversion!DM33)</f>
        <v>211595.45880400002</v>
      </c>
      <c r="J33" s="43">
        <f>SUM(DB_FEConversion!AA33,DB_FEConversion!AC33,DB_FEConversion!CQ33,DB_FEConversion!DF33,DB_FEConversion!DR33)</f>
        <v>182958.78993</v>
      </c>
      <c r="K33" s="43">
        <f>((SUM(DB_Census_State!AL33*FE_ConvertionFactors!$C$5,DB_Census_State!AS33*FE_ConvertionFactors!$C$54*FE_ConvertionFactors!$C$55)*0.5)/2)*0.7</f>
        <v>73.764599999999987</v>
      </c>
      <c r="L33" s="43">
        <f>((SUM(DB_Census_State!AL33*FE_ConvertionFactors!$C$5,DB_Census_State!AS33*FE_ConvertionFactors!$C$54*FE_ConvertionFactors!$C$55)*0.5)/4)*0.6</f>
        <v>31.613399999999995</v>
      </c>
      <c r="M33" s="43">
        <f t="shared" si="0"/>
        <v>105.37799999999999</v>
      </c>
      <c r="N33" s="43">
        <f>SUM(K33*FE_ConvertionFactors!$F$88*FE_ConvertionFactors!$G$88,'Results_Feed&amp;Food'!L33*FE_ConvertionFactors!$F$87*FE_ConvertionFactors!$G$87)</f>
        <v>18.535537074599997</v>
      </c>
      <c r="O33" s="43">
        <f>SUM(K33*FE_ConvertionFactors!$F$88*FE_ConvertionFactors!$H$88,'Results_Feed&amp;Food'!L33*FE_ConvertionFactors!$F$87*FE_ConvertionFactors!$H$87)</f>
        <v>1200.1395041999999</v>
      </c>
      <c r="P33" s="43">
        <f>SUM(K33*FE_ConvertionFactors!$F$88*FE_ConvertionFactors!$I$88,'Results_Feed&amp;Food'!L33*FE_ConvertionFactors!$F$87*FE_ConvertionFactors!$I$87)</f>
        <v>834.63801876000002</v>
      </c>
      <c r="Q33" s="43">
        <f t="shared" si="3"/>
        <v>1254.8500020346</v>
      </c>
      <c r="R33" s="43">
        <f t="shared" si="4"/>
        <v>212795.59830820002</v>
      </c>
      <c r="S33" s="43">
        <f t="shared" si="2"/>
        <v>183793.42794875999</v>
      </c>
      <c r="T33"/>
    </row>
    <row r="34" spans="1:20" x14ac:dyDescent="0.2">
      <c r="A34" s="54">
        <v>15</v>
      </c>
      <c r="B34" s="42" t="s">
        <v>36</v>
      </c>
      <c r="C34" s="219">
        <v>1985</v>
      </c>
      <c r="D34" s="53" t="s">
        <v>200</v>
      </c>
      <c r="E34" s="57">
        <f>IF(OR(DB_UtilityFE!CB34=0,DB_UtilityFE!CA34=0),0,DB_UtilityFE!CB34/DB_UtilityFE!CA34)</f>
        <v>0.35408532000141396</v>
      </c>
      <c r="F34" s="57">
        <f>IF(OR(DB_UtilityFE!CE34=0,DB_UtilityFE!CD34=0),0,DB_UtilityFE!CE34/DB_UtilityFE!CD34)</f>
        <v>0.18689495358961333</v>
      </c>
      <c r="G34" s="57">
        <f>IF(OR(DB_UtilityFE!CH34=0,DB_UtilityFE!CG34=0),0,DB_UtilityFE!CH34/DB_UtilityFE!CG34)</f>
        <v>0.21595607828982469</v>
      </c>
      <c r="H34" s="43">
        <f>SUM(DB_FEConversion!P34,DB_FEConversion!Q34,DB_FEConversion!CH34,DB_FEConversion!CU34,DB_FEConversion!DI34)</f>
        <v>18215.020734559999</v>
      </c>
      <c r="I34" s="43">
        <f>SUM(DB_FEConversion!U34,DB_FEConversion!V34,DB_FEConversion!CL34,DB_FEConversion!CZ34,DB_FEConversion!DM34)</f>
        <v>3135378.4546639998</v>
      </c>
      <c r="J34" s="43">
        <f>SUM(DB_FEConversion!AA34,DB_FEConversion!AC34,DB_FEConversion!CQ34,DB_FEConversion!DF34,DB_FEConversion!DR34)</f>
        <v>2708149.5784800001</v>
      </c>
      <c r="K34" s="43">
        <f>((SUM(DB_Census_State!AL34*FE_ConvertionFactors!$C$5,DB_Census_State!AS34*FE_ConvertionFactors!$C$54*FE_ConvertionFactors!$C$55)*0.5)/2)*0.7</f>
        <v>942.50030000000004</v>
      </c>
      <c r="L34" s="43">
        <f>((SUM(DB_Census_State!AL34*FE_ConvertionFactors!$C$5,DB_Census_State!AS34*FE_ConvertionFactors!$C$54*FE_ConvertionFactors!$C$55)*0.5)/4)*0.6</f>
        <v>403.92869999999999</v>
      </c>
      <c r="M34" s="43">
        <f t="shared" si="0"/>
        <v>1346.4290000000001</v>
      </c>
      <c r="N34" s="43">
        <f>SUM(K34*FE_ConvertionFactors!$F$88*FE_ConvertionFactors!$G$88,'Results_Feed&amp;Food'!L34*FE_ConvertionFactors!$F$87*FE_ConvertionFactors!$G$87)</f>
        <v>236.83107145530005</v>
      </c>
      <c r="O34" s="43">
        <f>SUM(K34*FE_ConvertionFactors!$F$88*FE_ConvertionFactors!$H$88,'Results_Feed&amp;Food'!L34*FE_ConvertionFactors!$F$87*FE_ConvertionFactors!$H$87)</f>
        <v>15334.345238100002</v>
      </c>
      <c r="P34" s="43">
        <f>SUM(K34*FE_ConvertionFactors!$F$88*FE_ConvertionFactors!$I$88,'Results_Feed&amp;Food'!L34*FE_ConvertionFactors!$F$87*FE_ConvertionFactors!$I$87)</f>
        <v>10664.283180180002</v>
      </c>
      <c r="Q34" s="43">
        <f t="shared" si="3"/>
        <v>18451.8518060153</v>
      </c>
      <c r="R34" s="43">
        <f t="shared" si="4"/>
        <v>3150712.7999020997</v>
      </c>
      <c r="S34" s="43">
        <f t="shared" si="2"/>
        <v>2718813.8616601801</v>
      </c>
      <c r="T34"/>
    </row>
    <row r="35" spans="1:20" x14ac:dyDescent="0.2">
      <c r="A35" s="54">
        <v>16</v>
      </c>
      <c r="B35" s="42" t="s">
        <v>37</v>
      </c>
      <c r="C35" s="219">
        <v>1985</v>
      </c>
      <c r="D35" s="53" t="s">
        <v>200</v>
      </c>
      <c r="E35" s="57">
        <f>IF(OR(DB_UtilityFE!CB35=0,DB_UtilityFE!CA35=0),0,DB_UtilityFE!CB35/DB_UtilityFE!CA35)</f>
        <v>0.11954259810630972</v>
      </c>
      <c r="F35" s="57">
        <f>IF(OR(DB_UtilityFE!CE35=0,DB_UtilityFE!CD35=0),0,DB_UtilityFE!CE35/DB_UtilityFE!CD35)</f>
        <v>4.0333749816739449E-2</v>
      </c>
      <c r="G35" s="57">
        <f>IF(OR(DB_UtilityFE!CH35=0,DB_UtilityFE!CG35=0),0,DB_UtilityFE!CH35/DB_UtilityFE!CG35)</f>
        <v>4.5563183067897972E-2</v>
      </c>
      <c r="H35" s="43">
        <f>SUM(DB_FEConversion!P35,DB_FEConversion!Q35,DB_FEConversion!CH35,DB_FEConversion!CU35,DB_FEConversion!DI35)</f>
        <v>54.576642800000002</v>
      </c>
      <c r="I35" s="43">
        <f>SUM(DB_FEConversion!U35,DB_FEConversion!V35,DB_FEConversion!CL35,DB_FEConversion!CZ35,DB_FEConversion!DM35)</f>
        <v>9939.7612399999998</v>
      </c>
      <c r="J35" s="43">
        <f>SUM(DB_FEConversion!AA35,DB_FEConversion!AC35,DB_FEConversion!CQ35,DB_FEConversion!DF35,DB_FEConversion!DR35)</f>
        <v>8505.3856500000002</v>
      </c>
      <c r="K35" s="43">
        <f>((SUM(DB_Census_State!AL35*FE_ConvertionFactors!$C$5,DB_Census_State!AS35*FE_ConvertionFactors!$C$54*FE_ConvertionFactors!$C$55)*0.5)/2)*0.7</f>
        <v>19.570599999999999</v>
      </c>
      <c r="L35" s="43">
        <f>((SUM(DB_Census_State!AL35*FE_ConvertionFactors!$C$5,DB_Census_State!AS35*FE_ConvertionFactors!$C$54*FE_ConvertionFactors!$C$55)*0.5)/4)*0.6</f>
        <v>8.3873999999999995</v>
      </c>
      <c r="M35" s="43">
        <f t="shared" si="0"/>
        <v>27.957999999999998</v>
      </c>
      <c r="N35" s="43">
        <f>SUM(K35*FE_ConvertionFactors!$F$88*FE_ConvertionFactors!$G$88,'Results_Feed&amp;Food'!L35*FE_ConvertionFactors!$F$87*FE_ConvertionFactors!$G$87)</f>
        <v>4.9176919805999999</v>
      </c>
      <c r="O35" s="43">
        <f>SUM(K35*FE_ConvertionFactors!$F$88*FE_ConvertionFactors!$H$88,'Results_Feed&amp;Food'!L35*FE_ConvertionFactors!$F$87*FE_ConvertionFactors!$H$87)</f>
        <v>318.41086619999999</v>
      </c>
      <c r="P35" s="43">
        <f>SUM(K35*FE_ConvertionFactors!$F$88*FE_ConvertionFactors!$I$88,'Results_Feed&amp;Food'!L35*FE_ConvertionFactors!$F$87*FE_ConvertionFactors!$I$87)</f>
        <v>221.43910235999999</v>
      </c>
      <c r="Q35" s="43">
        <f t="shared" si="3"/>
        <v>59.494334780599999</v>
      </c>
      <c r="R35" s="43">
        <f t="shared" si="4"/>
        <v>10258.1721062</v>
      </c>
      <c r="S35" s="43">
        <f t="shared" si="2"/>
        <v>8726.8247523600003</v>
      </c>
      <c r="T35"/>
    </row>
    <row r="36" spans="1:20" x14ac:dyDescent="0.2">
      <c r="A36" s="54">
        <v>17</v>
      </c>
      <c r="B36" s="42" t="s">
        <v>38</v>
      </c>
      <c r="C36" s="219">
        <v>1985</v>
      </c>
      <c r="D36" s="53" t="s">
        <v>200</v>
      </c>
      <c r="E36" s="57">
        <f>IF(OR(DB_UtilityFE!CB36=0,DB_UtilityFE!CA36=0),0,DB_UtilityFE!CB36/DB_UtilityFE!CA36)</f>
        <v>0.99616161715907459</v>
      </c>
      <c r="F36" s="57">
        <f>IF(OR(DB_UtilityFE!CE36=0,DB_UtilityFE!CD36=0),0,DB_UtilityFE!CE36/DB_UtilityFE!CD36)</f>
        <v>0.66031144034084777</v>
      </c>
      <c r="G36" s="57">
        <f>IF(OR(DB_UtilityFE!CH36=0,DB_UtilityFE!CG36=0),0,DB_UtilityFE!CH36/DB_UtilityFE!CG36)</f>
        <v>0.66640796441955408</v>
      </c>
      <c r="H36" s="43">
        <f>SUM(DB_FEConversion!P36,DB_FEConversion!Q36,DB_FEConversion!CH36,DB_FEConversion!CU36,DB_FEConversion!DI36)</f>
        <v>25732.379178639996</v>
      </c>
      <c r="I36" s="43">
        <f>SUM(DB_FEConversion!U36,DB_FEConversion!V36,DB_FEConversion!CL36,DB_FEConversion!CZ36,DB_FEConversion!DM36)</f>
        <v>3095259.9086560002</v>
      </c>
      <c r="J36" s="43">
        <f>SUM(DB_FEConversion!AA36,DB_FEConversion!AC36,DB_FEConversion!CQ36,DB_FEConversion!DF36,DB_FEConversion!DR36)</f>
        <v>2724287.1923699998</v>
      </c>
      <c r="K36" s="43">
        <f>((SUM(DB_Census_State!AL36*FE_ConvertionFactors!$C$5,DB_Census_State!AS36*FE_ConvertionFactors!$C$54*FE_ConvertionFactors!$C$55)*0.5)/2)*0.7</f>
        <v>219.75519999999997</v>
      </c>
      <c r="L36" s="43">
        <f>((SUM(DB_Census_State!AL36*FE_ConvertionFactors!$C$5,DB_Census_State!AS36*FE_ConvertionFactors!$C$54*FE_ConvertionFactors!$C$55)*0.5)/4)*0.6</f>
        <v>94.180799999999991</v>
      </c>
      <c r="M36" s="43">
        <f t="shared" si="0"/>
        <v>313.93599999999998</v>
      </c>
      <c r="N36" s="43">
        <f>SUM(K36*FE_ConvertionFactors!$F$88*FE_ConvertionFactors!$G$88,'Results_Feed&amp;Food'!L36*FE_ConvertionFactors!$F$87*FE_ConvertionFactors!$G$87)</f>
        <v>55.219992475199994</v>
      </c>
      <c r="O36" s="43">
        <f>SUM(K36*FE_ConvertionFactors!$F$88*FE_ConvertionFactors!$H$88,'Results_Feed&amp;Food'!L36*FE_ConvertionFactors!$F$87*FE_ConvertionFactors!$H$87)</f>
        <v>3575.3857103999999</v>
      </c>
      <c r="P36" s="43">
        <f>SUM(K36*FE_ConvertionFactors!$F$88*FE_ConvertionFactors!$I$88,'Results_Feed&amp;Food'!L36*FE_ConvertionFactors!$F$87*FE_ConvertionFactors!$I$87)</f>
        <v>2486.5049731199997</v>
      </c>
      <c r="Q36" s="43">
        <f t="shared" si="3"/>
        <v>25787.599171115195</v>
      </c>
      <c r="R36" s="43">
        <f t="shared" si="4"/>
        <v>3098835.2943664002</v>
      </c>
      <c r="S36" s="43">
        <f t="shared" si="2"/>
        <v>2726773.6973431199</v>
      </c>
      <c r="T36"/>
    </row>
    <row r="37" spans="1:20" x14ac:dyDescent="0.2">
      <c r="A37" s="54">
        <v>21</v>
      </c>
      <c r="B37" s="42" t="s">
        <v>39</v>
      </c>
      <c r="C37" s="219">
        <v>1985</v>
      </c>
      <c r="D37" s="53" t="s">
        <v>201</v>
      </c>
      <c r="E37" s="57">
        <f>IF(OR(DB_UtilityFE!CB37=0,DB_UtilityFE!CA37=0),0,DB_UtilityFE!CB37/DB_UtilityFE!CA37)</f>
        <v>0.66435922353738552</v>
      </c>
      <c r="F37" s="57">
        <f>IF(OR(DB_UtilityFE!CE37=0,DB_UtilityFE!CD37=0),0,DB_UtilityFE!CE37/DB_UtilityFE!CD37)</f>
        <v>0.43613137252177347</v>
      </c>
      <c r="G37" s="57">
        <f>IF(OR(DB_UtilityFE!CH37=0,DB_UtilityFE!CG37=0),0,DB_UtilityFE!CH37/DB_UtilityFE!CG37)</f>
        <v>0.47182531388080284</v>
      </c>
      <c r="H37" s="43">
        <f>SUM(DB_FEConversion!P37,DB_FEConversion!Q37,DB_FEConversion!CH37,DB_FEConversion!CU37,DB_FEConversion!DI37)</f>
        <v>38398.32583224</v>
      </c>
      <c r="I37" s="43">
        <f>SUM(DB_FEConversion!U37,DB_FEConversion!V37,DB_FEConversion!CL37,DB_FEConversion!CZ37,DB_FEConversion!DM37)</f>
        <v>6162393.4427159997</v>
      </c>
      <c r="J37" s="43">
        <f>SUM(DB_FEConversion!AA37,DB_FEConversion!AC37,DB_FEConversion!CQ37,DB_FEConversion!DF37,DB_FEConversion!DR37)</f>
        <v>5353102.8904200001</v>
      </c>
      <c r="K37" s="43">
        <f>((SUM(DB_Census_State!AL37*FE_ConvertionFactors!$C$5,DB_Census_State!AS37*FE_ConvertionFactors!$C$54*FE_ConvertionFactors!$C$55)*0.5)/2)*0.7</f>
        <v>1378.6492999999998</v>
      </c>
      <c r="L37" s="43">
        <f>((SUM(DB_Census_State!AL37*FE_ConvertionFactors!$C$5,DB_Census_State!AS37*FE_ConvertionFactors!$C$54*FE_ConvertionFactors!$C$55)*0.5)/4)*0.6</f>
        <v>590.84969999999987</v>
      </c>
      <c r="M37" s="43">
        <f t="shared" si="0"/>
        <v>1969.4989999999998</v>
      </c>
      <c r="N37" s="43">
        <f>SUM(K37*FE_ConvertionFactors!$F$88*FE_ConvertionFactors!$G$88,'Results_Feed&amp;Food'!L37*FE_ConvertionFactors!$F$87*FE_ConvertionFactors!$G$87)</f>
        <v>346.42640525429999</v>
      </c>
      <c r="O37" s="43">
        <f>SUM(K37*FE_ConvertionFactors!$F$88*FE_ConvertionFactors!$H$88,'Results_Feed&amp;Food'!L37*FE_ConvertionFactors!$F$87*FE_ConvertionFactors!$H$87)</f>
        <v>22430.4271611</v>
      </c>
      <c r="P37" s="43">
        <f>SUM(K37*FE_ConvertionFactors!$F$88*FE_ConvertionFactors!$I$88,'Results_Feed&amp;Food'!L37*FE_ConvertionFactors!$F$87*FE_ConvertionFactors!$I$87)</f>
        <v>15599.259269579999</v>
      </c>
      <c r="Q37" s="43">
        <f t="shared" si="3"/>
        <v>38744.7522374943</v>
      </c>
      <c r="R37" s="43">
        <f t="shared" si="4"/>
        <v>6184823.8698771</v>
      </c>
      <c r="S37" s="43">
        <f t="shared" si="2"/>
        <v>5368702.1496895803</v>
      </c>
      <c r="T37"/>
    </row>
    <row r="38" spans="1:20" x14ac:dyDescent="0.2">
      <c r="A38" s="54">
        <v>22</v>
      </c>
      <c r="B38" s="42" t="s">
        <v>40</v>
      </c>
      <c r="C38" s="219">
        <v>1985</v>
      </c>
      <c r="D38" s="53" t="s">
        <v>201</v>
      </c>
      <c r="E38" s="57">
        <f>IF(OR(DB_UtilityFE!CB38=0,DB_UtilityFE!CA38=0),0,DB_UtilityFE!CB38/DB_UtilityFE!CA38)</f>
        <v>0.65932130384054699</v>
      </c>
      <c r="F38" s="57">
        <f>IF(OR(DB_UtilityFE!CE38=0,DB_UtilityFE!CD38=0),0,DB_UtilityFE!CE38/DB_UtilityFE!CD38)</f>
        <v>0.54818619490784848</v>
      </c>
      <c r="G38" s="57">
        <f>IF(OR(DB_UtilityFE!CH38=0,DB_UtilityFE!CG38=0),0,DB_UtilityFE!CH38/DB_UtilityFE!CG38)</f>
        <v>0.57088016253648921</v>
      </c>
      <c r="H38" s="43">
        <f>SUM(DB_FEConversion!P38,DB_FEConversion!Q38,DB_FEConversion!CH38,DB_FEConversion!CU38,DB_FEConversion!DI38)</f>
        <v>14400.86665792</v>
      </c>
      <c r="I38" s="43">
        <f>SUM(DB_FEConversion!U38,DB_FEConversion!V38,DB_FEConversion!CL38,DB_FEConversion!CZ38,DB_FEConversion!DM38)</f>
        <v>2566714.2428079997</v>
      </c>
      <c r="J38" s="43">
        <f>SUM(DB_FEConversion!AA38,DB_FEConversion!AC38,DB_FEConversion!CQ38,DB_FEConversion!DF38,DB_FEConversion!DR38)</f>
        <v>2203864.7928599999</v>
      </c>
      <c r="K38" s="43">
        <f>((SUM(DB_Census_State!AL38*FE_ConvertionFactors!$C$5,DB_Census_State!AS38*FE_ConvertionFactors!$C$54*FE_ConvertionFactors!$C$55)*0.5)/2)*0.7</f>
        <v>2156.1028999999999</v>
      </c>
      <c r="L38" s="43">
        <f>((SUM(DB_Census_State!AL38*FE_ConvertionFactors!$C$5,DB_Census_State!AS38*FE_ConvertionFactors!$C$54*FE_ConvertionFactors!$C$55)*0.5)/4)*0.6</f>
        <v>924.04409999999996</v>
      </c>
      <c r="M38" s="43">
        <f t="shared" si="0"/>
        <v>3080.1469999999999</v>
      </c>
      <c r="N38" s="43">
        <f>SUM(K38*FE_ConvertionFactors!$F$88*FE_ConvertionFactors!$G$88,'Results_Feed&amp;Food'!L38*FE_ConvertionFactors!$F$87*FE_ConvertionFactors!$G$87)</f>
        <v>541.78461266789998</v>
      </c>
      <c r="O38" s="43">
        <f>SUM(K38*FE_ConvertionFactors!$F$88*FE_ConvertionFactors!$H$88,'Results_Feed&amp;Food'!L38*FE_ConvertionFactors!$F$87*FE_ConvertionFactors!$H$87)</f>
        <v>35079.486168299998</v>
      </c>
      <c r="P38" s="43">
        <f>SUM(K38*FE_ConvertionFactors!$F$88*FE_ConvertionFactors!$I$88,'Results_Feed&amp;Food'!L38*FE_ConvertionFactors!$F$87*FE_ConvertionFactors!$I$87)</f>
        <v>24396.057901740001</v>
      </c>
      <c r="Q38" s="43">
        <f t="shared" si="3"/>
        <v>14942.651270587899</v>
      </c>
      <c r="R38" s="43">
        <f t="shared" si="4"/>
        <v>2601793.7289762995</v>
      </c>
      <c r="S38" s="43">
        <f t="shared" si="2"/>
        <v>2228260.85076174</v>
      </c>
      <c r="T38"/>
    </row>
    <row r="39" spans="1:20" x14ac:dyDescent="0.2">
      <c r="A39" s="54">
        <v>23</v>
      </c>
      <c r="B39" s="42" t="s">
        <v>41</v>
      </c>
      <c r="C39" s="219">
        <v>1985</v>
      </c>
      <c r="D39" s="53" t="s">
        <v>201</v>
      </c>
      <c r="E39" s="57">
        <f>IF(OR(DB_UtilityFE!CB39=0,DB_UtilityFE!CA39=0),0,DB_UtilityFE!CB39/DB_UtilityFE!CA39)</f>
        <v>1.2263248676220082</v>
      </c>
      <c r="F39" s="57">
        <f>IF(OR(DB_UtilityFE!CE39=0,DB_UtilityFE!CD39=0),0,DB_UtilityFE!CE39/DB_UtilityFE!CD39)</f>
        <v>0.58802551299204087</v>
      </c>
      <c r="G39" s="57">
        <f>IF(OR(DB_UtilityFE!CH39=0,DB_UtilityFE!CG39=0),0,DB_UtilityFE!CH39/DB_UtilityFE!CG39)</f>
        <v>0.53191968993610428</v>
      </c>
      <c r="H39" s="43">
        <f>SUM(DB_FEConversion!P39,DB_FEConversion!Q39,DB_FEConversion!CH39,DB_FEConversion!CU39,DB_FEConversion!DI39)</f>
        <v>19653.58406728</v>
      </c>
      <c r="I39" s="43">
        <f>SUM(DB_FEConversion!U39,DB_FEConversion!V39,DB_FEConversion!CL39,DB_FEConversion!CZ39,DB_FEConversion!DM39)</f>
        <v>3603559.3417120003</v>
      </c>
      <c r="J39" s="43">
        <f>SUM(DB_FEConversion!AA39,DB_FEConversion!AC39,DB_FEConversion!CQ39,DB_FEConversion!DF39,DB_FEConversion!DR39)</f>
        <v>3079866.08274</v>
      </c>
      <c r="K39" s="43">
        <f>((SUM(DB_Census_State!AL39*FE_ConvertionFactors!$C$5,DB_Census_State!AS39*FE_ConvertionFactors!$C$54*FE_ConvertionFactors!$C$55)*0.5)/2)*0.7</f>
        <v>15376.944799999997</v>
      </c>
      <c r="L39" s="43">
        <f>((SUM(DB_Census_State!AL39*FE_ConvertionFactors!$C$5,DB_Census_State!AS39*FE_ConvertionFactors!$C$54*FE_ConvertionFactors!$C$55)*0.5)/4)*0.6</f>
        <v>6590.1191999999992</v>
      </c>
      <c r="M39" s="43">
        <f t="shared" si="0"/>
        <v>21967.063999999998</v>
      </c>
      <c r="N39" s="43">
        <f>SUM(K39*FE_ConvertionFactors!$F$88*FE_ConvertionFactors!$G$88,'Results_Feed&amp;Food'!L39*FE_ConvertionFactors!$F$87*FE_ConvertionFactors!$G$87)</f>
        <v>3863.912099224799</v>
      </c>
      <c r="O39" s="43">
        <f>SUM(K39*FE_ConvertionFactors!$F$88*FE_ConvertionFactors!$H$88,'Results_Feed&amp;Food'!L39*FE_ConvertionFactors!$F$87*FE_ConvertionFactors!$H$87)</f>
        <v>250180.69518959994</v>
      </c>
      <c r="P39" s="43">
        <f>SUM(K39*FE_ConvertionFactors!$F$88*FE_ConvertionFactors!$I$88,'Results_Feed&amp;Food'!L39*FE_ConvertionFactors!$F$87*FE_ConvertionFactors!$I$87)</f>
        <v>173988.37304688001</v>
      </c>
      <c r="Q39" s="43">
        <f t="shared" si="3"/>
        <v>23517.496166504799</v>
      </c>
      <c r="R39" s="43">
        <f t="shared" si="4"/>
        <v>3853740.0369016002</v>
      </c>
      <c r="S39" s="43">
        <f t="shared" si="2"/>
        <v>3253854.4557868801</v>
      </c>
      <c r="T39"/>
    </row>
    <row r="40" spans="1:20" x14ac:dyDescent="0.2">
      <c r="A40" s="54">
        <v>24</v>
      </c>
      <c r="B40" s="42" t="s">
        <v>42</v>
      </c>
      <c r="C40" s="219">
        <v>1985</v>
      </c>
      <c r="D40" s="53" t="s">
        <v>201</v>
      </c>
      <c r="E40" s="57">
        <f>IF(OR(DB_UtilityFE!CB40=0,DB_UtilityFE!CA40=0),0,DB_UtilityFE!CB40/DB_UtilityFE!CA40)</f>
        <v>0.78808910108808539</v>
      </c>
      <c r="F40" s="57">
        <f>IF(OR(DB_UtilityFE!CE40=0,DB_UtilityFE!CD40=0),0,DB_UtilityFE!CE40/DB_UtilityFE!CD40)</f>
        <v>0.17299204150986752</v>
      </c>
      <c r="G40" s="57">
        <f>IF(OR(DB_UtilityFE!CH40=0,DB_UtilityFE!CG40=0),0,DB_UtilityFE!CH40/DB_UtilityFE!CG40)</f>
        <v>0.14452692404560327</v>
      </c>
      <c r="H40" s="43">
        <f>SUM(DB_FEConversion!P40,DB_FEConversion!Q40,DB_FEConversion!CH40,DB_FEConversion!CU40,DB_FEConversion!DI40)</f>
        <v>2403.7038040000002</v>
      </c>
      <c r="I40" s="43">
        <f>SUM(DB_FEConversion!U40,DB_FEConversion!V40,DB_FEConversion!CL40,DB_FEConversion!CZ40,DB_FEConversion!DM40)</f>
        <v>442888.47640000004</v>
      </c>
      <c r="J40" s="43">
        <f>SUM(DB_FEConversion!AA40,DB_FEConversion!AC40,DB_FEConversion!CQ40,DB_FEConversion!DF40,DB_FEConversion!DR40)</f>
        <v>378219.02850000001</v>
      </c>
      <c r="K40" s="43">
        <f>((SUM(DB_Census_State!AL40*FE_ConvertionFactors!$C$5,DB_Census_State!AS40*FE_ConvertionFactors!$C$54*FE_ConvertionFactors!$C$55)*0.5)/2)*0.7</f>
        <v>3327.1881999999991</v>
      </c>
      <c r="L40" s="43">
        <f>((SUM(DB_Census_State!AL40*FE_ConvertionFactors!$C$5,DB_Census_State!AS40*FE_ConvertionFactors!$C$54*FE_ConvertionFactors!$C$55)*0.5)/4)*0.6</f>
        <v>1425.9377999999997</v>
      </c>
      <c r="M40" s="43">
        <f t="shared" si="0"/>
        <v>4753.1259999999984</v>
      </c>
      <c r="N40" s="43">
        <f>SUM(K40*FE_ConvertionFactors!$F$88*FE_ConvertionFactors!$G$88,'Results_Feed&amp;Food'!L40*FE_ConvertionFactors!$F$87*FE_ConvertionFactors!$G$87)</f>
        <v>836.05442495819989</v>
      </c>
      <c r="O40" s="43">
        <f>SUM(K40*FE_ConvertionFactors!$F$88*FE_ConvertionFactors!$H$88,'Results_Feed&amp;Food'!L40*FE_ConvertionFactors!$F$87*FE_ConvertionFactors!$H$87)</f>
        <v>54132.87670139999</v>
      </c>
      <c r="P40" s="43">
        <f>SUM(K40*FE_ConvertionFactors!$F$88*FE_ConvertionFactors!$I$88,'Results_Feed&amp;Food'!L40*FE_ConvertionFactors!$F$87*FE_ConvertionFactors!$I$87)</f>
        <v>37646.754232919993</v>
      </c>
      <c r="Q40" s="43">
        <f t="shared" ref="Q40:Q67" si="5">SUM(H40,N40)</f>
        <v>3239.7582289582001</v>
      </c>
      <c r="R40" s="43">
        <f t="shared" ref="R40:R67" si="6">SUM(I40,O40)</f>
        <v>497021.35310140002</v>
      </c>
      <c r="S40" s="43">
        <f t="shared" si="2"/>
        <v>415865.78273292002</v>
      </c>
      <c r="T40"/>
    </row>
    <row r="41" spans="1:20" x14ac:dyDescent="0.2">
      <c r="A41" s="54">
        <v>25</v>
      </c>
      <c r="B41" s="42" t="s">
        <v>43</v>
      </c>
      <c r="C41" s="219">
        <v>1985</v>
      </c>
      <c r="D41" s="53" t="s">
        <v>201</v>
      </c>
      <c r="E41" s="57">
        <f>IF(OR(DB_UtilityFE!CB41=0,DB_UtilityFE!CA41=0),0,DB_UtilityFE!CB41/DB_UtilityFE!CA41)</f>
        <v>0.76717534791491082</v>
      </c>
      <c r="F41" s="57">
        <f>IF(OR(DB_UtilityFE!CE41=0,DB_UtilityFE!CD41=0),0,DB_UtilityFE!CE41/DB_UtilityFE!CD41)</f>
        <v>0.25919396159284924</v>
      </c>
      <c r="G41" s="57">
        <f>IF(OR(DB_UtilityFE!CH41=0,DB_UtilityFE!CG41=0),0,DB_UtilityFE!CH41/DB_UtilityFE!CG41)</f>
        <v>0.23394497248628068</v>
      </c>
      <c r="H41" s="43">
        <f>SUM(DB_FEConversion!P41,DB_FEConversion!Q41,DB_FEConversion!CH41,DB_FEConversion!CU41,DB_FEConversion!DI41)</f>
        <v>9378.8471578399985</v>
      </c>
      <c r="I41" s="43">
        <f>SUM(DB_FEConversion!U41,DB_FEConversion!V41,DB_FEConversion!CL41,DB_FEConversion!CZ41,DB_FEConversion!DM41)</f>
        <v>1734130.5430759999</v>
      </c>
      <c r="J41" s="43">
        <f>SUM(DB_FEConversion!AA41,DB_FEConversion!AC41,DB_FEConversion!CQ41,DB_FEConversion!DF41,DB_FEConversion!DR41)</f>
        <v>1479396.6802199997</v>
      </c>
      <c r="K41" s="43">
        <f>((SUM(DB_Census_State!AL41*FE_ConvertionFactors!$C$5,DB_Census_State!AS41*FE_ConvertionFactors!$C$54*FE_ConvertionFactors!$C$55)*0.5)/2)*0.7</f>
        <v>5162.7869999999994</v>
      </c>
      <c r="L41" s="43">
        <f>((SUM(DB_Census_State!AL41*FE_ConvertionFactors!$C$5,DB_Census_State!AS41*FE_ConvertionFactors!$C$54*FE_ConvertionFactors!$C$55)*0.5)/4)*0.6</f>
        <v>2212.623</v>
      </c>
      <c r="M41" s="43">
        <f t="shared" si="0"/>
        <v>7375.41</v>
      </c>
      <c r="N41" s="43">
        <f>SUM(K41*FE_ConvertionFactors!$F$88*FE_ConvertionFactors!$G$88,'Results_Feed&amp;Food'!L41*FE_ConvertionFactors!$F$87*FE_ConvertionFactors!$G$87)</f>
        <v>1297.3029047370001</v>
      </c>
      <c r="O41" s="43">
        <f>SUM(K41*FE_ConvertionFactors!$F$88*FE_ConvertionFactors!$H$88,'Results_Feed&amp;Food'!L41*FE_ConvertionFactors!$F$87*FE_ConvertionFactors!$H$87)</f>
        <v>83997.806948999991</v>
      </c>
      <c r="P41" s="43">
        <f>SUM(K41*FE_ConvertionFactors!$F$88*FE_ConvertionFactors!$I$88,'Results_Feed&amp;Food'!L41*FE_ConvertionFactors!$F$87*FE_ConvertionFactors!$I$87)</f>
        <v>58416.344872200003</v>
      </c>
      <c r="Q41" s="43">
        <f t="shared" si="5"/>
        <v>10676.150062576999</v>
      </c>
      <c r="R41" s="43">
        <f t="shared" si="6"/>
        <v>1818128.3500250001</v>
      </c>
      <c r="S41" s="43">
        <f t="shared" si="2"/>
        <v>1537813.0250921997</v>
      </c>
      <c r="T41"/>
    </row>
    <row r="42" spans="1:20" x14ac:dyDescent="0.2">
      <c r="A42" s="54">
        <v>26</v>
      </c>
      <c r="B42" s="42" t="s">
        <v>44</v>
      </c>
      <c r="C42" s="219">
        <v>1985</v>
      </c>
      <c r="D42" s="53" t="s">
        <v>201</v>
      </c>
      <c r="E42" s="57">
        <f>IF(OR(DB_UtilityFE!CB42=0,DB_UtilityFE!CA42=0),0,DB_UtilityFE!CB42/DB_UtilityFE!CA42)</f>
        <v>0.44538612266279715</v>
      </c>
      <c r="F42" s="57">
        <f>IF(OR(DB_UtilityFE!CE42=0,DB_UtilityFE!CD42=0),0,DB_UtilityFE!CE42/DB_UtilityFE!CD42)</f>
        <v>0.10939759486194744</v>
      </c>
      <c r="G42" s="57">
        <f>IF(OR(DB_UtilityFE!CH42=0,DB_UtilityFE!CG42=0),0,DB_UtilityFE!CH42/DB_UtilityFE!CG42)</f>
        <v>0.10351124954309028</v>
      </c>
      <c r="H42" s="43">
        <f>SUM(DB_FEConversion!P42,DB_FEConversion!Q42,DB_FEConversion!CH42,DB_FEConversion!CU42,DB_FEConversion!DI42)</f>
        <v>15375.18270376</v>
      </c>
      <c r="I42" s="43">
        <f>SUM(DB_FEConversion!U42,DB_FEConversion!V42,DB_FEConversion!CL42,DB_FEConversion!CZ42,DB_FEConversion!DM42)</f>
        <v>2850874.9834239995</v>
      </c>
      <c r="J42" s="43">
        <f>SUM(DB_FEConversion!AA42,DB_FEConversion!AC42,DB_FEConversion!CQ42,DB_FEConversion!DF42,DB_FEConversion!DR42)</f>
        <v>2430230.9343299996</v>
      </c>
      <c r="K42" s="43">
        <f>((SUM(DB_Census_State!AL42*FE_ConvertionFactors!$C$5,DB_Census_State!AS42*FE_ConvertionFactors!$C$54*FE_ConvertionFactors!$C$55)*0.5)/2)*0.7</f>
        <v>2865.1671999999999</v>
      </c>
      <c r="L42" s="43">
        <f>((SUM(DB_Census_State!AL42*FE_ConvertionFactors!$C$5,DB_Census_State!AS42*FE_ConvertionFactors!$C$54*FE_ConvertionFactors!$C$55)*0.5)/4)*0.6</f>
        <v>1227.9287999999999</v>
      </c>
      <c r="M42" s="43">
        <f t="shared" si="0"/>
        <v>4093.0959999999995</v>
      </c>
      <c r="N42" s="43">
        <f>SUM(K42*FE_ConvertionFactors!$F$88*FE_ConvertionFactors!$G$88,'Results_Feed&amp;Food'!L42*FE_ConvertionFactors!$F$87*FE_ConvertionFactors!$G$87)</f>
        <v>719.95798608719997</v>
      </c>
      <c r="O42" s="43">
        <f>SUM(K42*FE_ConvertionFactors!$F$88*FE_ConvertionFactors!$H$88,'Results_Feed&amp;Food'!L42*FE_ConvertionFactors!$F$87*FE_ConvertionFactors!$H$87)</f>
        <v>46615.861034400004</v>
      </c>
      <c r="P42" s="43">
        <f>SUM(K42*FE_ConvertionFactors!$F$88*FE_ConvertionFactors!$I$88,'Results_Feed&amp;Food'!L42*FE_ConvertionFactors!$F$87*FE_ConvertionFactors!$I$87)</f>
        <v>32419.039420320005</v>
      </c>
      <c r="Q42" s="43">
        <f t="shared" si="5"/>
        <v>16095.1406898472</v>
      </c>
      <c r="R42" s="43">
        <f t="shared" si="6"/>
        <v>2897490.8444583993</v>
      </c>
      <c r="S42" s="43">
        <f t="shared" si="2"/>
        <v>2462649.9737503198</v>
      </c>
      <c r="T42"/>
    </row>
    <row r="43" spans="1:20" x14ac:dyDescent="0.2">
      <c r="A43" s="54">
        <v>27</v>
      </c>
      <c r="B43" s="42" t="s">
        <v>45</v>
      </c>
      <c r="C43" s="219">
        <v>1985</v>
      </c>
      <c r="D43" s="53" t="s">
        <v>201</v>
      </c>
      <c r="E43" s="57">
        <f>IF(OR(DB_UtilityFE!CB43=0,DB_UtilityFE!CA43=0),0,DB_UtilityFE!CB43/DB_UtilityFE!CA43)</f>
        <v>0.75338053486105194</v>
      </c>
      <c r="F43" s="57">
        <f>IF(OR(DB_UtilityFE!CE43=0,DB_UtilityFE!CD43=0),0,DB_UtilityFE!CE43/DB_UtilityFE!CD43)</f>
        <v>4.5075518519172623E-2</v>
      </c>
      <c r="G43" s="57">
        <f>IF(OR(DB_UtilityFE!CH43=0,DB_UtilityFE!CG43=0),0,DB_UtilityFE!CH43/DB_UtilityFE!CG43)</f>
        <v>3.6072562636769383E-2</v>
      </c>
      <c r="H43" s="43">
        <f>SUM(DB_FEConversion!P43,DB_FEConversion!Q43,DB_FEConversion!CH43,DB_FEConversion!CU43,DB_FEConversion!DI43)</f>
        <v>3383.5902295199999</v>
      </c>
      <c r="I43" s="43">
        <f>SUM(DB_FEConversion!U43,DB_FEConversion!V43,DB_FEConversion!CL43,DB_FEConversion!CZ43,DB_FEConversion!DM43)</f>
        <v>615540.58702800004</v>
      </c>
      <c r="J43" s="43">
        <f>SUM(DB_FEConversion!AA43,DB_FEConversion!AC43,DB_FEConversion!CQ43,DB_FEConversion!DF43,DB_FEConversion!DR43)</f>
        <v>526246.74365999992</v>
      </c>
      <c r="K43" s="43">
        <f>((SUM(DB_Census_State!AL43*FE_ConvertionFactors!$C$5,DB_Census_State!AS43*FE_ConvertionFactors!$C$54*FE_ConvertionFactors!$C$55)*0.5)/2)*0.7</f>
        <v>3595.6640999999995</v>
      </c>
      <c r="L43" s="43">
        <f>((SUM(DB_Census_State!AL43*FE_ConvertionFactors!$C$5,DB_Census_State!AS43*FE_ConvertionFactors!$C$54*FE_ConvertionFactors!$C$55)*0.5)/4)*0.6</f>
        <v>1540.9988999999998</v>
      </c>
      <c r="M43" s="43">
        <f t="shared" si="0"/>
        <v>5136.6629999999996</v>
      </c>
      <c r="N43" s="43">
        <f>SUM(K43*FE_ConvertionFactors!$F$88*FE_ConvertionFactors!$G$88,'Results_Feed&amp;Food'!L43*FE_ConvertionFactors!$F$87*FE_ConvertionFactors!$G$87)</f>
        <v>903.51693404909997</v>
      </c>
      <c r="O43" s="43">
        <f>SUM(K43*FE_ConvertionFactors!$F$88*FE_ConvertionFactors!$H$88,'Results_Feed&amp;Food'!L43*FE_ConvertionFactors!$F$87*FE_ConvertionFactors!$H$87)</f>
        <v>58500.941240699998</v>
      </c>
      <c r="P43" s="43">
        <f>SUM(K43*FE_ConvertionFactors!$F$88*FE_ConvertionFactors!$I$88,'Results_Feed&amp;Food'!L43*FE_ConvertionFactors!$F$87*FE_ConvertionFactors!$I$87)</f>
        <v>40684.528358459997</v>
      </c>
      <c r="Q43" s="43">
        <f t="shared" si="5"/>
        <v>4287.1071635690996</v>
      </c>
      <c r="R43" s="43">
        <f t="shared" si="6"/>
        <v>674041.5282687</v>
      </c>
      <c r="S43" s="43">
        <f t="shared" si="2"/>
        <v>566931.27201845986</v>
      </c>
      <c r="T43"/>
    </row>
    <row r="44" spans="1:20" x14ac:dyDescent="0.2">
      <c r="A44" s="54">
        <v>28</v>
      </c>
      <c r="B44" s="42" t="s">
        <v>46</v>
      </c>
      <c r="C44" s="219">
        <v>1985</v>
      </c>
      <c r="D44" s="53" t="s">
        <v>201</v>
      </c>
      <c r="E44" s="57">
        <f>IF(OR(DB_UtilityFE!CB44=0,DB_UtilityFE!CA44=0),0,DB_UtilityFE!CB44/DB_UtilityFE!CA44)</f>
        <v>0.74854769388609599</v>
      </c>
      <c r="F44" s="57">
        <f>IF(OR(DB_UtilityFE!CE44=0,DB_UtilityFE!CD44=0),0,DB_UtilityFE!CE44/DB_UtilityFE!CD44)</f>
        <v>0.270478488218798</v>
      </c>
      <c r="G44" s="57">
        <f>IF(OR(DB_UtilityFE!CH44=0,DB_UtilityFE!CG44=0),0,DB_UtilityFE!CH44/DB_UtilityFE!CG44)</f>
        <v>0.24608547258021857</v>
      </c>
      <c r="H44" s="43">
        <f>SUM(DB_FEConversion!P44,DB_FEConversion!Q44,DB_FEConversion!CH44,DB_FEConversion!CU44,DB_FEConversion!DI44)</f>
        <v>3728.5213136000002</v>
      </c>
      <c r="I44" s="43">
        <f>SUM(DB_FEConversion!U44,DB_FEConversion!V44,DB_FEConversion!CL44,DB_FEConversion!CZ44,DB_FEConversion!DM44)</f>
        <v>680099.02040000004</v>
      </c>
      <c r="J44" s="43">
        <f>SUM(DB_FEConversion!AA44,DB_FEConversion!AC44,DB_FEConversion!CQ44,DB_FEConversion!DF44,DB_FEConversion!DR44)</f>
        <v>581695.04879999999</v>
      </c>
      <c r="K44" s="43">
        <f>((SUM(DB_Census_State!AL44*FE_ConvertionFactors!$C$5,DB_Census_State!AS44*FE_ConvertionFactors!$C$54*FE_ConvertionFactors!$C$55)*0.5)/2)*0.7</f>
        <v>13663.8264</v>
      </c>
      <c r="L44" s="43">
        <f>((SUM(DB_Census_State!AL44*FE_ConvertionFactors!$C$5,DB_Census_State!AS44*FE_ConvertionFactors!$C$54*FE_ConvertionFactors!$C$55)*0.5)/4)*0.6</f>
        <v>5855.9255999999996</v>
      </c>
      <c r="M44" s="43">
        <f t="shared" si="0"/>
        <v>19519.752</v>
      </c>
      <c r="N44" s="43">
        <f>SUM(K44*FE_ConvertionFactors!$F$88*FE_ConvertionFactors!$G$88,'Results_Feed&amp;Food'!L44*FE_ConvertionFactors!$F$87*FE_ConvertionFactors!$G$87)</f>
        <v>3433.4404418663999</v>
      </c>
      <c r="O44" s="43">
        <f>SUM(K44*FE_ConvertionFactors!$F$88*FE_ConvertionFactors!$H$88,'Results_Feed&amp;Food'!L44*FE_ConvertionFactors!$F$87*FE_ConvertionFactors!$H$87)</f>
        <v>222308.50355280002</v>
      </c>
      <c r="P44" s="43">
        <f>SUM(K44*FE_ConvertionFactors!$F$88*FE_ConvertionFactors!$I$88,'Results_Feed&amp;Food'!L44*FE_ConvertionFactors!$F$87*FE_ConvertionFactors!$I$87)</f>
        <v>154604.63413583999</v>
      </c>
      <c r="Q44" s="43">
        <f t="shared" si="5"/>
        <v>7161.9617554664001</v>
      </c>
      <c r="R44" s="43">
        <f t="shared" si="6"/>
        <v>902407.52395280008</v>
      </c>
      <c r="S44" s="43">
        <f t="shared" si="2"/>
        <v>736299.68293583998</v>
      </c>
      <c r="T44"/>
    </row>
    <row r="45" spans="1:20" x14ac:dyDescent="0.2">
      <c r="A45" s="54">
        <v>29</v>
      </c>
      <c r="B45" s="42" t="s">
        <v>47</v>
      </c>
      <c r="C45" s="219">
        <v>1985</v>
      </c>
      <c r="D45" s="53" t="s">
        <v>201</v>
      </c>
      <c r="E45" s="57">
        <f>IF(OR(DB_UtilityFE!CB45=0,DB_UtilityFE!CA45=0),0,DB_UtilityFE!CB45/DB_UtilityFE!CA45)</f>
        <v>0.36812254132324318</v>
      </c>
      <c r="F45" s="57">
        <f>IF(OR(DB_UtilityFE!CE45=0,DB_UtilityFE!CD45=0),0,DB_UtilityFE!CE45/DB_UtilityFE!CD45)</f>
        <v>0.20971866727085509</v>
      </c>
      <c r="G45" s="57">
        <f>IF(OR(DB_UtilityFE!CH45=0,DB_UtilityFE!CG45=0),0,DB_UtilityFE!CH45/DB_UtilityFE!CG45)</f>
        <v>0.21234186445252967</v>
      </c>
      <c r="H45" s="43">
        <f>SUM(DB_FEConversion!P45,DB_FEConversion!Q45,DB_FEConversion!CH45,DB_FEConversion!CU45,DB_FEConversion!DI45)</f>
        <v>43565.366622879999</v>
      </c>
      <c r="I45" s="43">
        <f>SUM(DB_FEConversion!U45,DB_FEConversion!V45,DB_FEConversion!CL45,DB_FEConversion!CZ45,DB_FEConversion!DM45)</f>
        <v>5335644.7268920001</v>
      </c>
      <c r="J45" s="43">
        <f>SUM(DB_FEConversion!AA45,DB_FEConversion!AC45,DB_FEConversion!CQ45,DB_FEConversion!DF45,DB_FEConversion!DR45)</f>
        <v>4629067.0715399999</v>
      </c>
      <c r="K45" s="43">
        <f>((SUM(DB_Census_State!AL45*FE_ConvertionFactors!$C$5,DB_Census_State!AS45*FE_ConvertionFactors!$C$54*FE_ConvertionFactors!$C$55)*0.5)/2)*0.7</f>
        <v>25708.183199999996</v>
      </c>
      <c r="L45" s="43">
        <f>((SUM(DB_Census_State!AL45*FE_ConvertionFactors!$C$5,DB_Census_State!AS45*FE_ConvertionFactors!$C$54*FE_ConvertionFactors!$C$55)*0.5)/4)*0.6</f>
        <v>11017.792799999997</v>
      </c>
      <c r="M45" s="43">
        <f t="shared" si="0"/>
        <v>36725.975999999995</v>
      </c>
      <c r="N45" s="43">
        <f>SUM(K45*FE_ConvertionFactors!$F$88*FE_ConvertionFactors!$G$88,'Results_Feed&amp;Food'!L45*FE_ConvertionFactors!$F$87*FE_ConvertionFactors!$G$87)</f>
        <v>6459.9412567031986</v>
      </c>
      <c r="O45" s="43">
        <f>SUM(K45*FE_ConvertionFactors!$F$88*FE_ConvertionFactors!$H$88,'Results_Feed&amp;Food'!L45*FE_ConvertionFactors!$F$87*FE_ConvertionFactors!$H$87)</f>
        <v>418268.46806639992</v>
      </c>
      <c r="P45" s="43">
        <f>SUM(K45*FE_ConvertionFactors!$F$88*FE_ConvertionFactors!$I$88,'Results_Feed&amp;Food'!L45*FE_ConvertionFactors!$F$87*FE_ConvertionFactors!$I$87)</f>
        <v>290885.15482991998</v>
      </c>
      <c r="Q45" s="43">
        <f t="shared" si="5"/>
        <v>50025.307879583197</v>
      </c>
      <c r="R45" s="43">
        <f t="shared" si="6"/>
        <v>5753913.1949584</v>
      </c>
      <c r="S45" s="43">
        <f t="shared" si="2"/>
        <v>4919952.2263699202</v>
      </c>
      <c r="T45"/>
    </row>
    <row r="46" spans="1:20" x14ac:dyDescent="0.2">
      <c r="A46" s="54">
        <v>31</v>
      </c>
      <c r="B46" s="42" t="s">
        <v>48</v>
      </c>
      <c r="C46" s="219">
        <v>1985</v>
      </c>
      <c r="D46" s="53" t="s">
        <v>202</v>
      </c>
      <c r="E46" s="57">
        <f>IF(OR(DB_UtilityFE!CB46=0,DB_UtilityFE!CA46=0),0,DB_UtilityFE!CB46/DB_UtilityFE!CA46)</f>
        <v>0.95722400849309019</v>
      </c>
      <c r="F46" s="57">
        <f>IF(OR(DB_UtilityFE!CE46=0,DB_UtilityFE!CD46=0),0,DB_UtilityFE!CE46/DB_UtilityFE!CD46)</f>
        <v>0.53476030899523674</v>
      </c>
      <c r="G46" s="57">
        <f>IF(OR(DB_UtilityFE!CH46=0,DB_UtilityFE!CG46=0),0,DB_UtilityFE!CH46/DB_UtilityFE!CG46)</f>
        <v>0.50754691799258222</v>
      </c>
      <c r="H46" s="43">
        <f>SUM(DB_FEConversion!P46,DB_FEConversion!Q46,DB_FEConversion!CH46,DB_FEConversion!CU46,DB_FEConversion!DI46)</f>
        <v>345961.82159608003</v>
      </c>
      <c r="I46" s="43">
        <f>SUM(DB_FEConversion!U46,DB_FEConversion!V46,DB_FEConversion!CL46,DB_FEConversion!CZ46,DB_FEConversion!DM46)</f>
        <v>34779719.460592002</v>
      </c>
      <c r="J46" s="43">
        <f>SUM(DB_FEConversion!AA46,DB_FEConversion!AC46,DB_FEConversion!CQ46,DB_FEConversion!DF46,DB_FEConversion!DR46)</f>
        <v>30533540.675639998</v>
      </c>
      <c r="K46" s="43">
        <f>((SUM(DB_Census_State!AL46*FE_ConvertionFactors!$C$5,DB_Census_State!AS46*FE_ConvertionFactors!$C$54*FE_ConvertionFactors!$C$55)*0.5)/2)*0.7</f>
        <v>36150.186099999999</v>
      </c>
      <c r="L46" s="43">
        <f>((SUM(DB_Census_State!AL46*FE_ConvertionFactors!$C$5,DB_Census_State!AS46*FE_ConvertionFactors!$C$54*FE_ConvertionFactors!$C$55)*0.5)/4)*0.6</f>
        <v>15492.936899999999</v>
      </c>
      <c r="M46" s="43">
        <f t="shared" si="0"/>
        <v>51643.123</v>
      </c>
      <c r="N46" s="43">
        <f>SUM(K46*FE_ConvertionFactors!$F$88*FE_ConvertionFactors!$G$88,'Results_Feed&amp;Food'!L46*FE_ConvertionFactors!$F$87*FE_ConvertionFactors!$G$87)</f>
        <v>9083.8032702711007</v>
      </c>
      <c r="O46" s="43">
        <f>SUM(K46*FE_ConvertionFactors!$F$88*FE_ConvertionFactors!$H$88,'Results_Feed&amp;Food'!L46*FE_ConvertionFactors!$F$87*FE_ConvertionFactors!$H$87)</f>
        <v>588158.36353470001</v>
      </c>
      <c r="P46" s="43">
        <f>SUM(K46*FE_ConvertionFactors!$F$88*FE_ConvertionFactors!$I$88,'Results_Feed&amp;Food'!L46*FE_ConvertionFactors!$F$87*FE_ConvertionFactors!$I$87)</f>
        <v>409035.22427166003</v>
      </c>
      <c r="Q46" s="43">
        <f t="shared" si="5"/>
        <v>355045.62486635114</v>
      </c>
      <c r="R46" s="43">
        <f t="shared" si="6"/>
        <v>35367877.824126698</v>
      </c>
      <c r="S46" s="43">
        <f t="shared" si="2"/>
        <v>30942575.899911657</v>
      </c>
      <c r="T46"/>
    </row>
    <row r="47" spans="1:20" x14ac:dyDescent="0.2">
      <c r="A47" s="54">
        <v>32</v>
      </c>
      <c r="B47" s="42" t="s">
        <v>49</v>
      </c>
      <c r="C47" s="219">
        <v>1985</v>
      </c>
      <c r="D47" s="53" t="s">
        <v>202</v>
      </c>
      <c r="E47" s="57">
        <f>IF(OR(DB_UtilityFE!CB47=0,DB_UtilityFE!CA47=0),0,DB_UtilityFE!CB47/DB_UtilityFE!CA47)</f>
        <v>0.11800272765570904</v>
      </c>
      <c r="F47" s="57">
        <f>IF(OR(DB_UtilityFE!CE47=0,DB_UtilityFE!CD47=0),0,DB_UtilityFE!CE47/DB_UtilityFE!CD47)</f>
        <v>0.12233471439245666</v>
      </c>
      <c r="G47" s="57">
        <f>IF(OR(DB_UtilityFE!CH47=0,DB_UtilityFE!CG47=0),0,DB_UtilityFE!CH47/DB_UtilityFE!CG47)</f>
        <v>0.12782255740974596</v>
      </c>
      <c r="H47" s="43">
        <f>SUM(DB_FEConversion!P47,DB_FEConversion!Q47,DB_FEConversion!CH47,DB_FEConversion!CU47,DB_FEConversion!DI47)</f>
        <v>10763.820537040001</v>
      </c>
      <c r="I47" s="43">
        <f>SUM(DB_FEConversion!U47,DB_FEConversion!V47,DB_FEConversion!CL47,DB_FEConversion!CZ47,DB_FEConversion!DM47)</f>
        <v>1954555.5504759999</v>
      </c>
      <c r="J47" s="43">
        <f>SUM(DB_FEConversion!AA47,DB_FEConversion!AC47,DB_FEConversion!CQ47,DB_FEConversion!DF47,DB_FEConversion!DR47)</f>
        <v>1672245.91032</v>
      </c>
      <c r="K47" s="43">
        <f>((SUM(DB_Census_State!AL47*FE_ConvertionFactors!$C$5,DB_Census_State!AS47*FE_ConvertionFactors!$C$54*FE_ConvertionFactors!$C$55)*0.5)/2)*0.7</f>
        <v>1276.9399999999998</v>
      </c>
      <c r="L47" s="43">
        <f>((SUM(DB_Census_State!AL47*FE_ConvertionFactors!$C$5,DB_Census_State!AS47*FE_ConvertionFactors!$C$54*FE_ConvertionFactors!$C$55)*0.5)/4)*0.6</f>
        <v>547.25999999999988</v>
      </c>
      <c r="M47" s="43">
        <f t="shared" si="0"/>
        <v>1824.1999999999998</v>
      </c>
      <c r="N47" s="43">
        <f>SUM(K47*FE_ConvertionFactors!$F$88*FE_ConvertionFactors!$G$88,'Results_Feed&amp;Food'!L47*FE_ConvertionFactors!$F$87*FE_ConvertionFactors!$G$87)</f>
        <v>320.86893594000003</v>
      </c>
      <c r="O47" s="43">
        <f>SUM(K47*FE_ConvertionFactors!$F$88*FE_ConvertionFactors!$H$88,'Results_Feed&amp;Food'!L47*FE_ConvertionFactors!$F$87*FE_ConvertionFactors!$H$87)</f>
        <v>20775.631379999999</v>
      </c>
      <c r="P47" s="43">
        <f>SUM(K47*FE_ConvertionFactors!$F$88*FE_ConvertionFactors!$I$88,'Results_Feed&amp;Food'!L47*FE_ConvertionFactors!$F$87*FE_ConvertionFactors!$I$87)</f>
        <v>14448.430164000001</v>
      </c>
      <c r="Q47" s="43">
        <f t="shared" si="5"/>
        <v>11084.689472980001</v>
      </c>
      <c r="R47" s="43">
        <f t="shared" si="6"/>
        <v>1975331.1818559999</v>
      </c>
      <c r="S47" s="43">
        <f t="shared" si="2"/>
        <v>1686694.340484</v>
      </c>
      <c r="T47"/>
    </row>
    <row r="48" spans="1:20" x14ac:dyDescent="0.2">
      <c r="A48" s="54">
        <v>33</v>
      </c>
      <c r="B48" s="42" t="s">
        <v>50</v>
      </c>
      <c r="C48" s="219">
        <v>1985</v>
      </c>
      <c r="D48" s="53" t="s">
        <v>202</v>
      </c>
      <c r="E48" s="57">
        <f>IF(OR(DB_UtilityFE!CB48=0,DB_UtilityFE!CA48=0),0,DB_UtilityFE!CB48/DB_UtilityFE!CA48)</f>
        <v>0.51485961009789283</v>
      </c>
      <c r="F48" s="57">
        <f>IF(OR(DB_UtilityFE!CE48=0,DB_UtilityFE!CD48=0),0,DB_UtilityFE!CE48/DB_UtilityFE!CD48)</f>
        <v>0.16310176337032009</v>
      </c>
      <c r="G48" s="57">
        <f>IF(OR(DB_UtilityFE!CH48=0,DB_UtilityFE!CG48=0),0,DB_UtilityFE!CH48/DB_UtilityFE!CG48)</f>
        <v>0.1458510291994537</v>
      </c>
      <c r="H48" s="43">
        <f>SUM(DB_FEConversion!P48,DB_FEConversion!Q48,DB_FEConversion!CH48,DB_FEConversion!CU48,DB_FEConversion!DI48)</f>
        <v>6702.7928212799998</v>
      </c>
      <c r="I48" s="43">
        <f>SUM(DB_FEConversion!U48,DB_FEConversion!V48,DB_FEConversion!CL48,DB_FEConversion!CZ48,DB_FEConversion!DM48)</f>
        <v>1184850.0795120001</v>
      </c>
      <c r="J48" s="43">
        <f>SUM(DB_FEConversion!AA48,DB_FEConversion!AC48,DB_FEConversion!CQ48,DB_FEConversion!DF48,DB_FEConversion!DR48)</f>
        <v>1019089.44024</v>
      </c>
      <c r="K48" s="43">
        <f>((SUM(DB_Census_State!AL48*FE_ConvertionFactors!$C$5,DB_Census_State!AS48*FE_ConvertionFactors!$C$54*FE_ConvertionFactors!$C$55)*0.5)/2)*0.7</f>
        <v>18257.566599999998</v>
      </c>
      <c r="L48" s="43">
        <f>((SUM(DB_Census_State!AL48*FE_ConvertionFactors!$C$5,DB_Census_State!AS48*FE_ConvertionFactors!$C$54*FE_ConvertionFactors!$C$55)*0.5)/4)*0.6</f>
        <v>7824.6713999999993</v>
      </c>
      <c r="M48" s="43">
        <f t="shared" si="0"/>
        <v>26082.237999999998</v>
      </c>
      <c r="N48" s="43">
        <f>SUM(K48*FE_ConvertionFactors!$F$88*FE_ConvertionFactors!$G$88,'Results_Feed&amp;Food'!L48*FE_ConvertionFactors!$F$87*FE_ConvertionFactors!$G$87)</f>
        <v>4587.7535105766001</v>
      </c>
      <c r="O48" s="43">
        <f>SUM(K48*FE_ConvertionFactors!$F$88*FE_ConvertionFactors!$H$88,'Results_Feed&amp;Food'!L48*FE_ConvertionFactors!$F$87*FE_ConvertionFactors!$H$87)</f>
        <v>297048.00035819999</v>
      </c>
      <c r="P48" s="43">
        <f>SUM(K48*FE_ConvertionFactors!$F$88*FE_ConvertionFactors!$I$88,'Results_Feed&amp;Food'!L48*FE_ConvertionFactors!$F$87*FE_ConvertionFactors!$I$87)</f>
        <v>206582.27949996002</v>
      </c>
      <c r="Q48" s="43">
        <f t="shared" si="5"/>
        <v>11290.5463318566</v>
      </c>
      <c r="R48" s="43">
        <f t="shared" si="6"/>
        <v>1481898.0798702</v>
      </c>
      <c r="S48" s="43">
        <f t="shared" si="2"/>
        <v>1225671.71973996</v>
      </c>
      <c r="T48"/>
    </row>
    <row r="49" spans="1:20" x14ac:dyDescent="0.2">
      <c r="A49" s="54">
        <v>35</v>
      </c>
      <c r="B49" s="42" t="s">
        <v>51</v>
      </c>
      <c r="C49" s="219">
        <v>1985</v>
      </c>
      <c r="D49" s="53" t="s">
        <v>202</v>
      </c>
      <c r="E49" s="57">
        <f>IF(OR(DB_UtilityFE!CB49=0,DB_UtilityFE!CA49=0),0,DB_UtilityFE!CB49/DB_UtilityFE!CA49)</f>
        <v>1.4957273461215441</v>
      </c>
      <c r="F49" s="57">
        <f>IF(OR(DB_UtilityFE!CE49=0,DB_UtilityFE!CD49=0),0,DB_UtilityFE!CE49/DB_UtilityFE!CD49)</f>
        <v>0.34525556154621623</v>
      </c>
      <c r="G49" s="57">
        <f>IF(OR(DB_UtilityFE!CH49=0,DB_UtilityFE!CG49=0),0,DB_UtilityFE!CH49/DB_UtilityFE!CG49)</f>
        <v>0.27726810123670148</v>
      </c>
      <c r="H49" s="43">
        <f>SUM(DB_FEConversion!P49,DB_FEConversion!Q49,DB_FEConversion!CH49,DB_FEConversion!CU49,DB_FEConversion!DI49)</f>
        <v>444644.56940176006</v>
      </c>
      <c r="I49" s="43">
        <f>SUM(DB_FEConversion!U49,DB_FEConversion!V49,DB_FEConversion!CL49,DB_FEConversion!CZ49,DB_FEConversion!DM49)</f>
        <v>38478460.358943999</v>
      </c>
      <c r="J49" s="43">
        <f>SUM(DB_FEConversion!AA49,DB_FEConversion!AC49,DB_FEConversion!CQ49,DB_FEConversion!DF49,DB_FEConversion!DR49)</f>
        <v>34055243.834579997</v>
      </c>
      <c r="K49" s="43">
        <f>((SUM(DB_Census_State!AL49*FE_ConvertionFactors!$C$5,DB_Census_State!AS49*FE_ConvertionFactors!$C$54*FE_ConvertionFactors!$C$55)*0.5)/2)*0.7</f>
        <v>566086.71</v>
      </c>
      <c r="L49" s="43">
        <f>((SUM(DB_Census_State!AL49*FE_ConvertionFactors!$C$5,DB_Census_State!AS49*FE_ConvertionFactors!$C$54*FE_ConvertionFactors!$C$55)*0.5)/4)*0.6</f>
        <v>242608.58999999997</v>
      </c>
      <c r="M49" s="43">
        <f t="shared" si="0"/>
        <v>808695.29999999993</v>
      </c>
      <c r="N49" s="43">
        <f>SUM(K49*FE_ConvertionFactors!$F$88*FE_ConvertionFactors!$G$88,'Results_Feed&amp;Food'!L49*FE_ConvertionFactors!$F$87*FE_ConvertionFactors!$G$87)</f>
        <v>142246.02588020999</v>
      </c>
      <c r="O49" s="43">
        <f>SUM(K49*FE_ConvertionFactors!$F$88*FE_ConvertionFactors!$H$88,'Results_Feed&amp;Food'!L49*FE_ConvertionFactors!$F$87*FE_ConvertionFactors!$H$87)</f>
        <v>9210149.9021699987</v>
      </c>
      <c r="P49" s="43">
        <f>SUM(K49*FE_ConvertionFactors!$F$88*FE_ConvertionFactors!$I$88,'Results_Feed&amp;Food'!L49*FE_ConvertionFactors!$F$87*FE_ConvertionFactors!$I$87)</f>
        <v>6405206.428026</v>
      </c>
      <c r="Q49" s="43">
        <f t="shared" si="5"/>
        <v>586890.59528196999</v>
      </c>
      <c r="R49" s="43">
        <f t="shared" si="6"/>
        <v>47688610.261114001</v>
      </c>
      <c r="S49" s="43">
        <f t="shared" si="2"/>
        <v>40460450.262605995</v>
      </c>
      <c r="T49"/>
    </row>
    <row r="50" spans="1:20" x14ac:dyDescent="0.2">
      <c r="A50" s="54">
        <v>41</v>
      </c>
      <c r="B50" s="42" t="s">
        <v>52</v>
      </c>
      <c r="C50" s="219">
        <v>1985</v>
      </c>
      <c r="D50" s="53" t="s">
        <v>203</v>
      </c>
      <c r="E50" s="57">
        <f>IF(OR(DB_UtilityFE!CB50=0,DB_UtilityFE!CA50=0),0,DB_UtilityFE!CB50/DB_UtilityFE!CA50)</f>
        <v>2.1638725351527581</v>
      </c>
      <c r="F50" s="57">
        <f>IF(OR(DB_UtilityFE!CE50=0,DB_UtilityFE!CD50=0),0,DB_UtilityFE!CE50/DB_UtilityFE!CD50)</f>
        <v>0.8209551999162561</v>
      </c>
      <c r="G50" s="57">
        <f>IF(OR(DB_UtilityFE!CH50=0,DB_UtilityFE!CG50=0),0,DB_UtilityFE!CH50/DB_UtilityFE!CG50)</f>
        <v>0.69188018314295285</v>
      </c>
      <c r="H50" s="43">
        <f>SUM(DB_FEConversion!P50,DB_FEConversion!Q50,DB_FEConversion!CH50,DB_FEConversion!CU50,DB_FEConversion!DI50)</f>
        <v>1584599.4818591198</v>
      </c>
      <c r="I50" s="43">
        <f>SUM(DB_FEConversion!U50,DB_FEConversion!V50,DB_FEConversion!CL50,DB_FEConversion!CZ50,DB_FEConversion!DM50)</f>
        <v>98920747.154847994</v>
      </c>
      <c r="J50" s="43">
        <f>SUM(DB_FEConversion!AA50,DB_FEConversion!AC50,DB_FEConversion!CQ50,DB_FEConversion!DF50,DB_FEConversion!DR50)</f>
        <v>89733072.163709998</v>
      </c>
      <c r="K50" s="43">
        <f>((SUM(DB_Census_State!AL50*FE_ConvertionFactors!$C$5,DB_Census_State!AS50*FE_ConvertionFactors!$C$54*FE_ConvertionFactors!$C$55)*0.5)/2)*0.7</f>
        <v>108301.36799999999</v>
      </c>
      <c r="L50" s="43">
        <f>((SUM(DB_Census_State!AL50*FE_ConvertionFactors!$C$5,DB_Census_State!AS50*FE_ConvertionFactors!$C$54*FE_ConvertionFactors!$C$55)*0.5)/4)*0.6</f>
        <v>46414.871999999996</v>
      </c>
      <c r="M50" s="43">
        <f t="shared" si="0"/>
        <v>154716.24</v>
      </c>
      <c r="N50" s="43">
        <f>SUM(K50*FE_ConvertionFactors!$F$88*FE_ConvertionFactors!$G$88,'Results_Feed&amp;Food'!L50*FE_ConvertionFactors!$F$87*FE_ConvertionFactors!$G$87)</f>
        <v>27213.921336167998</v>
      </c>
      <c r="O50" s="43">
        <f>SUM(K50*FE_ConvertionFactors!$F$88*FE_ConvertionFactors!$H$88,'Results_Feed&amp;Food'!L50*FE_ConvertionFactors!$F$87*FE_ConvertionFactors!$H$87)</f>
        <v>1762047.7857359997</v>
      </c>
      <c r="P50" s="43">
        <f>SUM(K50*FE_ConvertionFactors!$F$88*FE_ConvertionFactors!$I$88,'Results_Feed&amp;Food'!L50*FE_ConvertionFactors!$F$87*FE_ConvertionFactors!$I$87)</f>
        <v>1225417.6016207999</v>
      </c>
      <c r="Q50" s="43">
        <f t="shared" si="5"/>
        <v>1611813.4031952878</v>
      </c>
      <c r="R50" s="43">
        <f t="shared" si="6"/>
        <v>100682794.94058399</v>
      </c>
      <c r="S50" s="43">
        <f t="shared" si="2"/>
        <v>90958489.765330791</v>
      </c>
      <c r="T50"/>
    </row>
    <row r="51" spans="1:20" x14ac:dyDescent="0.2">
      <c r="A51" s="54">
        <v>42</v>
      </c>
      <c r="B51" s="42" t="s">
        <v>53</v>
      </c>
      <c r="C51" s="219">
        <v>1985</v>
      </c>
      <c r="D51" s="53" t="s">
        <v>203</v>
      </c>
      <c r="E51" s="57">
        <f>IF(OR(DB_UtilityFE!CB51=0,DB_UtilityFE!CA51=0),0,DB_UtilityFE!CB51/DB_UtilityFE!CA51)</f>
        <v>1.4466183208427605</v>
      </c>
      <c r="F51" s="57">
        <f>IF(OR(DB_UtilityFE!CE51=0,DB_UtilityFE!CD51=0),0,DB_UtilityFE!CE51/DB_UtilityFE!CD51)</f>
        <v>0.85505615389649503</v>
      </c>
      <c r="G51" s="57">
        <f>IF(OR(DB_UtilityFE!CH51=0,DB_UtilityFE!CG51=0),0,DB_UtilityFE!CH51/DB_UtilityFE!CG51)</f>
        <v>0.85184840920323446</v>
      </c>
      <c r="H51" s="43">
        <f>SUM(DB_FEConversion!P51,DB_FEConversion!Q51,DB_FEConversion!CH51,DB_FEConversion!CU51,DB_FEConversion!DI51)</f>
        <v>275106.80339399993</v>
      </c>
      <c r="I51" s="43">
        <f>SUM(DB_FEConversion!U51,DB_FEConversion!V51,DB_FEConversion!CL51,DB_FEConversion!CZ51,DB_FEConversion!DM51)</f>
        <v>27210316.576079998</v>
      </c>
      <c r="J51" s="43">
        <f>SUM(DB_FEConversion!AA51,DB_FEConversion!AC51,DB_FEConversion!CQ51,DB_FEConversion!DF51,DB_FEConversion!DR51)</f>
        <v>23892240.006749995</v>
      </c>
      <c r="K51" s="43">
        <f>((SUM(DB_Census_State!AL51*FE_ConvertionFactors!$C$5,DB_Census_State!AS51*FE_ConvertionFactors!$C$54*FE_ConvertionFactors!$C$55)*0.5)/2)*0.7</f>
        <v>3188.4397999999997</v>
      </c>
      <c r="L51" s="43">
        <f>((SUM(DB_Census_State!AL51*FE_ConvertionFactors!$C$5,DB_Census_State!AS51*FE_ConvertionFactors!$C$54*FE_ConvertionFactors!$C$55)*0.5)/4)*0.6</f>
        <v>1366.4741999999999</v>
      </c>
      <c r="M51" s="43">
        <f t="shared" si="0"/>
        <v>4554.9139999999998</v>
      </c>
      <c r="N51" s="43">
        <f>SUM(K51*FE_ConvertionFactors!$F$88*FE_ConvertionFactors!$G$88,'Results_Feed&amp;Food'!L51*FE_ConvertionFactors!$F$87*FE_ConvertionFactors!$G$87)</f>
        <v>801.18978646979997</v>
      </c>
      <c r="O51" s="43">
        <f>SUM(K51*FE_ConvertionFactors!$F$88*FE_ConvertionFactors!$H$88,'Results_Feed&amp;Food'!L51*FE_ConvertionFactors!$F$87*FE_ConvertionFactors!$H$87)</f>
        <v>51875.4600546</v>
      </c>
      <c r="P51" s="43">
        <f>SUM(K51*FE_ConvertionFactors!$F$88*FE_ConvertionFactors!$I$88,'Results_Feed&amp;Food'!L51*FE_ConvertionFactors!$F$87*FE_ConvertionFactors!$I$87)</f>
        <v>36076.831943880003</v>
      </c>
      <c r="Q51" s="43">
        <f t="shared" si="5"/>
        <v>275907.99318046973</v>
      </c>
      <c r="R51" s="43">
        <f t="shared" si="6"/>
        <v>27262192.036134597</v>
      </c>
      <c r="S51" s="43">
        <f t="shared" si="2"/>
        <v>23928316.838693876</v>
      </c>
      <c r="T51"/>
    </row>
    <row r="52" spans="1:20" x14ac:dyDescent="0.2">
      <c r="A52" s="54">
        <v>43</v>
      </c>
      <c r="B52" s="42" t="s">
        <v>54</v>
      </c>
      <c r="C52" s="219">
        <v>1985</v>
      </c>
      <c r="D52" s="53" t="s">
        <v>203</v>
      </c>
      <c r="E52" s="57">
        <f>IF(OR(DB_UtilityFE!CB52=0,DB_UtilityFE!CA52=0),0,DB_UtilityFE!CB52/DB_UtilityFE!CA52)</f>
        <v>2.6140495802659176</v>
      </c>
      <c r="F52" s="57">
        <f>IF(OR(DB_UtilityFE!CE52=0,DB_UtilityFE!CD52=0),0,DB_UtilityFE!CE52/DB_UtilityFE!CD52)</f>
        <v>0.95189916735580116</v>
      </c>
      <c r="G52" s="57">
        <f>IF(OR(DB_UtilityFE!CH52=0,DB_UtilityFE!CG52=0),0,DB_UtilityFE!CH52/DB_UtilityFE!CG52)</f>
        <v>0.83840198564433532</v>
      </c>
      <c r="H52" s="43">
        <f>SUM(DB_FEConversion!P52,DB_FEConversion!Q52,DB_FEConversion!CH52,DB_FEConversion!CU52,DB_FEConversion!DI52)</f>
        <v>2036437.3292394402</v>
      </c>
      <c r="I52" s="43">
        <f>SUM(DB_FEConversion!U52,DB_FEConversion!V52,DB_FEConversion!CL52,DB_FEConversion!CZ52,DB_FEConversion!DM52)</f>
        <v>112441035.757396</v>
      </c>
      <c r="J52" s="43">
        <f>SUM(DB_FEConversion!AA52,DB_FEConversion!AC52,DB_FEConversion!CQ52,DB_FEConversion!DF52,DB_FEConversion!DR52)</f>
        <v>103750499.29902001</v>
      </c>
      <c r="K52" s="43">
        <f>((SUM(DB_Census_State!AL52*FE_ConvertionFactors!$C$5,DB_Census_State!AS52*FE_ConvertionFactors!$C$54*FE_ConvertionFactors!$C$55)*0.5)/2)*0.7</f>
        <v>11699.3478</v>
      </c>
      <c r="L52" s="43">
        <f>((SUM(DB_Census_State!AL52*FE_ConvertionFactors!$C$5,DB_Census_State!AS52*FE_ConvertionFactors!$C$54*FE_ConvertionFactors!$C$55)*0.5)/4)*0.6</f>
        <v>5014.0061999999998</v>
      </c>
      <c r="M52" s="43">
        <f t="shared" si="0"/>
        <v>16713.353999999999</v>
      </c>
      <c r="N52" s="43">
        <f>SUM(K52*FE_ConvertionFactors!$F$88*FE_ConvertionFactors!$G$88,'Results_Feed&amp;Food'!L52*FE_ConvertionFactors!$F$87*FE_ConvertionFactors!$G$87)</f>
        <v>2939.8071011778002</v>
      </c>
      <c r="O52" s="43">
        <f>SUM(K52*FE_ConvertionFactors!$F$88*FE_ConvertionFactors!$H$88,'Results_Feed&amp;Food'!L52*FE_ConvertionFactors!$F$87*FE_ConvertionFactors!$H$87)</f>
        <v>190346.7173706</v>
      </c>
      <c r="P52" s="43">
        <f>SUM(K52*FE_ConvertionFactors!$F$88*FE_ConvertionFactors!$I$88,'Results_Feed&amp;Food'!L52*FE_ConvertionFactors!$F$87*FE_ConvertionFactors!$I$87)</f>
        <v>132376.78328868002</v>
      </c>
      <c r="Q52" s="43">
        <f t="shared" si="5"/>
        <v>2039377.1363406179</v>
      </c>
      <c r="R52" s="43">
        <f t="shared" si="6"/>
        <v>112631382.4747666</v>
      </c>
      <c r="S52" s="43">
        <f t="shared" si="2"/>
        <v>103882876.08230868</v>
      </c>
      <c r="T52"/>
    </row>
    <row r="53" spans="1:20" x14ac:dyDescent="0.2">
      <c r="A53" s="54">
        <v>50</v>
      </c>
      <c r="B53" s="42" t="s">
        <v>55</v>
      </c>
      <c r="C53" s="219">
        <v>1985</v>
      </c>
      <c r="D53" s="53" t="s">
        <v>204</v>
      </c>
      <c r="E53" s="57">
        <f>IF(OR(DB_UtilityFE!CB53=0,DB_UtilityFE!CA53=0),0,DB_UtilityFE!CB53/DB_UtilityFE!CA53)</f>
        <v>3.4270223985859838</v>
      </c>
      <c r="F53" s="57">
        <f>IF(OR(DB_UtilityFE!CE53=0,DB_UtilityFE!CD53=0),0,DB_UtilityFE!CE53/DB_UtilityFE!CD53)</f>
        <v>1.0074089254048231</v>
      </c>
      <c r="G53" s="57">
        <f>IF(OR(DB_UtilityFE!CH53=0,DB_UtilityFE!CG53=0),0,DB_UtilityFE!CH53/DB_UtilityFE!CG53)</f>
        <v>0.81740487791645633</v>
      </c>
      <c r="H53" s="43">
        <f>SUM(DB_FEConversion!P53,DB_FEConversion!Q53,DB_FEConversion!CH53,DB_FEConversion!CU53,DB_FEConversion!DI53)</f>
        <v>589092.16400856012</v>
      </c>
      <c r="I53" s="43">
        <f>SUM(DB_FEConversion!U53,DB_FEConversion!V53,DB_FEConversion!CL53,DB_FEConversion!CZ53,DB_FEConversion!DM53)</f>
        <v>25847727.091643997</v>
      </c>
      <c r="J53" s="43">
        <f>SUM(DB_FEConversion!AA53,DB_FEConversion!AC53,DB_FEConversion!CQ53,DB_FEConversion!DF53,DB_FEConversion!DR53)</f>
        <v>24443510.207730003</v>
      </c>
      <c r="K53" s="43">
        <f>((SUM(DB_Census_State!AL53*FE_ConvertionFactors!$C$5,DB_Census_State!AS53*FE_ConvertionFactors!$C$54*FE_ConvertionFactors!$C$55)*0.5)/2)*0.7</f>
        <v>11492.063099999999</v>
      </c>
      <c r="L53" s="43">
        <f>((SUM(DB_Census_State!AL53*FE_ConvertionFactors!$C$5,DB_Census_State!AS53*FE_ConvertionFactors!$C$54*FE_ConvertionFactors!$C$55)*0.5)/4)*0.6</f>
        <v>4925.1698999999999</v>
      </c>
      <c r="M53" s="43">
        <f t="shared" si="0"/>
        <v>16417.233</v>
      </c>
      <c r="N53" s="43">
        <f>SUM(K53*FE_ConvertionFactors!$F$88*FE_ConvertionFactors!$G$88,'Results_Feed&amp;Food'!L53*FE_ConvertionFactors!$F$87*FE_ConvertionFactors!$G$87)</f>
        <v>2887.7206905980997</v>
      </c>
      <c r="O53" s="43">
        <f>SUM(K53*FE_ConvertionFactors!$F$88*FE_ConvertionFactors!$H$88,'Results_Feed&amp;Food'!L53*FE_ConvertionFactors!$F$87*FE_ConvertionFactors!$H$87)</f>
        <v>186974.22491369999</v>
      </c>
      <c r="P53" s="43">
        <f>SUM(K53*FE_ConvertionFactors!$F$88*FE_ConvertionFactors!$I$88,'Results_Feed&amp;Food'!L53*FE_ConvertionFactors!$F$87*FE_ConvertionFactors!$I$87)</f>
        <v>130031.38059786</v>
      </c>
      <c r="Q53" s="43">
        <f t="shared" si="5"/>
        <v>591979.88469915825</v>
      </c>
      <c r="R53" s="43">
        <f t="shared" si="6"/>
        <v>26034701.316557698</v>
      </c>
      <c r="S53" s="43">
        <f t="shared" si="2"/>
        <v>24573541.588327862</v>
      </c>
      <c r="T53"/>
    </row>
    <row r="54" spans="1:20" x14ac:dyDescent="0.2">
      <c r="A54" s="54">
        <v>51</v>
      </c>
      <c r="B54" s="42" t="s">
        <v>56</v>
      </c>
      <c r="C54" s="219">
        <v>1985</v>
      </c>
      <c r="D54" s="53" t="s">
        <v>204</v>
      </c>
      <c r="E54" s="57">
        <f>IF(OR(DB_UtilityFE!CB54=0,DB_UtilityFE!CA54=0),0,DB_UtilityFE!CB54/DB_UtilityFE!CA54)</f>
        <v>3.217995339603624</v>
      </c>
      <c r="F54" s="57">
        <f>IF(OR(DB_UtilityFE!CE54=0,DB_UtilityFE!CD54=0),0,DB_UtilityFE!CE54/DB_UtilityFE!CD54)</f>
        <v>1.0316678382078464</v>
      </c>
      <c r="G54" s="57">
        <f>IF(OR(DB_UtilityFE!CH54=0,DB_UtilityFE!CG54=0),0,DB_UtilityFE!CH54/DB_UtilityFE!CG54)</f>
        <v>0.875785480344069</v>
      </c>
      <c r="H54" s="43">
        <f>SUM(DB_FEConversion!P54,DB_FEConversion!Q54,DB_FEConversion!CH54,DB_FEConversion!CU54,DB_FEConversion!DI54)</f>
        <v>530747.12580879999</v>
      </c>
      <c r="I54" s="43">
        <f>SUM(DB_FEConversion!U54,DB_FEConversion!V54,DB_FEConversion!CL54,DB_FEConversion!CZ54,DB_FEConversion!DM54)</f>
        <v>24465377.903319996</v>
      </c>
      <c r="J54" s="43">
        <f>SUM(DB_FEConversion!AA54,DB_FEConversion!AC54,DB_FEConversion!CQ54,DB_FEConversion!DF54,DB_FEConversion!DR54)</f>
        <v>23048534.373149998</v>
      </c>
      <c r="K54" s="43">
        <f>((SUM(DB_Census_State!AL54*FE_ConvertionFactors!$C$5,DB_Census_State!AS54*FE_ConvertionFactors!$C$54*FE_ConvertionFactors!$C$55)*0.5)/2)*0.7</f>
        <v>1779.2292000000002</v>
      </c>
      <c r="L54" s="43">
        <f>((SUM(DB_Census_State!AL54*FE_ConvertionFactors!$C$5,DB_Census_State!AS54*FE_ConvertionFactors!$C$54*FE_ConvertionFactors!$C$55)*0.5)/4)*0.6</f>
        <v>762.52680000000009</v>
      </c>
      <c r="M54" s="43">
        <f t="shared" si="0"/>
        <v>2541.7560000000003</v>
      </c>
      <c r="N54" s="43">
        <f>SUM(K54*FE_ConvertionFactors!$F$88*FE_ConvertionFactors!$G$88,'Results_Feed&amp;Food'!L54*FE_ConvertionFactors!$F$87*FE_ConvertionFactors!$G$87)</f>
        <v>447.08395084920011</v>
      </c>
      <c r="O54" s="43">
        <f>SUM(K54*FE_ConvertionFactors!$F$88*FE_ConvertionFactors!$H$88,'Results_Feed&amp;Food'!L54*FE_ConvertionFactors!$F$87*FE_ConvertionFactors!$H$87)</f>
        <v>28947.804908400005</v>
      </c>
      <c r="P54" s="43">
        <f>SUM(K54*FE_ConvertionFactors!$F$88*FE_ConvertionFactors!$I$88,'Results_Feed&amp;Food'!L54*FE_ConvertionFactors!$F$87*FE_ConvertionFactors!$I$87)</f>
        <v>20131.775057520004</v>
      </c>
      <c r="Q54" s="43">
        <f t="shared" si="5"/>
        <v>531194.20975964924</v>
      </c>
      <c r="R54" s="43">
        <f t="shared" si="6"/>
        <v>24494325.708228394</v>
      </c>
      <c r="S54" s="43">
        <f t="shared" si="2"/>
        <v>23068666.148207519</v>
      </c>
      <c r="T54"/>
    </row>
    <row r="55" spans="1:20" x14ac:dyDescent="0.2">
      <c r="A55" s="54">
        <v>52</v>
      </c>
      <c r="B55" s="42" t="s">
        <v>57</v>
      </c>
      <c r="C55" s="219">
        <v>1985</v>
      </c>
      <c r="D55" s="53" t="s">
        <v>204</v>
      </c>
      <c r="E55" s="57">
        <f>IF(OR(DB_UtilityFE!CB55=0,DB_UtilityFE!CA55=0),0,DB_UtilityFE!CB55/DB_UtilityFE!CA55)</f>
        <v>2.4457594119057879</v>
      </c>
      <c r="F55" s="57">
        <f>IF(OR(DB_UtilityFE!CE55=0,DB_UtilityFE!CD55=0),0,DB_UtilityFE!CE55/DB_UtilityFE!CD55)</f>
        <v>1.0153389063387317</v>
      </c>
      <c r="G55" s="57">
        <f>IF(OR(DB_UtilityFE!CH55=0,DB_UtilityFE!CG55=0),0,DB_UtilityFE!CH55/DB_UtilityFE!CG55)</f>
        <v>0.9172397645862147</v>
      </c>
      <c r="H55" s="43">
        <f>SUM(DB_FEConversion!P55,DB_FEConversion!Q55,DB_FEConversion!CH55,DB_FEConversion!CU55,DB_FEConversion!DI55)</f>
        <v>462672.81197384006</v>
      </c>
      <c r="I55" s="43">
        <f>SUM(DB_FEConversion!U55,DB_FEConversion!V55,DB_FEConversion!CL55,DB_FEConversion!CZ55,DB_FEConversion!DM55)</f>
        <v>32551615.151335999</v>
      </c>
      <c r="J55" s="43">
        <f>SUM(DB_FEConversion!AA55,DB_FEConversion!AC55,DB_FEConversion!CQ55,DB_FEConversion!DF55,DB_FEConversion!DR55)</f>
        <v>29346117.954719998</v>
      </c>
      <c r="K55" s="43">
        <f>((SUM(DB_Census_State!AL55*FE_ConvertionFactors!$C$5,DB_Census_State!AS55*FE_ConvertionFactors!$C$54*FE_ConvertionFactors!$C$55)*0.5)/2)*0.7</f>
        <v>13556.771199999999</v>
      </c>
      <c r="L55" s="43">
        <f>((SUM(DB_Census_State!AL55*FE_ConvertionFactors!$C$5,DB_Census_State!AS55*FE_ConvertionFactors!$C$54*FE_ConvertionFactors!$C$55)*0.5)/4)*0.6</f>
        <v>5810.0447999999997</v>
      </c>
      <c r="M55" s="43">
        <f t="shared" si="0"/>
        <v>19366.815999999999</v>
      </c>
      <c r="N55" s="43">
        <f>SUM(K55*FE_ConvertionFactors!$F$88*FE_ConvertionFactors!$G$88,'Results_Feed&amp;Food'!L55*FE_ConvertionFactors!$F$87*FE_ConvertionFactors!$G$87)</f>
        <v>3406.5396570911998</v>
      </c>
      <c r="O55" s="43">
        <f>SUM(K55*FE_ConvertionFactors!$F$88*FE_ConvertionFactors!$H$88,'Results_Feed&amp;Food'!L55*FE_ConvertionFactors!$F$87*FE_ConvertionFactors!$H$87)</f>
        <v>220566.73074239999</v>
      </c>
      <c r="P55" s="43">
        <f>SUM(K55*FE_ConvertionFactors!$F$88*FE_ConvertionFactors!$I$88,'Results_Feed&amp;Food'!L55*FE_ConvertionFactors!$F$87*FE_ConvertionFactors!$I$87)</f>
        <v>153393.31678272004</v>
      </c>
      <c r="Q55" s="43">
        <f t="shared" si="5"/>
        <v>466079.35163093125</v>
      </c>
      <c r="R55" s="43">
        <f t="shared" si="6"/>
        <v>32772181.882078398</v>
      </c>
      <c r="S55" s="43">
        <f t="shared" si="2"/>
        <v>29499511.271502718</v>
      </c>
      <c r="T55"/>
    </row>
    <row r="56" spans="1:20" x14ac:dyDescent="0.2">
      <c r="A56" s="54">
        <v>53</v>
      </c>
      <c r="B56" s="42" t="s">
        <v>58</v>
      </c>
      <c r="C56" s="219">
        <v>1985</v>
      </c>
      <c r="D56" s="53" t="s">
        <v>204</v>
      </c>
      <c r="E56" s="57">
        <f>IF(OR(DB_UtilityFE!CB56=0,DB_UtilityFE!CA56=0),0,DB_UtilityFE!CB56/DB_UtilityFE!CA56)</f>
        <v>3.5791234214418806</v>
      </c>
      <c r="F56" s="57">
        <f>IF(OR(DB_UtilityFE!CE56=0,DB_UtilityFE!CD56=0),0,DB_UtilityFE!CE56/DB_UtilityFE!CD56)</f>
        <v>1.1602213916520019</v>
      </c>
      <c r="G56" s="57">
        <f>IF(OR(DB_UtilityFE!CH56=0,DB_UtilityFE!CG56=0),0,DB_UtilityFE!CH56/DB_UtilityFE!CG56)</f>
        <v>0.96788447070710737</v>
      </c>
      <c r="H56" s="43">
        <f>SUM(DB_FEConversion!P56,DB_FEConversion!Q56,DB_FEConversion!CH56,DB_FEConversion!CU56,DB_FEConversion!DI56)</f>
        <v>21288.819961040001</v>
      </c>
      <c r="I56" s="43">
        <f>SUM(DB_FEConversion!U56,DB_FEConversion!V56,DB_FEConversion!CL56,DB_FEConversion!CZ56,DB_FEConversion!DM56)</f>
        <v>917046.14489600004</v>
      </c>
      <c r="J56" s="43">
        <f>SUM(DB_FEConversion!AA56,DB_FEConversion!AC56,DB_FEConversion!CQ56,DB_FEConversion!DF56,DB_FEConversion!DR56)</f>
        <v>870112.75782000006</v>
      </c>
      <c r="K56" s="43">
        <f>((SUM(DB_Census_State!AL56*FE_ConvertionFactors!$C$5,DB_Census_State!AS56*FE_ConvertionFactors!$C$54*FE_ConvertionFactors!$C$55)*0.5)/2)*0.7</f>
        <v>75.308099999999982</v>
      </c>
      <c r="L56" s="43">
        <f>((SUM(DB_Census_State!AL56*FE_ConvertionFactors!$C$5,DB_Census_State!AS56*FE_ConvertionFactors!$C$54*FE_ConvertionFactors!$C$55)*0.5)/4)*0.6</f>
        <v>32.274899999999995</v>
      </c>
      <c r="M56" s="43">
        <f t="shared" si="0"/>
        <v>107.58299999999997</v>
      </c>
      <c r="N56" s="43">
        <f>SUM(K56*FE_ConvertionFactors!$F$88*FE_ConvertionFactors!$G$88,'Results_Feed&amp;Food'!L56*FE_ConvertionFactors!$F$87*FE_ConvertionFactors!$G$87)</f>
        <v>18.923387093099997</v>
      </c>
      <c r="O56" s="43">
        <f>SUM(K56*FE_ConvertionFactors!$F$88*FE_ConvertionFactors!$H$88,'Results_Feed&amp;Food'!L56*FE_ConvertionFactors!$F$87*FE_ConvertionFactors!$H$87)</f>
        <v>1225.2520286999998</v>
      </c>
      <c r="P56" s="43">
        <f>SUM(K56*FE_ConvertionFactors!$F$88*FE_ConvertionFactors!$I$88,'Results_Feed&amp;Food'!L56*FE_ConvertionFactors!$F$87*FE_ConvertionFactors!$I$87)</f>
        <v>852.10254485999985</v>
      </c>
      <c r="Q56" s="43">
        <f t="shared" si="5"/>
        <v>21307.743348133099</v>
      </c>
      <c r="R56" s="43">
        <f t="shared" si="6"/>
        <v>918271.39692470001</v>
      </c>
      <c r="S56" s="43">
        <f t="shared" si="2"/>
        <v>870964.86036486004</v>
      </c>
      <c r="T56"/>
    </row>
    <row r="57" spans="1:20" x14ac:dyDescent="0.2">
      <c r="A57" s="54">
        <v>11</v>
      </c>
      <c r="B57" s="42" t="s">
        <v>32</v>
      </c>
      <c r="C57" s="219">
        <v>1995</v>
      </c>
      <c r="D57" s="53" t="s">
        <v>200</v>
      </c>
      <c r="E57" s="57">
        <f>IF(OR(DB_UtilityFE!CB57=0,DB_UtilityFE!CA57=0),0,DB_UtilityFE!CB57/DB_UtilityFE!CA57)</f>
        <v>0.34221776010646648</v>
      </c>
      <c r="F57" s="57">
        <f>IF(OR(DB_UtilityFE!CE57=0,DB_UtilityFE!CD57=0),0,DB_UtilityFE!CE57/DB_UtilityFE!CD57)</f>
        <v>0.41832245258398243</v>
      </c>
      <c r="G57" s="57">
        <f>IF(OR(DB_UtilityFE!CH57=0,DB_UtilityFE!CG57=0),0,DB_UtilityFE!CH57/DB_UtilityFE!CG57)</f>
        <v>0.44446340194969308</v>
      </c>
      <c r="H57" s="43">
        <f>SUM(DB_FEConversion!P57,DB_FEConversion!Q57,DB_FEConversion!CH57,DB_FEConversion!CU57,DB_FEConversion!DI57)</f>
        <v>10322.130125200001</v>
      </c>
      <c r="I57" s="43">
        <f>SUM(DB_FEConversion!U57,DB_FEConversion!V57,DB_FEConversion!CL57,DB_FEConversion!CZ57,DB_FEConversion!DM57)</f>
        <v>1794093.3993400002</v>
      </c>
      <c r="J57" s="43">
        <f>SUM(DB_FEConversion!AA57,DB_FEConversion!AC57,DB_FEConversion!CQ57,DB_FEConversion!DF57,DB_FEConversion!DR57)</f>
        <v>1539887.9646000001</v>
      </c>
      <c r="K57" s="43">
        <f>((SUM(DB_Census_State!AL57*FE_ConvertionFactors!$C$5,DB_Census_State!AS57*FE_ConvertionFactors!$C$54*FE_ConvertionFactors!$C$55)*0.5)/2)*0.7</f>
        <v>766.93819999999994</v>
      </c>
      <c r="L57" s="43">
        <f>((SUM(DB_Census_State!AL57*FE_ConvertionFactors!$C$5,DB_Census_State!AS57*FE_ConvertionFactors!$C$54*FE_ConvertionFactors!$C$55)*0.5)/4)*0.6</f>
        <v>328.68779999999998</v>
      </c>
      <c r="M57" s="43">
        <f t="shared" si="0"/>
        <v>1095.626</v>
      </c>
      <c r="N57" s="43">
        <f>SUM(K57*FE_ConvertionFactors!$F$88*FE_ConvertionFactors!$G$88,'Results_Feed&amp;Food'!L57*FE_ConvertionFactors!$F$87*FE_ConvertionFactors!$G$87)</f>
        <v>192.71590220819996</v>
      </c>
      <c r="O57" s="43">
        <f>SUM(K57*FE_ConvertionFactors!$F$88*FE_ConvertionFactors!$H$88,'Results_Feed&amp;Food'!L57*FE_ConvertionFactors!$F$87*FE_ConvertionFactors!$H$87)</f>
        <v>12477.9749514</v>
      </c>
      <c r="P57" s="43">
        <f>SUM(K57*FE_ConvertionFactors!$F$88*FE_ConvertionFactors!$I$88,'Results_Feed&amp;Food'!L57*FE_ConvertionFactors!$F$87*FE_ConvertionFactors!$I$87)</f>
        <v>8677.8180829199991</v>
      </c>
      <c r="Q57" s="43">
        <f t="shared" si="5"/>
        <v>10514.846027408201</v>
      </c>
      <c r="R57" s="43">
        <f t="shared" si="6"/>
        <v>1806571.3742914002</v>
      </c>
      <c r="S57" s="43">
        <f t="shared" si="2"/>
        <v>1548565.7826829201</v>
      </c>
      <c r="T57"/>
    </row>
    <row r="58" spans="1:20" x14ac:dyDescent="0.2">
      <c r="A58" s="54">
        <v>12</v>
      </c>
      <c r="B58" s="42" t="s">
        <v>33</v>
      </c>
      <c r="C58" s="219">
        <v>1995</v>
      </c>
      <c r="D58" s="53" t="s">
        <v>200</v>
      </c>
      <c r="E58" s="57">
        <f>IF(OR(DB_UtilityFE!CB58=0,DB_UtilityFE!CA58=0),0,DB_UtilityFE!CB58/DB_UtilityFE!CA58)</f>
        <v>0.45680248093544557</v>
      </c>
      <c r="F58" s="57">
        <f>IF(OR(DB_UtilityFE!CE58=0,DB_UtilityFE!CD58=0),0,DB_UtilityFE!CE58/DB_UtilityFE!CD58)</f>
        <v>0.28591877625608775</v>
      </c>
      <c r="G58" s="57">
        <f>IF(OR(DB_UtilityFE!CH58=0,DB_UtilityFE!CG58=0),0,DB_UtilityFE!CH58/DB_UtilityFE!CG58)</f>
        <v>0.31717616567557549</v>
      </c>
      <c r="H58" s="43">
        <f>SUM(DB_FEConversion!P58,DB_FEConversion!Q58,DB_FEConversion!CH58,DB_FEConversion!CU58,DB_FEConversion!DI58)</f>
        <v>2107.9584035999997</v>
      </c>
      <c r="I58" s="43">
        <f>SUM(DB_FEConversion!U58,DB_FEConversion!V58,DB_FEConversion!CL58,DB_FEConversion!CZ58,DB_FEConversion!DM58)</f>
        <v>378179.86602000002</v>
      </c>
      <c r="J58" s="43">
        <f>SUM(DB_FEConversion!AA58,DB_FEConversion!AC58,DB_FEConversion!CQ58,DB_FEConversion!DF58,DB_FEConversion!DR58)</f>
        <v>324375.05729999999</v>
      </c>
      <c r="K58" s="43">
        <f>((SUM(DB_Census_State!AL58*FE_ConvertionFactors!$C$5,DB_Census_State!AS58*FE_ConvertionFactors!$C$54*FE_ConvertionFactors!$C$55)*0.5)/2)*0.7</f>
        <v>217.68739999999997</v>
      </c>
      <c r="L58" s="43">
        <f>((SUM(DB_Census_State!AL58*FE_ConvertionFactors!$C$5,DB_Census_State!AS58*FE_ConvertionFactors!$C$54*FE_ConvertionFactors!$C$55)*0.5)/4)*0.6</f>
        <v>93.294599999999988</v>
      </c>
      <c r="M58" s="43">
        <f t="shared" si="0"/>
        <v>310.98199999999997</v>
      </c>
      <c r="N58" s="43">
        <f>SUM(K58*FE_ConvertionFactors!$F$88*FE_ConvertionFactors!$G$88,'Results_Feed&amp;Food'!L58*FE_ConvertionFactors!$F$87*FE_ConvertionFactors!$G$87)</f>
        <v>54.700396577399992</v>
      </c>
      <c r="O58" s="43">
        <f>SUM(K58*FE_ConvertionFactors!$F$88*FE_ConvertionFactors!$H$88,'Results_Feed&amp;Food'!L58*FE_ConvertionFactors!$F$87*FE_ConvertionFactors!$H$87)</f>
        <v>3541.7428997999996</v>
      </c>
      <c r="P58" s="43">
        <f>SUM(K58*FE_ConvertionFactors!$F$88*FE_ConvertionFactors!$I$88,'Results_Feed&amp;Food'!L58*FE_ConvertionFactors!$F$87*FE_ConvertionFactors!$I$87)</f>
        <v>2463.1080524399999</v>
      </c>
      <c r="Q58" s="43">
        <f t="shared" si="5"/>
        <v>2162.6588001773998</v>
      </c>
      <c r="R58" s="43">
        <f t="shared" si="6"/>
        <v>381721.60891980003</v>
      </c>
      <c r="S58" s="43">
        <f t="shared" si="2"/>
        <v>326838.16535243997</v>
      </c>
      <c r="T58"/>
    </row>
    <row r="59" spans="1:20" x14ac:dyDescent="0.2">
      <c r="A59" s="54">
        <v>13</v>
      </c>
      <c r="B59" s="42" t="s">
        <v>34</v>
      </c>
      <c r="C59" s="219">
        <v>1995</v>
      </c>
      <c r="D59" s="53" t="s">
        <v>200</v>
      </c>
      <c r="E59" s="57">
        <f>IF(OR(DB_UtilityFE!CB59=0,DB_UtilityFE!CA59=0),0,DB_UtilityFE!CB59/DB_UtilityFE!CA59)</f>
        <v>8.2540921522471888E-2</v>
      </c>
      <c r="F59" s="57">
        <f>IF(OR(DB_UtilityFE!CE59=0,DB_UtilityFE!CD59=0),0,DB_UtilityFE!CE59/DB_UtilityFE!CD59)</f>
        <v>2.8951220876214073E-2</v>
      </c>
      <c r="G59" s="57">
        <f>IF(OR(DB_UtilityFE!CH59=0,DB_UtilityFE!CG59=0),0,DB_UtilityFE!CH59/DB_UtilityFE!CG59)</f>
        <v>3.2200912527125584E-2</v>
      </c>
      <c r="H59" s="43">
        <f>SUM(DB_FEConversion!P59,DB_FEConversion!Q59,DB_FEConversion!CH59,DB_FEConversion!CU59,DB_FEConversion!DI59)</f>
        <v>902.46303552000006</v>
      </c>
      <c r="I59" s="43">
        <f>SUM(DB_FEConversion!U59,DB_FEConversion!V59,DB_FEConversion!CL59,DB_FEConversion!CZ59,DB_FEConversion!DM59)</f>
        <v>162792.33994800001</v>
      </c>
      <c r="J59" s="43">
        <f>SUM(DB_FEConversion!AA59,DB_FEConversion!AC59,DB_FEConversion!CQ59,DB_FEConversion!DF59,DB_FEConversion!DR59)</f>
        <v>139388.79291000002</v>
      </c>
      <c r="K59" s="43">
        <f>((SUM(DB_Census_State!AL59*FE_ConvertionFactors!$C$5,DB_Census_State!AS59*FE_ConvertionFactors!$C$54*FE_ConvertionFactors!$C$55)*0.5)/2)*0.7</f>
        <v>601.02419999999984</v>
      </c>
      <c r="L59" s="43">
        <f>((SUM(DB_Census_State!AL59*FE_ConvertionFactors!$C$5,DB_Census_State!AS59*FE_ConvertionFactors!$C$54*FE_ConvertionFactors!$C$55)*0.5)/4)*0.6</f>
        <v>257.58179999999993</v>
      </c>
      <c r="M59" s="43">
        <f t="shared" si="0"/>
        <v>858.60599999999977</v>
      </c>
      <c r="N59" s="43">
        <f>SUM(K59*FE_ConvertionFactors!$F$88*FE_ConvertionFactors!$G$88,'Results_Feed&amp;Food'!L59*FE_ConvertionFactors!$F$87*FE_ConvertionFactors!$G$87)</f>
        <v>151.02510339419996</v>
      </c>
      <c r="O59" s="43">
        <f>SUM(K59*FE_ConvertionFactors!$F$88*FE_ConvertionFactors!$H$88,'Results_Feed&amp;Food'!L59*FE_ConvertionFactors!$F$87*FE_ConvertionFactors!$H$87)</f>
        <v>9778.5778733999978</v>
      </c>
      <c r="P59" s="43">
        <f>SUM(K59*FE_ConvertionFactors!$F$88*FE_ConvertionFactors!$I$88,'Results_Feed&amp;Food'!L59*FE_ConvertionFactors!$F$87*FE_ConvertionFactors!$I$87)</f>
        <v>6800.5201345199994</v>
      </c>
      <c r="Q59" s="43">
        <f t="shared" si="5"/>
        <v>1053.4881389142001</v>
      </c>
      <c r="R59" s="43">
        <f t="shared" si="6"/>
        <v>172570.91782140001</v>
      </c>
      <c r="S59" s="43">
        <f t="shared" si="2"/>
        <v>146189.31304452001</v>
      </c>
      <c r="T59"/>
    </row>
    <row r="60" spans="1:20" x14ac:dyDescent="0.2">
      <c r="A60" s="54">
        <v>14</v>
      </c>
      <c r="B60" s="42" t="s">
        <v>35</v>
      </c>
      <c r="C60" s="219">
        <v>1995</v>
      </c>
      <c r="D60" s="53" t="s">
        <v>200</v>
      </c>
      <c r="E60" s="57">
        <f>IF(OR(DB_UtilityFE!CB60=0,DB_UtilityFE!CA60=0),0,DB_UtilityFE!CB60/DB_UtilityFE!CA60)</f>
        <v>0.77633089164243962</v>
      </c>
      <c r="F60" s="57">
        <f>IF(OR(DB_UtilityFE!CE60=0,DB_UtilityFE!CD60=0),0,DB_UtilityFE!CE60/DB_UtilityFE!CD60)</f>
        <v>0.54026414655559696</v>
      </c>
      <c r="G60" s="57">
        <f>IF(OR(DB_UtilityFE!CH60=0,DB_UtilityFE!CG60=0),0,DB_UtilityFE!CH60/DB_UtilityFE!CG60)</f>
        <v>0.56941389708254075</v>
      </c>
      <c r="H60" s="43">
        <f>SUM(DB_FEConversion!P60,DB_FEConversion!Q60,DB_FEConversion!CH60,DB_FEConversion!CU60,DB_FEConversion!DI60)</f>
        <v>1947.5986712000001</v>
      </c>
      <c r="I60" s="43">
        <f>SUM(DB_FEConversion!U60,DB_FEConversion!V60,DB_FEConversion!CL60,DB_FEConversion!CZ60,DB_FEConversion!DM60)</f>
        <v>308372.95267999999</v>
      </c>
      <c r="J60" s="43">
        <f>SUM(DB_FEConversion!AA60,DB_FEConversion!AC60,DB_FEConversion!CQ60,DB_FEConversion!DF60,DB_FEConversion!DR60)</f>
        <v>267166.3296</v>
      </c>
      <c r="K60" s="43">
        <f>((SUM(DB_Census_State!AL60*FE_ConvertionFactors!$C$5,DB_Census_State!AS60*FE_ConvertionFactors!$C$54*FE_ConvertionFactors!$C$55)*0.5)/2)*0.7</f>
        <v>73.103099999999984</v>
      </c>
      <c r="L60" s="43">
        <f>((SUM(DB_Census_State!AL60*FE_ConvertionFactors!$C$5,DB_Census_State!AS60*FE_ConvertionFactors!$C$54*FE_ConvertionFactors!$C$55)*0.5)/4)*0.6</f>
        <v>31.329899999999995</v>
      </c>
      <c r="M60" s="43">
        <f t="shared" si="0"/>
        <v>104.43299999999998</v>
      </c>
      <c r="N60" s="43">
        <f>SUM(K60*FE_ConvertionFactors!$F$88*FE_ConvertionFactors!$G$88,'Results_Feed&amp;Food'!L60*FE_ConvertionFactors!$F$87*FE_ConvertionFactors!$G$87)</f>
        <v>18.369315638099998</v>
      </c>
      <c r="O60" s="43">
        <f>SUM(K60*FE_ConvertionFactors!$F$88*FE_ConvertionFactors!$H$88,'Results_Feed&amp;Food'!L60*FE_ConvertionFactors!$F$87*FE_ConvertionFactors!$H$87)</f>
        <v>1189.3769936999997</v>
      </c>
      <c r="P60" s="43">
        <f>SUM(K60*FE_ConvertionFactors!$F$88*FE_ConvertionFactors!$I$88,'Results_Feed&amp;Food'!L60*FE_ConvertionFactors!$F$87*FE_ConvertionFactors!$I$87)</f>
        <v>827.15322186000003</v>
      </c>
      <c r="Q60" s="43">
        <f t="shared" si="5"/>
        <v>1965.9679868381002</v>
      </c>
      <c r="R60" s="43">
        <f t="shared" si="6"/>
        <v>309562.32967369998</v>
      </c>
      <c r="S60" s="43">
        <f t="shared" si="2"/>
        <v>267993.48282186</v>
      </c>
      <c r="T60"/>
    </row>
    <row r="61" spans="1:20" x14ac:dyDescent="0.2">
      <c r="A61" s="54">
        <v>15</v>
      </c>
      <c r="B61" s="42" t="s">
        <v>36</v>
      </c>
      <c r="C61" s="219">
        <v>1995</v>
      </c>
      <c r="D61" s="53" t="s">
        <v>200</v>
      </c>
      <c r="E61" s="57">
        <f>IF(OR(DB_UtilityFE!CB61=0,DB_UtilityFE!CA61=0),0,DB_UtilityFE!CB61/DB_UtilityFE!CA61)</f>
        <v>0.37445058005162107</v>
      </c>
      <c r="F61" s="57">
        <f>IF(OR(DB_UtilityFE!CE61=0,DB_UtilityFE!CD61=0),0,DB_UtilityFE!CE61/DB_UtilityFE!CD61)</f>
        <v>0.1997536333313388</v>
      </c>
      <c r="G61" s="57">
        <f>IF(OR(DB_UtilityFE!CH61=0,DB_UtilityFE!CG61=0),0,DB_UtilityFE!CH61/DB_UtilityFE!CG61)</f>
        <v>0.22673101659541181</v>
      </c>
      <c r="H61" s="43">
        <f>SUM(DB_FEConversion!P61,DB_FEConversion!Q61,DB_FEConversion!CH61,DB_FEConversion!CU61,DB_FEConversion!DI61)</f>
        <v>13639.35855752</v>
      </c>
      <c r="I61" s="43">
        <f>SUM(DB_FEConversion!U61,DB_FEConversion!V61,DB_FEConversion!CL61,DB_FEConversion!CZ61,DB_FEConversion!DM61)</f>
        <v>2381261.3703680001</v>
      </c>
      <c r="J61" s="43">
        <f>SUM(DB_FEConversion!AA61,DB_FEConversion!AC61,DB_FEConversion!CQ61,DB_FEConversion!DF61,DB_FEConversion!DR61)</f>
        <v>2051672.5446599997</v>
      </c>
      <c r="K61" s="43">
        <f>((SUM(DB_Census_State!AL61*FE_ConvertionFactors!$C$5,DB_Census_State!AS61*FE_ConvertionFactors!$C$54*FE_ConvertionFactors!$C$55)*0.5)/2)*0.7</f>
        <v>4285.7849999999999</v>
      </c>
      <c r="L61" s="43">
        <f>((SUM(DB_Census_State!AL61*FE_ConvertionFactors!$C$5,DB_Census_State!AS61*FE_ConvertionFactors!$C$54*FE_ConvertionFactors!$C$55)*0.5)/4)*0.6</f>
        <v>1836.7650000000001</v>
      </c>
      <c r="M61" s="43">
        <f t="shared" si="0"/>
        <v>6122.55</v>
      </c>
      <c r="N61" s="43">
        <f>SUM(K61*FE_ConvertionFactors!$F$88*FE_ConvertionFactors!$G$88,'Results_Feed&amp;Food'!L61*FE_ConvertionFactors!$F$87*FE_ConvertionFactors!$G$87)</f>
        <v>1076.9302180350001</v>
      </c>
      <c r="O61" s="43">
        <f>SUM(K61*FE_ConvertionFactors!$F$88*FE_ConvertionFactors!$H$88,'Results_Feed&amp;Food'!L61*FE_ConvertionFactors!$F$87*FE_ConvertionFactors!$H$87)</f>
        <v>69729.109695000006</v>
      </c>
      <c r="P61" s="43">
        <f>SUM(K61*FE_ConvertionFactors!$F$88*FE_ConvertionFactors!$I$88,'Results_Feed&amp;Food'!L61*FE_ConvertionFactors!$F$87*FE_ConvertionFactors!$I$87)</f>
        <v>48493.167471000008</v>
      </c>
      <c r="Q61" s="43">
        <f t="shared" si="5"/>
        <v>14716.288775555</v>
      </c>
      <c r="R61" s="43">
        <f t="shared" si="6"/>
        <v>2450990.4800630002</v>
      </c>
      <c r="S61" s="43">
        <f t="shared" si="2"/>
        <v>2100165.7121309997</v>
      </c>
      <c r="T61"/>
    </row>
    <row r="62" spans="1:20" x14ac:dyDescent="0.2">
      <c r="A62" s="54">
        <v>16</v>
      </c>
      <c r="B62" s="42" t="s">
        <v>37</v>
      </c>
      <c r="C62" s="219">
        <v>1995</v>
      </c>
      <c r="D62" s="53" t="s">
        <v>200</v>
      </c>
      <c r="E62" s="57">
        <f>IF(OR(DB_UtilityFE!CB62=0,DB_UtilityFE!CA62=0),0,DB_UtilityFE!CB62/DB_UtilityFE!CA62)</f>
        <v>0.15172019376018231</v>
      </c>
      <c r="F62" s="57">
        <f>IF(OR(DB_UtilityFE!CE62=0,DB_UtilityFE!CD62=0),0,DB_UtilityFE!CE62/DB_UtilityFE!CD62)</f>
        <v>6.5391637776924721E-2</v>
      </c>
      <c r="G62" s="57">
        <f>IF(OR(DB_UtilityFE!CH62=0,DB_UtilityFE!CG62=0),0,DB_UtilityFE!CH62/DB_UtilityFE!CG62)</f>
        <v>6.3465350636678602E-2</v>
      </c>
      <c r="H62" s="43">
        <f>SUM(DB_FEConversion!P62,DB_FEConversion!Q62,DB_FEConversion!CH62,DB_FEConversion!CU62,DB_FEConversion!DI62)</f>
        <v>36.4300432</v>
      </c>
      <c r="I62" s="43">
        <f>SUM(DB_FEConversion!U62,DB_FEConversion!V62,DB_FEConversion!CL62,DB_FEConversion!CZ62,DB_FEConversion!DM62)</f>
        <v>6370.0609600000007</v>
      </c>
      <c r="J62" s="43">
        <f>SUM(DB_FEConversion!AA62,DB_FEConversion!AC62,DB_FEConversion!CQ62,DB_FEConversion!DF62,DB_FEConversion!DR62)</f>
        <v>5490.0366000000004</v>
      </c>
      <c r="K62" s="43">
        <f>((SUM(DB_Census_State!AL62*FE_ConvertionFactors!$C$5,DB_Census_State!AS62*FE_ConvertionFactors!$C$54*FE_ConvertionFactors!$C$55)*0.5)/2)*0.7</f>
        <v>198.55779999999999</v>
      </c>
      <c r="L62" s="43">
        <f>((SUM(DB_Census_State!AL62*FE_ConvertionFactors!$C$5,DB_Census_State!AS62*FE_ConvertionFactors!$C$54*FE_ConvertionFactors!$C$55)*0.5)/4)*0.6</f>
        <v>85.096199999999996</v>
      </c>
      <c r="M62" s="43">
        <f t="shared" si="0"/>
        <v>283.654</v>
      </c>
      <c r="N62" s="43">
        <f>SUM(K62*FE_ConvertionFactors!$F$88*FE_ConvertionFactors!$G$88,'Results_Feed&amp;Food'!L62*FE_ConvertionFactors!$F$87*FE_ConvertionFactors!$G$87)</f>
        <v>49.893518887799999</v>
      </c>
      <c r="O62" s="43">
        <f>SUM(K62*FE_ConvertionFactors!$F$88*FE_ConvertionFactors!$H$88,'Results_Feed&amp;Food'!L62*FE_ConvertionFactors!$F$87*FE_ConvertionFactors!$H$87)</f>
        <v>3230.5070406000004</v>
      </c>
      <c r="P62" s="43">
        <f>SUM(K62*FE_ConvertionFactors!$F$88*FE_ConvertionFactors!$I$88,'Results_Feed&amp;Food'!L62*FE_ConvertionFactors!$F$87*FE_ConvertionFactors!$I$87)</f>
        <v>2246.6588146800004</v>
      </c>
      <c r="Q62" s="43">
        <f t="shared" si="5"/>
        <v>86.323562087799999</v>
      </c>
      <c r="R62" s="43">
        <f t="shared" si="6"/>
        <v>9600.5680006000002</v>
      </c>
      <c r="S62" s="43">
        <f t="shared" si="2"/>
        <v>7736.6954146800008</v>
      </c>
      <c r="T62"/>
    </row>
    <row r="63" spans="1:20" x14ac:dyDescent="0.2">
      <c r="A63" s="54">
        <v>17</v>
      </c>
      <c r="B63" s="42" t="s">
        <v>38</v>
      </c>
      <c r="C63" s="219">
        <v>1995</v>
      </c>
      <c r="D63" s="53" t="s">
        <v>200</v>
      </c>
      <c r="E63" s="57">
        <f>IF(OR(DB_UtilityFE!CB63=0,DB_UtilityFE!CA63=0),0,DB_UtilityFE!CB63/DB_UtilityFE!CA63)</f>
        <v>0.98920966058740434</v>
      </c>
      <c r="F63" s="57">
        <f>IF(OR(DB_UtilityFE!CE63=0,DB_UtilityFE!CD63=0),0,DB_UtilityFE!CE63/DB_UtilityFE!CD63)</f>
        <v>0.71521372210135814</v>
      </c>
      <c r="G63" s="57">
        <f>IF(OR(DB_UtilityFE!CH63=0,DB_UtilityFE!CG63=0),0,DB_UtilityFE!CH63/DB_UtilityFE!CG63)</f>
        <v>0.72070522670630344</v>
      </c>
      <c r="H63" s="43">
        <f>SUM(DB_FEConversion!P63,DB_FEConversion!Q63,DB_FEConversion!CH63,DB_FEConversion!CU63,DB_FEConversion!DI63)</f>
        <v>16409.23116368</v>
      </c>
      <c r="I63" s="43">
        <f>SUM(DB_FEConversion!U63,DB_FEConversion!V63,DB_FEConversion!CL63,DB_FEConversion!CZ63,DB_FEConversion!DM63)</f>
        <v>2202122.8187120003</v>
      </c>
      <c r="J63" s="43">
        <f>SUM(DB_FEConversion!AA63,DB_FEConversion!AC63,DB_FEConversion!CQ63,DB_FEConversion!DF63,DB_FEConversion!DR63)</f>
        <v>1925719.7834400004</v>
      </c>
      <c r="K63" s="43">
        <f>((SUM(DB_Census_State!AL63*FE_ConvertionFactors!$C$5,DB_Census_State!AS63*FE_ConvertionFactors!$C$54*FE_ConvertionFactors!$C$55)*0.5)/2)*0.7</f>
        <v>180.09949999999998</v>
      </c>
      <c r="L63" s="43">
        <f>((SUM(DB_Census_State!AL63*FE_ConvertionFactors!$C$5,DB_Census_State!AS63*FE_ConvertionFactors!$C$54*FE_ConvertionFactors!$C$55)*0.5)/4)*0.6</f>
        <v>77.18549999999999</v>
      </c>
      <c r="M63" s="43">
        <f t="shared" si="0"/>
        <v>257.28499999999997</v>
      </c>
      <c r="N63" s="43">
        <f>SUM(K63*FE_ConvertionFactors!$F$88*FE_ConvertionFactors!$G$88,'Results_Feed&amp;Food'!L63*FE_ConvertionFactors!$F$87*FE_ConvertionFactors!$G$87)</f>
        <v>45.255325174500001</v>
      </c>
      <c r="O63" s="43">
        <f>SUM(K63*FE_ConvertionFactors!$F$88*FE_ConvertionFactors!$H$88,'Results_Feed&amp;Food'!L63*FE_ConvertionFactors!$F$87*FE_ConvertionFactors!$H$87)</f>
        <v>2930.1931365</v>
      </c>
      <c r="P63" s="43">
        <f>SUM(K63*FE_ConvertionFactors!$F$88*FE_ConvertionFactors!$I$88,'Results_Feed&amp;Food'!L63*FE_ConvertionFactors!$F$87*FE_ConvertionFactors!$I$87)</f>
        <v>2037.8052597000001</v>
      </c>
      <c r="Q63" s="43">
        <f t="shared" si="5"/>
        <v>16454.486488854502</v>
      </c>
      <c r="R63" s="43">
        <f t="shared" si="6"/>
        <v>2205053.0118485005</v>
      </c>
      <c r="S63" s="43">
        <f t="shared" si="2"/>
        <v>1927757.5886997003</v>
      </c>
      <c r="T63"/>
    </row>
    <row r="64" spans="1:20" x14ac:dyDescent="0.2">
      <c r="A64" s="54">
        <v>21</v>
      </c>
      <c r="B64" s="42" t="s">
        <v>39</v>
      </c>
      <c r="C64" s="219">
        <v>1995</v>
      </c>
      <c r="D64" s="53" t="s">
        <v>201</v>
      </c>
      <c r="E64" s="57">
        <f>IF(OR(DB_UtilityFE!CB64=0,DB_UtilityFE!CA64=0),0,DB_UtilityFE!CB64/DB_UtilityFE!CA64)</f>
        <v>1.3118601936315626</v>
      </c>
      <c r="F64" s="57">
        <f>IF(OR(DB_UtilityFE!CE64=0,DB_UtilityFE!CD64=0),0,DB_UtilityFE!CE64/DB_UtilityFE!CD64)</f>
        <v>0.52585270881593438</v>
      </c>
      <c r="G64" s="57">
        <f>IF(OR(DB_UtilityFE!CH64=0,DB_UtilityFE!CG64=0),0,DB_UtilityFE!CH64/DB_UtilityFE!CG64)</f>
        <v>0.53239036906949699</v>
      </c>
      <c r="H64" s="43">
        <f>SUM(DB_FEConversion!P64,DB_FEConversion!Q64,DB_FEConversion!CH64,DB_FEConversion!CU64,DB_FEConversion!DI64)</f>
        <v>69151.106655120006</v>
      </c>
      <c r="I64" s="43">
        <f>SUM(DB_FEConversion!U64,DB_FEConversion!V64,DB_FEConversion!CL64,DB_FEConversion!CZ64,DB_FEConversion!DM64)</f>
        <v>6235882.2816480007</v>
      </c>
      <c r="J64" s="43">
        <f>SUM(DB_FEConversion!AA64,DB_FEConversion!AC64,DB_FEConversion!CQ64,DB_FEConversion!DF64,DB_FEConversion!DR64)</f>
        <v>5557936.6082100002</v>
      </c>
      <c r="K64" s="43">
        <f>((SUM(DB_Census_State!AL64*FE_ConvertionFactors!$C$5,DB_Census_State!AS64*FE_ConvertionFactors!$C$54*FE_ConvertionFactors!$C$55)*0.5)/2)*0.7</f>
        <v>782.60350000000005</v>
      </c>
      <c r="L64" s="43">
        <f>((SUM(DB_Census_State!AL64*FE_ConvertionFactors!$C$5,DB_Census_State!AS64*FE_ConvertionFactors!$C$54*FE_ConvertionFactors!$C$55)*0.5)/4)*0.6</f>
        <v>335.4015</v>
      </c>
      <c r="M64" s="43">
        <f t="shared" si="0"/>
        <v>1118.0050000000001</v>
      </c>
      <c r="N64" s="43">
        <f>SUM(K64*FE_ConvertionFactors!$F$88*FE_ConvertionFactors!$G$88,'Results_Feed&amp;Food'!L64*FE_ConvertionFactors!$F$87*FE_ConvertionFactors!$G$87)</f>
        <v>196.65227207850003</v>
      </c>
      <c r="O64" s="43">
        <f>SUM(K64*FE_ConvertionFactors!$F$88*FE_ConvertionFactors!$H$88,'Results_Feed&amp;Food'!L64*FE_ConvertionFactors!$F$87*FE_ConvertionFactors!$H$87)</f>
        <v>12732.8471445</v>
      </c>
      <c r="P64" s="43">
        <f>SUM(K64*FE_ConvertionFactors!$F$88*FE_ConvertionFactors!$I$88,'Results_Feed&amp;Food'!L64*FE_ConvertionFactors!$F$87*FE_ConvertionFactors!$I$87)</f>
        <v>8855.0691621000005</v>
      </c>
      <c r="Q64" s="43">
        <f t="shared" si="5"/>
        <v>69347.758927198505</v>
      </c>
      <c r="R64" s="43">
        <f t="shared" si="6"/>
        <v>6248615.1287925011</v>
      </c>
      <c r="S64" s="43">
        <f t="shared" si="2"/>
        <v>5566791.6773720998</v>
      </c>
      <c r="T64"/>
    </row>
    <row r="65" spans="1:20" x14ac:dyDescent="0.2">
      <c r="A65" s="54">
        <v>22</v>
      </c>
      <c r="B65" s="42" t="s">
        <v>40</v>
      </c>
      <c r="C65" s="219">
        <v>1995</v>
      </c>
      <c r="D65" s="53" t="s">
        <v>201</v>
      </c>
      <c r="E65" s="57">
        <f>IF(OR(DB_UtilityFE!CB65=0,DB_UtilityFE!CA65=0),0,DB_UtilityFE!CB65/DB_UtilityFE!CA65)</f>
        <v>0.73537068512674797</v>
      </c>
      <c r="F65" s="57">
        <f>IF(OR(DB_UtilityFE!CE65=0,DB_UtilityFE!CD65=0),0,DB_UtilityFE!CE65/DB_UtilityFE!CD65)</f>
        <v>0.5050255198025867</v>
      </c>
      <c r="G65" s="57">
        <f>IF(OR(DB_UtilityFE!CH65=0,DB_UtilityFE!CG65=0),0,DB_UtilityFE!CH65/DB_UtilityFE!CG65)</f>
        <v>0.52718720217098713</v>
      </c>
      <c r="H65" s="43">
        <f>SUM(DB_FEConversion!P65,DB_FEConversion!Q65,DB_FEConversion!CH65,DB_FEConversion!CU65,DB_FEConversion!DI65)</f>
        <v>19347.823490480001</v>
      </c>
      <c r="I65" s="43">
        <f>SUM(DB_FEConversion!U65,DB_FEConversion!V65,DB_FEConversion!CL65,DB_FEConversion!CZ65,DB_FEConversion!DM65)</f>
        <v>2554736.0153720002</v>
      </c>
      <c r="J65" s="43">
        <f>SUM(DB_FEConversion!AA65,DB_FEConversion!AC65,DB_FEConversion!CQ65,DB_FEConversion!DF65,DB_FEConversion!DR65)</f>
        <v>2221487.08134</v>
      </c>
      <c r="K65" s="43">
        <f>((SUM(DB_Census_State!AL65*FE_ConvertionFactors!$C$5,DB_Census_State!AS65*FE_ConvertionFactors!$C$54*FE_ConvertionFactors!$C$55)*0.5)/2)*0.7</f>
        <v>949.72289999999987</v>
      </c>
      <c r="L65" s="43">
        <f>((SUM(DB_Census_State!AL65*FE_ConvertionFactors!$C$5,DB_Census_State!AS65*FE_ConvertionFactors!$C$54*FE_ConvertionFactors!$C$55)*0.5)/4)*0.6</f>
        <v>407.02409999999992</v>
      </c>
      <c r="M65" s="43">
        <f t="shared" si="0"/>
        <v>1356.7469999999998</v>
      </c>
      <c r="N65" s="43">
        <f>SUM(K65*FE_ConvertionFactors!$F$88*FE_ConvertionFactors!$G$88,'Results_Feed&amp;Food'!L65*FE_ConvertionFactors!$F$87*FE_ConvertionFactors!$G$87)</f>
        <v>238.64596328789997</v>
      </c>
      <c r="O65" s="43">
        <f>SUM(K65*FE_ConvertionFactors!$F$88*FE_ConvertionFactors!$H$88,'Results_Feed&amp;Food'!L65*FE_ConvertionFactors!$F$87*FE_ConvertionFactors!$H$87)</f>
        <v>15451.855908299998</v>
      </c>
      <c r="P65" s="43">
        <f>SUM(K65*FE_ConvertionFactors!$F$88*FE_ConvertionFactors!$I$88,'Results_Feed&amp;Food'!L65*FE_ConvertionFactors!$F$87*FE_ConvertionFactors!$I$87)</f>
        <v>10746.006073739998</v>
      </c>
      <c r="Q65" s="43">
        <f t="shared" si="5"/>
        <v>19586.469453767902</v>
      </c>
      <c r="R65" s="43">
        <f t="shared" si="6"/>
        <v>2570187.8712803</v>
      </c>
      <c r="S65" s="43">
        <f t="shared" si="2"/>
        <v>2232233.0874137399</v>
      </c>
      <c r="T65"/>
    </row>
    <row r="66" spans="1:20" x14ac:dyDescent="0.2">
      <c r="A66" s="54">
        <v>23</v>
      </c>
      <c r="B66" s="42" t="s">
        <v>41</v>
      </c>
      <c r="C66" s="219">
        <v>1995</v>
      </c>
      <c r="D66" s="53" t="s">
        <v>201</v>
      </c>
      <c r="E66" s="57">
        <f>IF(OR(DB_UtilityFE!CB66=0,DB_UtilityFE!CA66=0),0,DB_UtilityFE!CB66/DB_UtilityFE!CA66)</f>
        <v>0.48634351686869359</v>
      </c>
      <c r="F66" s="57">
        <f>IF(OR(DB_UtilityFE!CE66=0,DB_UtilityFE!CD66=0),0,DB_UtilityFE!CE66/DB_UtilityFE!CD66)</f>
        <v>0.49479320321356779</v>
      </c>
      <c r="G66" s="57">
        <f>IF(OR(DB_UtilityFE!CH66=0,DB_UtilityFE!CG66=0),0,DB_UtilityFE!CH66/DB_UtilityFE!CG66)</f>
        <v>0.52220941328839066</v>
      </c>
      <c r="H66" s="43">
        <f>SUM(DB_FEConversion!P66,DB_FEConversion!Q66,DB_FEConversion!CH66,DB_FEConversion!CU66,DB_FEConversion!DI66)</f>
        <v>23173.683469200001</v>
      </c>
      <c r="I66" s="43">
        <f>SUM(DB_FEConversion!U66,DB_FEConversion!V66,DB_FEConversion!CL66,DB_FEConversion!CZ66,DB_FEConversion!DM66)</f>
        <v>4256406.2233200008</v>
      </c>
      <c r="J66" s="43">
        <f>SUM(DB_FEConversion!AA66,DB_FEConversion!AC66,DB_FEConversion!CQ66,DB_FEConversion!DF66,DB_FEConversion!DR66)</f>
        <v>3636539.4913499998</v>
      </c>
      <c r="K66" s="43">
        <f>((SUM(DB_Census_State!AL66*FE_ConvertionFactors!$C$5,DB_Census_State!AS66*FE_ConvertionFactors!$C$54*FE_ConvertionFactors!$C$55)*0.5)/2)*0.7</f>
        <v>1318.9378999999999</v>
      </c>
      <c r="L66" s="43">
        <f>((SUM(DB_Census_State!AL66*FE_ConvertionFactors!$C$5,DB_Census_State!AS66*FE_ConvertionFactors!$C$54*FE_ConvertionFactors!$C$55)*0.5)/4)*0.6</f>
        <v>565.25909999999999</v>
      </c>
      <c r="M66" s="43">
        <f t="shared" si="0"/>
        <v>1884.1969999999999</v>
      </c>
      <c r="N66" s="43">
        <f>SUM(K66*FE_ConvertionFactors!$F$88*FE_ConvertionFactors!$G$88,'Results_Feed&amp;Food'!L66*FE_ConvertionFactors!$F$87*FE_ConvertionFactors!$G$87)</f>
        <v>331.4221502529</v>
      </c>
      <c r="O66" s="43">
        <f>SUM(K66*FE_ConvertionFactors!$F$88*FE_ConvertionFactors!$H$88,'Results_Feed&amp;Food'!L66*FE_ConvertionFactors!$F$87*FE_ConvertionFactors!$H$87)</f>
        <v>21458.931213299998</v>
      </c>
      <c r="P66" s="43">
        <f>SUM(K66*FE_ConvertionFactors!$F$88*FE_ConvertionFactors!$I$88,'Results_Feed&amp;Food'!L66*FE_ConvertionFactors!$F$87*FE_ConvertionFactors!$I$87)</f>
        <v>14923.631602739999</v>
      </c>
      <c r="Q66" s="43">
        <f t="shared" si="5"/>
        <v>23505.105619452901</v>
      </c>
      <c r="R66" s="43">
        <f t="shared" si="6"/>
        <v>4277865.1545333005</v>
      </c>
      <c r="S66" s="43">
        <f t="shared" si="2"/>
        <v>3651463.1229527397</v>
      </c>
      <c r="T66"/>
    </row>
    <row r="67" spans="1:20" x14ac:dyDescent="0.2">
      <c r="A67" s="54">
        <v>24</v>
      </c>
      <c r="B67" s="42" t="s">
        <v>42</v>
      </c>
      <c r="C67" s="219">
        <v>1995</v>
      </c>
      <c r="D67" s="53" t="s">
        <v>201</v>
      </c>
      <c r="E67" s="57">
        <f>IF(OR(DB_UtilityFE!CB67=0,DB_UtilityFE!CA67=0),0,DB_UtilityFE!CB67/DB_UtilityFE!CA67)</f>
        <v>0.43918729637323722</v>
      </c>
      <c r="F67" s="57">
        <f>IF(OR(DB_UtilityFE!CE67=0,DB_UtilityFE!CD67=0),0,DB_UtilityFE!CE67/DB_UtilityFE!CD67)</f>
        <v>0.15089582729102718</v>
      </c>
      <c r="G67" s="57">
        <f>IF(OR(DB_UtilityFE!CH67=0,DB_UtilityFE!CG67=0),0,DB_UtilityFE!CH67/DB_UtilityFE!CG67)</f>
        <v>0.14252374947929203</v>
      </c>
      <c r="H67" s="43">
        <f>SUM(DB_FEConversion!P67,DB_FEConversion!Q67,DB_FEConversion!CH67,DB_FEConversion!CU67,DB_FEConversion!DI67)</f>
        <v>3098.6608470400001</v>
      </c>
      <c r="I67" s="43">
        <f>SUM(DB_FEConversion!U67,DB_FEConversion!V67,DB_FEConversion!CL67,DB_FEConversion!CZ67,DB_FEConversion!DM67)</f>
        <v>576274.5700960001</v>
      </c>
      <c r="J67" s="43">
        <f>SUM(DB_FEConversion!AA67,DB_FEConversion!AC67,DB_FEConversion!CQ67,DB_FEConversion!DF67,DB_FEConversion!DR67)</f>
        <v>491325.43032000004</v>
      </c>
      <c r="K67" s="43">
        <f>((SUM(DB_Census_State!AL67*FE_ConvertionFactors!$C$5,DB_Census_State!AS67*FE_ConvertionFactors!$C$54*FE_ConvertionFactors!$C$55)*0.5)/2)*0.7</f>
        <v>829.38379999999984</v>
      </c>
      <c r="L67" s="43">
        <f>((SUM(DB_Census_State!AL67*FE_ConvertionFactors!$C$5,DB_Census_State!AS67*FE_ConvertionFactors!$C$54*FE_ConvertionFactors!$C$55)*0.5)/4)*0.6</f>
        <v>355.45019999999994</v>
      </c>
      <c r="M67" s="43">
        <f t="shared" si="0"/>
        <v>1184.8339999999998</v>
      </c>
      <c r="N67" s="43">
        <f>SUM(K67*FE_ConvertionFactors!$F$88*FE_ConvertionFactors!$G$88,'Results_Feed&amp;Food'!L67*FE_ConvertionFactors!$F$87*FE_ConvertionFactors!$G$87)</f>
        <v>208.40720581379998</v>
      </c>
      <c r="O67" s="43">
        <f>SUM(K67*FE_ConvertionFactors!$F$88*FE_ConvertionFactors!$H$88,'Results_Feed&amp;Food'!L67*FE_ConvertionFactors!$F$87*FE_ConvertionFactors!$H$87)</f>
        <v>13493.955942599998</v>
      </c>
      <c r="P67" s="43">
        <f>SUM(K67*FE_ConvertionFactors!$F$88*FE_ConvertionFactors!$I$88,'Results_Feed&amp;Food'!L67*FE_ConvertionFactors!$F$87*FE_ConvertionFactors!$I$87)</f>
        <v>9384.3829102799991</v>
      </c>
      <c r="Q67" s="43">
        <f t="shared" si="5"/>
        <v>3307.0680528538001</v>
      </c>
      <c r="R67" s="43">
        <f t="shared" si="6"/>
        <v>589768.52603860013</v>
      </c>
      <c r="S67" s="43">
        <f t="shared" si="2"/>
        <v>500709.81323028007</v>
      </c>
      <c r="T67"/>
    </row>
    <row r="68" spans="1:20" x14ac:dyDescent="0.2">
      <c r="A68" s="54">
        <v>25</v>
      </c>
      <c r="B68" s="42" t="s">
        <v>43</v>
      </c>
      <c r="C68" s="219">
        <v>1995</v>
      </c>
      <c r="D68" s="53" t="s">
        <v>201</v>
      </c>
      <c r="E68" s="57">
        <f>IF(OR(DB_UtilityFE!CB68=0,DB_UtilityFE!CA68=0),0,DB_UtilityFE!CB68/DB_UtilityFE!CA68)</f>
        <v>0.48919988063835701</v>
      </c>
      <c r="F68" s="57">
        <f>IF(OR(DB_UtilityFE!CE68=0,DB_UtilityFE!CD68=0),0,DB_UtilityFE!CE68/DB_UtilityFE!CD68)</f>
        <v>0.14981221441663961</v>
      </c>
      <c r="G68" s="57">
        <f>IF(OR(DB_UtilityFE!CH68=0,DB_UtilityFE!CG68=0),0,DB_UtilityFE!CH68/DB_UtilityFE!CG68)</f>
        <v>0.14055559154563904</v>
      </c>
      <c r="H68" s="43">
        <f>SUM(DB_FEConversion!P68,DB_FEConversion!Q68,DB_FEConversion!CH68,DB_FEConversion!CU68,DB_FEConversion!DI68)</f>
        <v>7370.3547476800004</v>
      </c>
      <c r="I68" s="43">
        <f>SUM(DB_FEConversion!U68,DB_FEConversion!V68,DB_FEConversion!CL68,DB_FEConversion!CZ68,DB_FEConversion!DM68)</f>
        <v>1364415.584392</v>
      </c>
      <c r="J68" s="43">
        <f>SUM(DB_FEConversion!AA68,DB_FEConversion!AC68,DB_FEConversion!CQ68,DB_FEConversion!DF68,DB_FEConversion!DR68)</f>
        <v>1163833.0544400001</v>
      </c>
      <c r="K68" s="43">
        <f>((SUM(DB_Census_State!AL68*FE_ConvertionFactors!$C$5,DB_Census_State!AS68*FE_ConvertionFactors!$C$54*FE_ConvertionFactors!$C$55)*0.5)/2)*0.7</f>
        <v>1484.3030999999999</v>
      </c>
      <c r="L68" s="43">
        <f>((SUM(DB_Census_State!AL68*FE_ConvertionFactors!$C$5,DB_Census_State!AS68*FE_ConvertionFactors!$C$54*FE_ConvertionFactors!$C$55)*0.5)/4)*0.6</f>
        <v>636.12990000000002</v>
      </c>
      <c r="M68" s="43">
        <f t="shared" ref="M68:M110" si="7">SUM(K68:L68)</f>
        <v>2120.433</v>
      </c>
      <c r="N68" s="43">
        <f>SUM(K68*FE_ConvertionFactors!$F$88*FE_ConvertionFactors!$G$88,'Results_Feed&amp;Food'!L68*FE_ConvertionFactors!$F$87*FE_ConvertionFactors!$G$87)</f>
        <v>372.97504683810001</v>
      </c>
      <c r="O68" s="43">
        <f>SUM(K68*FE_ConvertionFactors!$F$88*FE_ConvertionFactors!$H$88,'Results_Feed&amp;Food'!L68*FE_ConvertionFactors!$F$87*FE_ConvertionFactors!$H$87)</f>
        <v>24149.399393700001</v>
      </c>
      <c r="P68" s="43">
        <f>SUM(K68*FE_ConvertionFactors!$F$88*FE_ConvertionFactors!$I$88,'Results_Feed&amp;Food'!L68*FE_ConvertionFactors!$F$87*FE_ConvertionFactors!$I$87)</f>
        <v>16794.719941860003</v>
      </c>
      <c r="Q68" s="43">
        <f t="shared" ref="Q68:Q110" si="8">SUM(H68,N68)</f>
        <v>7743.3297945181002</v>
      </c>
      <c r="R68" s="43">
        <f t="shared" ref="R68:R110" si="9">SUM(I68,O68)</f>
        <v>1388564.9837857001</v>
      </c>
      <c r="S68" s="43">
        <f t="shared" ref="S68:S110" si="10">SUM(J68,P68)</f>
        <v>1180627.7743818602</v>
      </c>
      <c r="T68"/>
    </row>
    <row r="69" spans="1:20" x14ac:dyDescent="0.2">
      <c r="A69" s="54">
        <v>26</v>
      </c>
      <c r="B69" s="42" t="s">
        <v>44</v>
      </c>
      <c r="C69" s="219">
        <v>1995</v>
      </c>
      <c r="D69" s="53" t="s">
        <v>201</v>
      </c>
      <c r="E69" s="57">
        <f>IF(OR(DB_UtilityFE!CB69=0,DB_UtilityFE!CA69=0),0,DB_UtilityFE!CB69/DB_UtilityFE!CA69)</f>
        <v>0.29413962466537519</v>
      </c>
      <c r="F69" s="57">
        <f>IF(OR(DB_UtilityFE!CE69=0,DB_UtilityFE!CD69=0),0,DB_UtilityFE!CE69/DB_UtilityFE!CD69)</f>
        <v>0.11663614996883356</v>
      </c>
      <c r="G69" s="57">
        <f>IF(OR(DB_UtilityFE!CH69=0,DB_UtilityFE!CG69=0),0,DB_UtilityFE!CH69/DB_UtilityFE!CG69)</f>
        <v>0.11323549158546653</v>
      </c>
      <c r="H69" s="43">
        <f>SUM(DB_FEConversion!P69,DB_FEConversion!Q69,DB_FEConversion!CH69,DB_FEConversion!CU69,DB_FEConversion!DI69)</f>
        <v>11402.008392639998</v>
      </c>
      <c r="I69" s="43">
        <f>SUM(DB_FEConversion!U69,DB_FEConversion!V69,DB_FEConversion!CL69,DB_FEConversion!CZ69,DB_FEConversion!DM69)</f>
        <v>2123093.7199959997</v>
      </c>
      <c r="J69" s="43">
        <f>SUM(DB_FEConversion!AA69,DB_FEConversion!AC69,DB_FEConversion!CQ69,DB_FEConversion!DF69,DB_FEConversion!DR69)</f>
        <v>1808767.5158699998</v>
      </c>
      <c r="K69" s="43">
        <f>((SUM(DB_Census_State!AL69*FE_ConvertionFactors!$C$5,DB_Census_State!AS69*FE_ConvertionFactors!$C$54*FE_ConvertionFactors!$C$55)*0.5)/2)*0.7</f>
        <v>934.19969999999989</v>
      </c>
      <c r="L69" s="43">
        <f>((SUM(DB_Census_State!AL69*FE_ConvertionFactors!$C$5,DB_Census_State!AS69*FE_ConvertionFactors!$C$54*FE_ConvertionFactors!$C$55)*0.5)/4)*0.6</f>
        <v>400.37129999999996</v>
      </c>
      <c r="M69" s="43">
        <f t="shared" si="7"/>
        <v>1334.5709999999999</v>
      </c>
      <c r="N69" s="43">
        <f>SUM(K69*FE_ConvertionFactors!$F$88*FE_ConvertionFactors!$G$88,'Results_Feed&amp;Food'!L69*FE_ConvertionFactors!$F$87*FE_ConvertionFactors!$G$87)</f>
        <v>234.74530024469999</v>
      </c>
      <c r="O69" s="43">
        <f>SUM(K69*FE_ConvertionFactors!$F$88*FE_ConvertionFactors!$H$88,'Results_Feed&amp;Food'!L69*FE_ConvertionFactors!$F$87*FE_ConvertionFactors!$H$87)</f>
        <v>15199.2956619</v>
      </c>
      <c r="P69" s="43">
        <f>SUM(K69*FE_ConvertionFactors!$F$88*FE_ConvertionFactors!$I$88,'Results_Feed&amp;Food'!L69*FE_ConvertionFactors!$F$87*FE_ConvertionFactors!$I$87)</f>
        <v>10570.36283982</v>
      </c>
      <c r="Q69" s="43">
        <f t="shared" si="8"/>
        <v>11636.753692884698</v>
      </c>
      <c r="R69" s="43">
        <f t="shared" si="9"/>
        <v>2138293.0156578999</v>
      </c>
      <c r="S69" s="43">
        <f t="shared" si="10"/>
        <v>1819337.8787098199</v>
      </c>
      <c r="T69"/>
    </row>
    <row r="70" spans="1:20" x14ac:dyDescent="0.2">
      <c r="A70" s="54">
        <v>27</v>
      </c>
      <c r="B70" s="42" t="s">
        <v>45</v>
      </c>
      <c r="C70" s="219">
        <v>1995</v>
      </c>
      <c r="D70" s="53" t="s">
        <v>201</v>
      </c>
      <c r="E70" s="57">
        <f>IF(OR(DB_UtilityFE!CB70=0,DB_UtilityFE!CA70=0),0,DB_UtilityFE!CB70/DB_UtilityFE!CA70)</f>
        <v>0.23843930465961505</v>
      </c>
      <c r="F70" s="57">
        <f>IF(OR(DB_UtilityFE!CE70=0,DB_UtilityFE!CD70=0),0,DB_UtilityFE!CE70/DB_UtilityFE!CD70)</f>
        <v>4.0893280685086443E-2</v>
      </c>
      <c r="G70" s="57">
        <f>IF(OR(DB_UtilityFE!CH70=0,DB_UtilityFE!CG70=0),0,DB_UtilityFE!CH70/DB_UtilityFE!CG70)</f>
        <v>3.763175030883345E-2</v>
      </c>
      <c r="H70" s="43">
        <f>SUM(DB_FEConversion!P70,DB_FEConversion!Q70,DB_FEConversion!CH70,DB_FEConversion!CU70,DB_FEConversion!DI70)</f>
        <v>3883.2415236800002</v>
      </c>
      <c r="I70" s="43">
        <f>SUM(DB_FEConversion!U70,DB_FEConversion!V70,DB_FEConversion!CL70,DB_FEConversion!CZ70,DB_FEConversion!DM70)</f>
        <v>717682.35675200005</v>
      </c>
      <c r="J70" s="43">
        <f>SUM(DB_FEConversion!AA70,DB_FEConversion!AC70,DB_FEConversion!CQ70,DB_FEConversion!DF70,DB_FEConversion!DR70)</f>
        <v>612099.35393999994</v>
      </c>
      <c r="K70" s="43">
        <f>((SUM(DB_Census_State!AL70*FE_ConvertionFactors!$C$5,DB_Census_State!AS70*FE_ConvertionFactors!$C$54*FE_ConvertionFactors!$C$55)*0.5)/2)*0.7</f>
        <v>1868.0024999999998</v>
      </c>
      <c r="L70" s="43">
        <f>((SUM(DB_Census_State!AL70*FE_ConvertionFactors!$C$5,DB_Census_State!AS70*FE_ConvertionFactors!$C$54*FE_ConvertionFactors!$C$55)*0.5)/4)*0.6</f>
        <v>800.57249999999988</v>
      </c>
      <c r="M70" s="43">
        <f t="shared" si="7"/>
        <v>2668.5749999999998</v>
      </c>
      <c r="N70" s="43">
        <f>SUM(K70*FE_ConvertionFactors!$F$88*FE_ConvertionFactors!$G$88,'Results_Feed&amp;Food'!L70*FE_ConvertionFactors!$F$87*FE_ConvertionFactors!$G$87)</f>
        <v>469.39086762750003</v>
      </c>
      <c r="O70" s="43">
        <f>SUM(K70*FE_ConvertionFactors!$F$88*FE_ConvertionFactors!$H$88,'Results_Feed&amp;Food'!L70*FE_ConvertionFactors!$F$87*FE_ConvertionFactors!$H$87)</f>
        <v>30392.133817499998</v>
      </c>
      <c r="P70" s="43">
        <f>SUM(K70*FE_ConvertionFactors!$F$88*FE_ConvertionFactors!$I$88,'Results_Feed&amp;Food'!L70*FE_ConvertionFactors!$F$87*FE_ConvertionFactors!$I$87)</f>
        <v>21136.234801500003</v>
      </c>
      <c r="Q70" s="43">
        <f t="shared" si="8"/>
        <v>4352.6323913075003</v>
      </c>
      <c r="R70" s="43">
        <f t="shared" si="9"/>
        <v>748074.49056950002</v>
      </c>
      <c r="S70" s="43">
        <f t="shared" si="10"/>
        <v>633235.58874149993</v>
      </c>
      <c r="T70"/>
    </row>
    <row r="71" spans="1:20" x14ac:dyDescent="0.2">
      <c r="A71" s="54">
        <v>28</v>
      </c>
      <c r="B71" s="42" t="s">
        <v>46</v>
      </c>
      <c r="C71" s="219">
        <v>1995</v>
      </c>
      <c r="D71" s="53" t="s">
        <v>201</v>
      </c>
      <c r="E71" s="57">
        <f>IF(OR(DB_UtilityFE!CB71=0,DB_UtilityFE!CA71=0),0,DB_UtilityFE!CB71/DB_UtilityFE!CA71)</f>
        <v>0.53135407972121529</v>
      </c>
      <c r="F71" s="57">
        <f>IF(OR(DB_UtilityFE!CE71=0,DB_UtilityFE!CD71=0),0,DB_UtilityFE!CE71/DB_UtilityFE!CD71)</f>
        <v>0.4437524331905906</v>
      </c>
      <c r="G71" s="57">
        <f>IF(OR(DB_UtilityFE!CH71=0,DB_UtilityFE!CG71=0),0,DB_UtilityFE!CH71/DB_UtilityFE!CG71)</f>
        <v>0.39628136598643404</v>
      </c>
      <c r="H71" s="43">
        <f>SUM(DB_FEConversion!P71,DB_FEConversion!Q71,DB_FEConversion!CH71,DB_FEConversion!CU71,DB_FEConversion!DI71)</f>
        <v>3109.9570592</v>
      </c>
      <c r="I71" s="43">
        <f>SUM(DB_FEConversion!U71,DB_FEConversion!V71,DB_FEConversion!CL71,DB_FEConversion!CZ71,DB_FEConversion!DM71)</f>
        <v>575885.67841999989</v>
      </c>
      <c r="J71" s="43">
        <f>SUM(DB_FEConversion!AA71,DB_FEConversion!AC71,DB_FEConversion!CQ71,DB_FEConversion!DF71,DB_FEConversion!DR71)</f>
        <v>490923.45285</v>
      </c>
      <c r="K71" s="43">
        <f>((SUM(DB_Census_State!AL71*FE_ConvertionFactors!$C$5,DB_Census_State!AS71*FE_ConvertionFactors!$C$54*FE_ConvertionFactors!$C$55)*0.5)/2)*0.7</f>
        <v>25449.791499999996</v>
      </c>
      <c r="L71" s="43">
        <f>((SUM(DB_Census_State!AL71*FE_ConvertionFactors!$C$5,DB_Census_State!AS71*FE_ConvertionFactors!$C$54*FE_ConvertionFactors!$C$55)*0.5)/4)*0.6</f>
        <v>10907.053499999998</v>
      </c>
      <c r="M71" s="43">
        <f t="shared" si="7"/>
        <v>36356.844999999994</v>
      </c>
      <c r="N71" s="43">
        <f>SUM(K71*FE_ConvertionFactors!$F$88*FE_ConvertionFactors!$G$88,'Results_Feed&amp;Food'!L71*FE_ConvertionFactors!$F$87*FE_ConvertionFactors!$G$87)</f>
        <v>6395.0127010664983</v>
      </c>
      <c r="O71" s="43">
        <f>SUM(K71*FE_ConvertionFactors!$F$88*FE_ConvertionFactors!$H$88,'Results_Feed&amp;Food'!L71*FE_ConvertionFactors!$F$87*FE_ConvertionFactors!$H$87)</f>
        <v>414064.47202049999</v>
      </c>
      <c r="P71" s="43">
        <f>SUM(K71*FE_ConvertionFactors!$F$88*FE_ConvertionFactors!$I$88,'Results_Feed&amp;Food'!L71*FE_ConvertionFactors!$F$87*FE_ConvertionFactors!$I$87)</f>
        <v>287961.48227489996</v>
      </c>
      <c r="Q71" s="43">
        <f t="shared" si="8"/>
        <v>9504.9697602664983</v>
      </c>
      <c r="R71" s="43">
        <f t="shared" si="9"/>
        <v>989950.15044049989</v>
      </c>
      <c r="S71" s="43">
        <f t="shared" si="10"/>
        <v>778884.93512489996</v>
      </c>
      <c r="T71"/>
    </row>
    <row r="72" spans="1:20" x14ac:dyDescent="0.2">
      <c r="A72" s="54">
        <v>29</v>
      </c>
      <c r="B72" s="42" t="s">
        <v>47</v>
      </c>
      <c r="C72" s="219">
        <v>1995</v>
      </c>
      <c r="D72" s="53" t="s">
        <v>201</v>
      </c>
      <c r="E72" s="57">
        <f>IF(OR(DB_UtilityFE!CB72=0,DB_UtilityFE!CA72=0),0,DB_UtilityFE!CB72/DB_UtilityFE!CA72)</f>
        <v>1.3373757366667232</v>
      </c>
      <c r="F72" s="57">
        <f>IF(OR(DB_UtilityFE!CE72=0,DB_UtilityFE!CD72=0),0,DB_UtilityFE!CE72/DB_UtilityFE!CD72)</f>
        <v>0.54833308053795649</v>
      </c>
      <c r="G72" s="57">
        <f>IF(OR(DB_UtilityFE!CH72=0,DB_UtilityFE!CG72=0),0,DB_UtilityFE!CH72/DB_UtilityFE!CG72)</f>
        <v>0.53149746462244929</v>
      </c>
      <c r="H72" s="43">
        <f>SUM(DB_FEConversion!P72,DB_FEConversion!Q72,DB_FEConversion!CH72,DB_FEConversion!CU72,DB_FEConversion!DI72)</f>
        <v>256691.79279176003</v>
      </c>
      <c r="I72" s="43">
        <f>SUM(DB_FEConversion!U72,DB_FEConversion!V72,DB_FEConversion!CL72,DB_FEConversion!CZ72,DB_FEConversion!DM72)</f>
        <v>14712625.440044001</v>
      </c>
      <c r="J72" s="43">
        <f>SUM(DB_FEConversion!AA72,DB_FEConversion!AC72,DB_FEConversion!CQ72,DB_FEConversion!DF72,DB_FEConversion!DR72)</f>
        <v>13491932.838330001</v>
      </c>
      <c r="K72" s="43">
        <f>((SUM(DB_Census_State!AL72*FE_ConvertionFactors!$C$5,DB_Census_State!AS72*FE_ConvertionFactors!$C$54*FE_ConvertionFactors!$C$55)*0.5)/2)*0.7</f>
        <v>20995.377899999996</v>
      </c>
      <c r="L72" s="43">
        <f>((SUM(DB_Census_State!AL72*FE_ConvertionFactors!$C$5,DB_Census_State!AS72*FE_ConvertionFactors!$C$54*FE_ConvertionFactors!$C$55)*0.5)/4)*0.6</f>
        <v>8998.0190999999995</v>
      </c>
      <c r="M72" s="43">
        <f t="shared" si="7"/>
        <v>29993.396999999997</v>
      </c>
      <c r="N72" s="43">
        <f>SUM(K72*FE_ConvertionFactors!$F$88*FE_ConvertionFactors!$G$88,'Results_Feed&amp;Food'!L72*FE_ConvertionFactors!$F$87*FE_ConvertionFactors!$G$87)</f>
        <v>5275.7095606928997</v>
      </c>
      <c r="O72" s="43">
        <f>SUM(K72*FE_ConvertionFactors!$F$88*FE_ConvertionFactors!$H$88,'Results_Feed&amp;Food'!L72*FE_ConvertionFactors!$F$87*FE_ConvertionFactors!$H$87)</f>
        <v>341591.79909329995</v>
      </c>
      <c r="P72" s="43">
        <f>SUM(K72*FE_ConvertionFactors!$F$88*FE_ConvertionFactors!$I$88,'Results_Feed&amp;Food'!L72*FE_ConvertionFactors!$F$87*FE_ConvertionFactors!$I$87)</f>
        <v>237560.30146674003</v>
      </c>
      <c r="Q72" s="43">
        <f t="shared" si="8"/>
        <v>261967.50235245292</v>
      </c>
      <c r="R72" s="43">
        <f t="shared" si="9"/>
        <v>15054217.239137301</v>
      </c>
      <c r="S72" s="43">
        <f t="shared" si="10"/>
        <v>13729493.139796741</v>
      </c>
      <c r="T72"/>
    </row>
    <row r="73" spans="1:20" x14ac:dyDescent="0.2">
      <c r="A73" s="54">
        <v>31</v>
      </c>
      <c r="B73" s="42" t="s">
        <v>48</v>
      </c>
      <c r="C73" s="219">
        <v>1995</v>
      </c>
      <c r="D73" s="53" t="s">
        <v>202</v>
      </c>
      <c r="E73" s="57">
        <f>IF(OR(DB_UtilityFE!CB73=0,DB_UtilityFE!CA73=0),0,DB_UtilityFE!CB73/DB_UtilityFE!CA73)</f>
        <v>1.0209133363012863</v>
      </c>
      <c r="F73" s="57">
        <f>IF(OR(DB_UtilityFE!CE73=0,DB_UtilityFE!CD73=0),0,DB_UtilityFE!CE73/DB_UtilityFE!CD73)</f>
        <v>0.57769001036779433</v>
      </c>
      <c r="G73" s="57">
        <f>IF(OR(DB_UtilityFE!CH73=0,DB_UtilityFE!CG73=0),0,DB_UtilityFE!CH73/DB_UtilityFE!CG73)</f>
        <v>0.55129105944339174</v>
      </c>
      <c r="H73" s="43">
        <f>SUM(DB_FEConversion!P73,DB_FEConversion!Q73,DB_FEConversion!CH73,DB_FEConversion!CU73,DB_FEConversion!DI73)</f>
        <v>435070.5729342401</v>
      </c>
      <c r="I73" s="43">
        <f>SUM(DB_FEConversion!U73,DB_FEConversion!V73,DB_FEConversion!CL73,DB_FEConversion!CZ73,DB_FEConversion!DM73)</f>
        <v>41466629.910076007</v>
      </c>
      <c r="J73" s="43">
        <f>SUM(DB_FEConversion!AA73,DB_FEConversion!AC73,DB_FEConversion!CQ73,DB_FEConversion!DF73,DB_FEConversion!DR73)</f>
        <v>36466509.580169998</v>
      </c>
      <c r="K73" s="43">
        <f>((SUM(DB_Census_State!AL73*FE_ConvertionFactors!$C$5,DB_Census_State!AS73*FE_ConvertionFactors!$C$54*FE_ConvertionFactors!$C$55)*0.5)/2)*0.7</f>
        <v>36957.563999999998</v>
      </c>
      <c r="L73" s="43">
        <f>((SUM(DB_Census_State!AL73*FE_ConvertionFactors!$C$5,DB_Census_State!AS73*FE_ConvertionFactors!$C$54*FE_ConvertionFactors!$C$55)*0.5)/4)*0.6</f>
        <v>15838.955999999998</v>
      </c>
      <c r="M73" s="43">
        <f t="shared" si="7"/>
        <v>52796.52</v>
      </c>
      <c r="N73" s="43">
        <f>SUM(K73*FE_ConvertionFactors!$F$88*FE_ConvertionFactors!$G$88,'Results_Feed&amp;Food'!L73*FE_ConvertionFactors!$F$87*FE_ConvertionFactors!$G$87)</f>
        <v>9286.6808429640005</v>
      </c>
      <c r="O73" s="43">
        <f>SUM(K73*FE_ConvertionFactors!$F$88*FE_ConvertionFactors!$H$88,'Results_Feed&amp;Food'!L73*FE_ConvertionFactors!$F$87*FE_ConvertionFactors!$H$87)</f>
        <v>601294.28662799997</v>
      </c>
      <c r="P73" s="43">
        <f>SUM(K73*FE_ConvertionFactors!$F$88*FE_ConvertionFactors!$I$88,'Results_Feed&amp;Food'!L73*FE_ConvertionFactors!$F$87*FE_ConvertionFactors!$I$87)</f>
        <v>418170.61293840001</v>
      </c>
      <c r="Q73" s="43">
        <f t="shared" si="8"/>
        <v>444357.25377720408</v>
      </c>
      <c r="R73" s="43">
        <f t="shared" si="9"/>
        <v>42067924.196704008</v>
      </c>
      <c r="S73" s="43">
        <f t="shared" si="10"/>
        <v>36884680.193108395</v>
      </c>
      <c r="T73"/>
    </row>
    <row r="74" spans="1:20" x14ac:dyDescent="0.2">
      <c r="A74" s="54">
        <v>32</v>
      </c>
      <c r="B74" s="42" t="s">
        <v>49</v>
      </c>
      <c r="C74" s="219">
        <v>1995</v>
      </c>
      <c r="D74" s="53" t="s">
        <v>202</v>
      </c>
      <c r="E74" s="57">
        <f>IF(OR(DB_UtilityFE!CB74=0,DB_UtilityFE!CA74=0),0,DB_UtilityFE!CB74/DB_UtilityFE!CA74)</f>
        <v>4.4428658445554915E-2</v>
      </c>
      <c r="F74" s="57">
        <f>IF(OR(DB_UtilityFE!CE74=0,DB_UtilityFE!CD74=0),0,DB_UtilityFE!CE74/DB_UtilityFE!CD74)</f>
        <v>5.2564034119828129E-2</v>
      </c>
      <c r="G74" s="57">
        <f>IF(OR(DB_UtilityFE!CH74=0,DB_UtilityFE!CG74=0),0,DB_UtilityFE!CH74/DB_UtilityFE!CG74)</f>
        <v>5.3792083185117308E-2</v>
      </c>
      <c r="H74" s="43">
        <f>SUM(DB_FEConversion!P74,DB_FEConversion!Q74,DB_FEConversion!CH74,DB_FEConversion!CU74,DB_FEConversion!DI74)</f>
        <v>4518.7320443200006</v>
      </c>
      <c r="I74" s="43">
        <f>SUM(DB_FEConversion!U74,DB_FEConversion!V74,DB_FEConversion!CL74,DB_FEConversion!CZ74,DB_FEConversion!DM74)</f>
        <v>834364.55786800012</v>
      </c>
      <c r="J74" s="43">
        <f>SUM(DB_FEConversion!AA74,DB_FEConversion!AC74,DB_FEConversion!CQ74,DB_FEConversion!DF74,DB_FEConversion!DR74)</f>
        <v>712231.75731000002</v>
      </c>
      <c r="K74" s="43">
        <f>((SUM(DB_Census_State!AL74*FE_ConvertionFactors!$C$5,DB_Census_State!AS74*FE_ConvertionFactors!$C$54*FE_ConvertionFactors!$C$55)*0.5)/2)*0.7</f>
        <v>1224.1571999999999</v>
      </c>
      <c r="L74" s="43">
        <f>((SUM(DB_Census_State!AL74*FE_ConvertionFactors!$C$5,DB_Census_State!AS74*FE_ConvertionFactors!$C$54*FE_ConvertionFactors!$C$55)*0.5)/4)*0.6</f>
        <v>524.63879999999995</v>
      </c>
      <c r="M74" s="43">
        <f t="shared" si="7"/>
        <v>1748.7959999999998</v>
      </c>
      <c r="N74" s="43">
        <f>SUM(K74*FE_ConvertionFactors!$F$88*FE_ConvertionFactors!$G$88,'Results_Feed&amp;Food'!L74*FE_ConvertionFactors!$F$87*FE_ConvertionFactors!$G$87)</f>
        <v>307.60569657719998</v>
      </c>
      <c r="O74" s="43">
        <f>SUM(K74*FE_ConvertionFactors!$F$88*FE_ConvertionFactors!$H$88,'Results_Feed&amp;Food'!L74*FE_ConvertionFactors!$F$87*FE_ConvertionFactors!$H$87)</f>
        <v>19916.862764400001</v>
      </c>
      <c r="P74" s="43">
        <f>SUM(K74*FE_ConvertionFactors!$F$88*FE_ConvertionFactors!$I$88,'Results_Feed&amp;Food'!L74*FE_ConvertionFactors!$F$87*FE_ConvertionFactors!$I$87)</f>
        <v>13851.19881432</v>
      </c>
      <c r="Q74" s="43">
        <f t="shared" si="8"/>
        <v>4826.337740897201</v>
      </c>
      <c r="R74" s="43">
        <f t="shared" si="9"/>
        <v>854281.42063240008</v>
      </c>
      <c r="S74" s="43">
        <f t="shared" si="10"/>
        <v>726082.95612432004</v>
      </c>
      <c r="T74"/>
    </row>
    <row r="75" spans="1:20" x14ac:dyDescent="0.2">
      <c r="A75" s="54">
        <v>33</v>
      </c>
      <c r="B75" s="42" t="s">
        <v>50</v>
      </c>
      <c r="C75" s="219">
        <v>1995</v>
      </c>
      <c r="D75" s="53" t="s">
        <v>202</v>
      </c>
      <c r="E75" s="57">
        <f>IF(OR(DB_UtilityFE!CB75=0,DB_UtilityFE!CA75=0),0,DB_UtilityFE!CB75/DB_UtilityFE!CA75)</f>
        <v>0.44934053824880266</v>
      </c>
      <c r="F75" s="57">
        <f>IF(OR(DB_UtilityFE!CE75=0,DB_UtilityFE!CD75=0),0,DB_UtilityFE!CE75/DB_UtilityFE!CD75)</f>
        <v>8.4722067394732065E-2</v>
      </c>
      <c r="G75" s="57">
        <f>IF(OR(DB_UtilityFE!CH75=0,DB_UtilityFE!CG75=0),0,DB_UtilityFE!CH75/DB_UtilityFE!CG75)</f>
        <v>7.7950034769570076E-2</v>
      </c>
      <c r="H75" s="43">
        <f>SUM(DB_FEConversion!P75,DB_FEConversion!Q75,DB_FEConversion!CH75,DB_FEConversion!CU75,DB_FEConversion!DI75)</f>
        <v>2327.6855419200001</v>
      </c>
      <c r="I75" s="43">
        <f>SUM(DB_FEConversion!U75,DB_FEConversion!V75,DB_FEConversion!CL75,DB_FEConversion!CZ75,DB_FEConversion!DM75)</f>
        <v>422435.96296799998</v>
      </c>
      <c r="J75" s="43">
        <f>SUM(DB_FEConversion!AA75,DB_FEConversion!AC75,DB_FEConversion!CQ75,DB_FEConversion!DF75,DB_FEConversion!DR75)</f>
        <v>361685.41086</v>
      </c>
      <c r="K75" s="43">
        <f>((SUM(DB_Census_State!AL75*FE_ConvertionFactors!$C$5,DB_Census_State!AS75*FE_ConvertionFactors!$C$54*FE_ConvertionFactors!$C$55)*0.5)/2)*0.7</f>
        <v>2480.8454999999999</v>
      </c>
      <c r="L75" s="43">
        <f>((SUM(DB_Census_State!AL75*FE_ConvertionFactors!$C$5,DB_Census_State!AS75*FE_ConvertionFactors!$C$54*FE_ConvertionFactors!$C$55)*0.5)/4)*0.6</f>
        <v>1063.2194999999999</v>
      </c>
      <c r="M75" s="43">
        <f t="shared" si="7"/>
        <v>3544.0649999999996</v>
      </c>
      <c r="N75" s="43">
        <f>SUM(K75*FE_ConvertionFactors!$F$88*FE_ConvertionFactors!$G$88,'Results_Feed&amp;Food'!L75*FE_ConvertionFactors!$F$87*FE_ConvertionFactors!$G$87)</f>
        <v>623.38579402050004</v>
      </c>
      <c r="O75" s="43">
        <f>SUM(K75*FE_ConvertionFactors!$F$88*FE_ConvertionFactors!$H$88,'Results_Feed&amp;Food'!L75*FE_ConvertionFactors!$F$87*FE_ConvertionFactors!$H$87)</f>
        <v>40363.001878499999</v>
      </c>
      <c r="P75" s="43">
        <f>SUM(K75*FE_ConvertionFactors!$F$88*FE_ConvertionFactors!$I$88,'Results_Feed&amp;Food'!L75*FE_ConvertionFactors!$F$87*FE_ConvertionFactors!$I$87)</f>
        <v>28070.483307300005</v>
      </c>
      <c r="Q75" s="43">
        <f t="shared" si="8"/>
        <v>2951.0713359404999</v>
      </c>
      <c r="R75" s="43">
        <f t="shared" si="9"/>
        <v>462798.96484649996</v>
      </c>
      <c r="S75" s="43">
        <f t="shared" si="10"/>
        <v>389755.89416730002</v>
      </c>
      <c r="T75"/>
    </row>
    <row r="76" spans="1:20" x14ac:dyDescent="0.2">
      <c r="A76" s="54">
        <v>35</v>
      </c>
      <c r="B76" s="42" t="s">
        <v>51</v>
      </c>
      <c r="C76" s="219">
        <v>1995</v>
      </c>
      <c r="D76" s="53" t="s">
        <v>202</v>
      </c>
      <c r="E76" s="57">
        <f>IF(OR(DB_UtilityFE!CB76=0,DB_UtilityFE!CA76=0),0,DB_UtilityFE!CB76/DB_UtilityFE!CA76)</f>
        <v>1.6939537200872592</v>
      </c>
      <c r="F76" s="57">
        <f>IF(OR(DB_UtilityFE!CE76=0,DB_UtilityFE!CD76=0),0,DB_UtilityFE!CE76/DB_UtilityFE!CD76)</f>
        <v>0.32062286501617981</v>
      </c>
      <c r="G76" s="57">
        <f>IF(OR(DB_UtilityFE!CH76=0,DB_UtilityFE!CG76=0),0,DB_UtilityFE!CH76/DB_UtilityFE!CG76)</f>
        <v>0.26084817750184958</v>
      </c>
      <c r="H76" s="43">
        <f>SUM(DB_FEConversion!P76,DB_FEConversion!Q76,DB_FEConversion!CH76,DB_FEConversion!CU76,DB_FEConversion!DI76)</f>
        <v>409972.8042101601</v>
      </c>
      <c r="I76" s="43">
        <f>SUM(DB_FEConversion!U76,DB_FEConversion!V76,DB_FEConversion!CL76,DB_FEConversion!CZ76,DB_FEConversion!DM76)</f>
        <v>37483216.372124001</v>
      </c>
      <c r="J76" s="43">
        <f>SUM(DB_FEConversion!AA76,DB_FEConversion!AC76,DB_FEConversion!CQ76,DB_FEConversion!DF76,DB_FEConversion!DR76)</f>
        <v>33043224.57753</v>
      </c>
      <c r="K76" s="43">
        <f>((SUM(DB_Census_State!AL76*FE_ConvertionFactors!$C$5,DB_Census_State!AS76*FE_ConvertionFactors!$C$54*FE_ConvertionFactors!$C$55)*0.5)/2)*0.7</f>
        <v>668331.3202999999</v>
      </c>
      <c r="L76" s="43">
        <f>((SUM(DB_Census_State!AL76*FE_ConvertionFactors!$C$5,DB_Census_State!AS76*FE_ConvertionFactors!$C$54*FE_ConvertionFactors!$C$55)*0.5)/4)*0.6</f>
        <v>286427.70869999996</v>
      </c>
      <c r="M76" s="43">
        <f t="shared" si="7"/>
        <v>954759.02899999986</v>
      </c>
      <c r="N76" s="43">
        <f>SUM(K76*FE_ConvertionFactors!$F$88*FE_ConvertionFactors!$G$88,'Results_Feed&amp;Food'!L76*FE_ConvertionFactors!$F$87*FE_ConvertionFactors!$G$87)</f>
        <v>167938.00773727527</v>
      </c>
      <c r="O76" s="43">
        <f>SUM(K76*FE_ConvertionFactors!$F$88*FE_ConvertionFactors!$H$88,'Results_Feed&amp;Food'!L76*FE_ConvertionFactors!$F$87*FE_ConvertionFactors!$H$87)</f>
        <v>10873655.105378099</v>
      </c>
      <c r="P76" s="43">
        <f>SUM(K76*FE_ConvertionFactors!$F$88*FE_ConvertionFactors!$I$88,'Results_Feed&amp;Food'!L76*FE_ConvertionFactors!$F$87*FE_ConvertionFactors!$I$87)</f>
        <v>7562092.50847218</v>
      </c>
      <c r="Q76" s="43">
        <f t="shared" si="8"/>
        <v>577910.81194743537</v>
      </c>
      <c r="R76" s="43">
        <f t="shared" si="9"/>
        <v>48356871.4775021</v>
      </c>
      <c r="S76" s="43">
        <f t="shared" si="10"/>
        <v>40605317.086002178</v>
      </c>
      <c r="T76"/>
    </row>
    <row r="77" spans="1:20" x14ac:dyDescent="0.2">
      <c r="A77" s="54">
        <v>41</v>
      </c>
      <c r="B77" s="42" t="s">
        <v>52</v>
      </c>
      <c r="C77" s="219">
        <v>1995</v>
      </c>
      <c r="D77" s="53" t="s">
        <v>203</v>
      </c>
      <c r="E77" s="57">
        <f>IF(OR(DB_UtilityFE!CB77=0,DB_UtilityFE!CA77=0),0,DB_UtilityFE!CB77/DB_UtilityFE!CA77)</f>
        <v>2.6936730562800864</v>
      </c>
      <c r="F77" s="57">
        <f>IF(OR(DB_UtilityFE!CE77=0,DB_UtilityFE!CD77=0),0,DB_UtilityFE!CE77/DB_UtilityFE!CD77)</f>
        <v>0.99820718440437672</v>
      </c>
      <c r="G77" s="57">
        <f>IF(OR(DB_UtilityFE!CH77=0,DB_UtilityFE!CG77=0),0,DB_UtilityFE!CH77/DB_UtilityFE!CG77)</f>
        <v>0.88606067730790583</v>
      </c>
      <c r="H77" s="43">
        <f>SUM(DB_FEConversion!P77,DB_FEConversion!Q77,DB_FEConversion!CH77,DB_FEConversion!CU77,DB_FEConversion!DI77)</f>
        <v>2258162.5808033603</v>
      </c>
      <c r="I77" s="43">
        <f>SUM(DB_FEConversion!U77,DB_FEConversion!V77,DB_FEConversion!CL77,DB_FEConversion!CZ77,DB_FEConversion!DM77)</f>
        <v>140512435.99690402</v>
      </c>
      <c r="J77" s="43">
        <f>SUM(DB_FEConversion!AA77,DB_FEConversion!AC77,DB_FEConversion!CQ77,DB_FEConversion!DF77,DB_FEConversion!DR77)</f>
        <v>127696715.47037999</v>
      </c>
      <c r="K77" s="43">
        <f>((SUM(DB_Census_State!AL77*FE_ConvertionFactors!$C$5,DB_Census_State!AS77*FE_ConvertionFactors!$C$54*FE_ConvertionFactors!$C$55)*0.5)/2)*0.7</f>
        <v>42598.233299999993</v>
      </c>
      <c r="L77" s="43">
        <f>((SUM(DB_Census_State!AL77*FE_ConvertionFactors!$C$5,DB_Census_State!AS77*FE_ConvertionFactors!$C$54*FE_ConvertionFactors!$C$55)*0.5)/4)*0.6</f>
        <v>18256.385699999995</v>
      </c>
      <c r="M77" s="43">
        <f t="shared" si="7"/>
        <v>60854.618999999992</v>
      </c>
      <c r="N77" s="43">
        <f>SUM(K77*FE_ConvertionFactors!$F$88*FE_ConvertionFactors!$G$88,'Results_Feed&amp;Food'!L77*FE_ConvertionFactors!$F$87*FE_ConvertionFactors!$G$87)</f>
        <v>10704.065807238298</v>
      </c>
      <c r="O77" s="43">
        <f>SUM(K77*FE_ConvertionFactors!$F$88*FE_ConvertionFactors!$H$88,'Results_Feed&amp;Food'!L77*FE_ConvertionFactors!$F$87*FE_ConvertionFactors!$H$87)</f>
        <v>693067.17032909987</v>
      </c>
      <c r="P77" s="43">
        <f>SUM(K77*FE_ConvertionFactors!$F$88*FE_ConvertionFactors!$I$88,'Results_Feed&amp;Food'!L77*FE_ConvertionFactors!$F$87*FE_ConvertionFactors!$I$87)</f>
        <v>481994.14141997998</v>
      </c>
      <c r="Q77" s="43">
        <f t="shared" si="8"/>
        <v>2268866.6466105985</v>
      </c>
      <c r="R77" s="43">
        <f t="shared" si="9"/>
        <v>141205503.16723311</v>
      </c>
      <c r="S77" s="43">
        <f t="shared" si="10"/>
        <v>128178709.61179997</v>
      </c>
      <c r="T77"/>
    </row>
    <row r="78" spans="1:20" x14ac:dyDescent="0.2">
      <c r="A78" s="54">
        <v>42</v>
      </c>
      <c r="B78" s="42" t="s">
        <v>53</v>
      </c>
      <c r="C78" s="219">
        <v>1995</v>
      </c>
      <c r="D78" s="53" t="s">
        <v>203</v>
      </c>
      <c r="E78" s="57">
        <f>IF(OR(DB_UtilityFE!CB78=0,DB_UtilityFE!CA78=0),0,DB_UtilityFE!CB78/DB_UtilityFE!CA78)</f>
        <v>1.3742970665969145</v>
      </c>
      <c r="F78" s="57">
        <f>IF(OR(DB_UtilityFE!CE78=0,DB_UtilityFE!CD78=0),0,DB_UtilityFE!CE78/DB_UtilityFE!CD78)</f>
        <v>0.98038421987151025</v>
      </c>
      <c r="G78" s="57">
        <f>IF(OR(DB_UtilityFE!CH78=0,DB_UtilityFE!CG78=0),0,DB_UtilityFE!CH78/DB_UtilityFE!CG78)</f>
        <v>0.9763585242713384</v>
      </c>
      <c r="H78" s="43">
        <f>SUM(DB_FEConversion!P78,DB_FEConversion!Q78,DB_FEConversion!CH78,DB_FEConversion!CU78,DB_FEConversion!DI78)</f>
        <v>265513.62560368003</v>
      </c>
      <c r="I78" s="43">
        <f>SUM(DB_FEConversion!U78,DB_FEConversion!V78,DB_FEConversion!CL78,DB_FEConversion!CZ78,DB_FEConversion!DM78)</f>
        <v>30390984.727851998</v>
      </c>
      <c r="J78" s="43">
        <f>SUM(DB_FEConversion!AA78,DB_FEConversion!AC78,DB_FEConversion!CQ78,DB_FEConversion!DF78,DB_FEConversion!DR78)</f>
        <v>26472343.418189999</v>
      </c>
      <c r="K78" s="43">
        <f>((SUM(DB_Census_State!AL78*FE_ConvertionFactors!$C$5,DB_Census_State!AS78*FE_ConvertionFactors!$C$54*FE_ConvertionFactors!$C$55)*0.5)/2)*0.7</f>
        <v>4643.759399999999</v>
      </c>
      <c r="L78" s="43">
        <f>((SUM(DB_Census_State!AL78*FE_ConvertionFactors!$C$5,DB_Census_State!AS78*FE_ConvertionFactors!$C$54*FE_ConvertionFactors!$C$55)*0.5)/4)*0.6</f>
        <v>1990.1825999999996</v>
      </c>
      <c r="M78" s="43">
        <f t="shared" si="7"/>
        <v>6633.9419999999991</v>
      </c>
      <c r="N78" s="43">
        <f>SUM(K78*FE_ConvertionFactors!$F$88*FE_ConvertionFactors!$G$88,'Results_Feed&amp;Food'!L78*FE_ConvertionFactors!$F$87*FE_ConvertionFactors!$G$87)</f>
        <v>1166.8818718493999</v>
      </c>
      <c r="O78" s="43">
        <f>SUM(K78*FE_ConvertionFactors!$F$88*FE_ConvertionFactors!$H$88,'Results_Feed&amp;Food'!L78*FE_ConvertionFactors!$F$87*FE_ConvertionFactors!$H$87)</f>
        <v>75553.302043799995</v>
      </c>
      <c r="P78" s="43">
        <f>SUM(K78*FE_ConvertionFactors!$F$88*FE_ConvertionFactors!$I$88,'Results_Feed&amp;Food'!L78*FE_ConvertionFactors!$F$87*FE_ConvertionFactors!$I$87)</f>
        <v>52543.606895639998</v>
      </c>
      <c r="Q78" s="43">
        <f t="shared" si="8"/>
        <v>266680.50747552945</v>
      </c>
      <c r="R78" s="43">
        <f t="shared" si="9"/>
        <v>30466538.029895797</v>
      </c>
      <c r="S78" s="43">
        <f t="shared" si="10"/>
        <v>26524887.025085639</v>
      </c>
      <c r="T78"/>
    </row>
    <row r="79" spans="1:20" x14ac:dyDescent="0.2">
      <c r="A79" s="54">
        <v>43</v>
      </c>
      <c r="B79" s="42" t="s">
        <v>54</v>
      </c>
      <c r="C79" s="219">
        <v>1995</v>
      </c>
      <c r="D79" s="53" t="s">
        <v>203</v>
      </c>
      <c r="E79" s="57">
        <f>IF(OR(DB_UtilityFE!CB79=0,DB_UtilityFE!CA79=0),0,DB_UtilityFE!CB79/DB_UtilityFE!CA79)</f>
        <v>2.3467987633549465</v>
      </c>
      <c r="F79" s="57">
        <f>IF(OR(DB_UtilityFE!CE79=0,DB_UtilityFE!CD79=0),0,DB_UtilityFE!CE79/DB_UtilityFE!CD79)</f>
        <v>0.95933584243979431</v>
      </c>
      <c r="G79" s="57">
        <f>IF(OR(DB_UtilityFE!CH79=0,DB_UtilityFE!CG79=0),0,DB_UtilityFE!CH79/DB_UtilityFE!CG79)</f>
        <v>0.8699054189695008</v>
      </c>
      <c r="H79" s="43">
        <f>SUM(DB_FEConversion!P79,DB_FEConversion!Q79,DB_FEConversion!CH79,DB_FEConversion!CU79,DB_FEConversion!DI79)</f>
        <v>1631130.4760149601</v>
      </c>
      <c r="I79" s="43">
        <f>SUM(DB_FEConversion!U79,DB_FEConversion!V79,DB_FEConversion!CL79,DB_FEConversion!CZ79,DB_FEConversion!DM79)</f>
        <v>104019318.19218402</v>
      </c>
      <c r="J79" s="43">
        <f>SUM(DB_FEConversion!AA79,DB_FEConversion!AC79,DB_FEConversion!CQ79,DB_FEConversion!DF79,DB_FEConversion!DR79)</f>
        <v>94782142.536180019</v>
      </c>
      <c r="K79" s="43">
        <f>((SUM(DB_Census_State!AL79*FE_ConvertionFactors!$C$5,DB_Census_State!AS79*FE_ConvertionFactors!$C$54*FE_ConvertionFactors!$C$55)*0.5)/2)*0.7</f>
        <v>11260.851699999999</v>
      </c>
      <c r="L79" s="43">
        <f>((SUM(DB_Census_State!AL79*FE_ConvertionFactors!$C$5,DB_Census_State!AS79*FE_ConvertionFactors!$C$54*FE_ConvertionFactors!$C$55)*0.5)/4)*0.6</f>
        <v>4826.0793000000003</v>
      </c>
      <c r="M79" s="43">
        <f t="shared" si="7"/>
        <v>16086.931</v>
      </c>
      <c r="N79" s="43">
        <f>SUM(K79*FE_ConvertionFactors!$F$88*FE_ConvertionFactors!$G$88,'Results_Feed&amp;Food'!L79*FE_ConvertionFactors!$F$87*FE_ConvertionFactors!$G$87)</f>
        <v>2829.6219890967</v>
      </c>
      <c r="O79" s="43">
        <f>SUM(K79*FE_ConvertionFactors!$F$88*FE_ConvertionFactors!$H$88,'Results_Feed&amp;Food'!L79*FE_ConvertionFactors!$F$87*FE_ConvertionFactors!$H$87)</f>
        <v>183212.4484659</v>
      </c>
      <c r="P79" s="43">
        <f>SUM(K79*FE_ConvertionFactors!$F$88*FE_ConvertionFactors!$I$88,'Results_Feed&amp;Food'!L79*FE_ConvertionFactors!$F$87*FE_ConvertionFactors!$I$87)</f>
        <v>127415.25003102003</v>
      </c>
      <c r="Q79" s="43">
        <f t="shared" si="8"/>
        <v>1633960.0980040568</v>
      </c>
      <c r="R79" s="43">
        <f t="shared" si="9"/>
        <v>104202530.64064991</v>
      </c>
      <c r="S79" s="43">
        <f t="shared" si="10"/>
        <v>94909557.786211044</v>
      </c>
      <c r="T79"/>
    </row>
    <row r="80" spans="1:20" x14ac:dyDescent="0.2">
      <c r="A80" s="54">
        <v>50</v>
      </c>
      <c r="B80" s="42" t="s">
        <v>55</v>
      </c>
      <c r="C80" s="219">
        <v>1995</v>
      </c>
      <c r="D80" s="53" t="s">
        <v>204</v>
      </c>
      <c r="E80" s="57">
        <f>IF(OR(DB_UtilityFE!CB80=0,DB_UtilityFE!CA80=0),0,DB_UtilityFE!CB80/DB_UtilityFE!CA80)</f>
        <v>3.3694072669869892</v>
      </c>
      <c r="F80" s="57">
        <f>IF(OR(DB_UtilityFE!CE80=0,DB_UtilityFE!CD80=0),0,DB_UtilityFE!CE80/DB_UtilityFE!CD80)</f>
        <v>1.09482800276516</v>
      </c>
      <c r="G80" s="57">
        <f>IF(OR(DB_UtilityFE!CH80=0,DB_UtilityFE!CG80=0),0,DB_UtilityFE!CH80/DB_UtilityFE!CG80)</f>
        <v>0.94876016795985829</v>
      </c>
      <c r="H80" s="43">
        <f>SUM(DB_FEConversion!P80,DB_FEConversion!Q80,DB_FEConversion!CH80,DB_FEConversion!CU80,DB_FEConversion!DI80)</f>
        <v>632724.34579279996</v>
      </c>
      <c r="I80" s="43">
        <f>SUM(DB_FEConversion!U80,DB_FEConversion!V80,DB_FEConversion!CL80,DB_FEConversion!CZ80,DB_FEConversion!DM80)</f>
        <v>35287853.674459994</v>
      </c>
      <c r="J80" s="43">
        <f>SUM(DB_FEConversion!AA80,DB_FEConversion!AC80,DB_FEConversion!CQ80,DB_FEConversion!DF80,DB_FEConversion!DR80)</f>
        <v>32451648.936900001</v>
      </c>
      <c r="K80" s="43">
        <f>((SUM(DB_Census_State!AL80*FE_ConvertionFactors!$C$5,DB_Census_State!AS80*FE_ConvertionFactors!$C$54*FE_ConvertionFactors!$C$55)*0.5)/2)*0.7</f>
        <v>9762.6570999999985</v>
      </c>
      <c r="L80" s="43">
        <f>((SUM(DB_Census_State!AL80*FE_ConvertionFactors!$C$5,DB_Census_State!AS80*FE_ConvertionFactors!$C$54*FE_ConvertionFactors!$C$55)*0.5)/4)*0.6</f>
        <v>4183.995899999999</v>
      </c>
      <c r="M80" s="43">
        <f t="shared" si="7"/>
        <v>13946.652999999998</v>
      </c>
      <c r="N80" s="43">
        <f>SUM(K80*FE_ConvertionFactors!$F$88*FE_ConvertionFactors!$G$88,'Results_Feed&amp;Food'!L80*FE_ConvertionFactors!$F$87*FE_ConvertionFactors!$G$87)</f>
        <v>2453.1562920920996</v>
      </c>
      <c r="O80" s="43">
        <f>SUM(K80*FE_ConvertionFactors!$F$88*FE_ConvertionFactors!$H$88,'Results_Feed&amp;Food'!L80*FE_ConvertionFactors!$F$87*FE_ConvertionFactors!$H$87)</f>
        <v>158837.03635169996</v>
      </c>
      <c r="P80" s="43">
        <f>SUM(K80*FE_ConvertionFactors!$F$88*FE_ConvertionFactors!$I$88,'Results_Feed&amp;Food'!L80*FE_ConvertionFactors!$F$87*FE_ConvertionFactors!$I$87)</f>
        <v>110463.34935425999</v>
      </c>
      <c r="Q80" s="43">
        <f t="shared" si="8"/>
        <v>635177.50208489201</v>
      </c>
      <c r="R80" s="43">
        <f t="shared" si="9"/>
        <v>35446690.710811697</v>
      </c>
      <c r="S80" s="43">
        <f t="shared" si="10"/>
        <v>32562112.286254261</v>
      </c>
      <c r="T80"/>
    </row>
    <row r="81" spans="1:20" x14ac:dyDescent="0.2">
      <c r="A81" s="54">
        <v>51</v>
      </c>
      <c r="B81" s="42" t="s">
        <v>56</v>
      </c>
      <c r="C81" s="219">
        <v>1995</v>
      </c>
      <c r="D81" s="53" t="s">
        <v>204</v>
      </c>
      <c r="E81" s="57">
        <f>IF(OR(DB_UtilityFE!CB81=0,DB_UtilityFE!CA81=0),0,DB_UtilityFE!CB81/DB_UtilityFE!CA81)</f>
        <v>3.6876021378442561</v>
      </c>
      <c r="F81" s="57">
        <f>IF(OR(DB_UtilityFE!CE81=0,DB_UtilityFE!CD81=0),0,DB_UtilityFE!CE81/DB_UtilityFE!CD81)</f>
        <v>1.1240677948742057</v>
      </c>
      <c r="G81" s="57">
        <f>IF(OR(DB_UtilityFE!CH81=0,DB_UtilityFE!CG81=0),0,DB_UtilityFE!CH81/DB_UtilityFE!CG81)</f>
        <v>0.93995461087069831</v>
      </c>
      <c r="H81" s="43">
        <f>SUM(DB_FEConversion!P81,DB_FEConversion!Q81,DB_FEConversion!CH81,DB_FEConversion!CU81,DB_FEConversion!DI81)</f>
        <v>1456033.5553379999</v>
      </c>
      <c r="I81" s="43">
        <f>SUM(DB_FEConversion!U81,DB_FEConversion!V81,DB_FEConversion!CL81,DB_FEConversion!CZ81,DB_FEConversion!DM81)</f>
        <v>67243883.150940001</v>
      </c>
      <c r="J81" s="43">
        <f>SUM(DB_FEConversion!AA81,DB_FEConversion!AC81,DB_FEConversion!CQ81,DB_FEConversion!DF81,DB_FEConversion!DR81)</f>
        <v>63226086.299999997</v>
      </c>
      <c r="K81" s="43">
        <f>((SUM(DB_Census_State!AL81*FE_ConvertionFactors!$C$5,DB_Census_State!AS81*FE_ConvertionFactors!$C$54*FE_ConvertionFactors!$C$55)*0.5)/2)*0.7</f>
        <v>6065.5189</v>
      </c>
      <c r="L81" s="43">
        <f>((SUM(DB_Census_State!AL81*FE_ConvertionFactors!$C$5,DB_Census_State!AS81*FE_ConvertionFactors!$C$54*FE_ConvertionFactors!$C$55)*0.5)/4)*0.6</f>
        <v>2599.5081</v>
      </c>
      <c r="M81" s="43">
        <f t="shared" si="7"/>
        <v>8665.027</v>
      </c>
      <c r="N81" s="43">
        <f>SUM(K81*FE_ConvertionFactors!$F$88*FE_ConvertionFactors!$G$88,'Results_Feed&amp;Food'!L81*FE_ConvertionFactors!$F$87*FE_ConvertionFactors!$G$87)</f>
        <v>1524.1409896839002</v>
      </c>
      <c r="O81" s="43">
        <f>SUM(K81*FE_ConvertionFactors!$F$88*FE_ConvertionFactors!$H$88,'Results_Feed&amp;Food'!L81*FE_ConvertionFactors!$F$87*FE_ConvertionFactors!$H$87)</f>
        <v>98685.126000300021</v>
      </c>
      <c r="P81" s="43">
        <f>SUM(K81*FE_ConvertionFactors!$F$88*FE_ConvertionFactors!$I$88,'Results_Feed&amp;Food'!L81*FE_ConvertionFactors!$F$87*FE_ConvertionFactors!$I$87)</f>
        <v>68630.653151340011</v>
      </c>
      <c r="Q81" s="43">
        <f t="shared" si="8"/>
        <v>1457557.6963276837</v>
      </c>
      <c r="R81" s="43">
        <f t="shared" si="9"/>
        <v>67342568.276940301</v>
      </c>
      <c r="S81" s="43">
        <f t="shared" si="10"/>
        <v>63294716.953151338</v>
      </c>
      <c r="T81"/>
    </row>
    <row r="82" spans="1:20" x14ac:dyDescent="0.2">
      <c r="A82" s="54">
        <v>52</v>
      </c>
      <c r="B82" s="42" t="s">
        <v>57</v>
      </c>
      <c r="C82" s="219">
        <v>1995</v>
      </c>
      <c r="D82" s="53" t="s">
        <v>204</v>
      </c>
      <c r="E82" s="57">
        <f>IF(OR(DB_UtilityFE!CB82=0,DB_UtilityFE!CA82=0),0,DB_UtilityFE!CB82/DB_UtilityFE!CA82)</f>
        <v>2.892823459600204</v>
      </c>
      <c r="F82" s="57">
        <f>IF(OR(DB_UtilityFE!CE82=0,DB_UtilityFE!CD82=0),0,DB_UtilityFE!CE82/DB_UtilityFE!CD82)</f>
        <v>1.1628925342486403</v>
      </c>
      <c r="G82" s="57">
        <f>IF(OR(DB_UtilityFE!CH82=0,DB_UtilityFE!CG82=0),0,DB_UtilityFE!CH82/DB_UtilityFE!CG82)</f>
        <v>1.0438452237157774</v>
      </c>
      <c r="H82" s="43">
        <f>SUM(DB_FEConversion!P82,DB_FEConversion!Q82,DB_FEConversion!CH82,DB_FEConversion!CU82,DB_FEConversion!DI82)</f>
        <v>770492.15364528017</v>
      </c>
      <c r="I82" s="43">
        <f>SUM(DB_FEConversion!U82,DB_FEConversion!V82,DB_FEConversion!CL82,DB_FEConversion!CZ82,DB_FEConversion!DM82)</f>
        <v>53639385.246132001</v>
      </c>
      <c r="J82" s="43">
        <f>SUM(DB_FEConversion!AA82,DB_FEConversion!AC82,DB_FEConversion!CQ82,DB_FEConversion!DF82,DB_FEConversion!DR82)</f>
        <v>48293014.740989998</v>
      </c>
      <c r="K82" s="43">
        <f>((SUM(DB_Census_State!AL82*FE_ConvertionFactors!$C$5,DB_Census_State!AS82*FE_ConvertionFactors!$C$54*FE_ConvertionFactors!$C$55)*0.5)/2)*0.7</f>
        <v>20967.4038</v>
      </c>
      <c r="L82" s="43">
        <f>((SUM(DB_Census_State!AL82*FE_ConvertionFactors!$C$5,DB_Census_State!AS82*FE_ConvertionFactors!$C$54*FE_ConvertionFactors!$C$55)*0.5)/4)*0.6</f>
        <v>8986.0301999999992</v>
      </c>
      <c r="M82" s="43">
        <f t="shared" si="7"/>
        <v>29953.434000000001</v>
      </c>
      <c r="N82" s="43">
        <f>SUM(K82*FE_ConvertionFactors!$F$88*FE_ConvertionFactors!$G$88,'Results_Feed&amp;Food'!L82*FE_ConvertionFactors!$F$87*FE_ConvertionFactors!$G$87)</f>
        <v>5268.6802408338008</v>
      </c>
      <c r="O82" s="43">
        <f>SUM(K82*FE_ConvertionFactors!$F$88*FE_ConvertionFactors!$H$88,'Results_Feed&amp;Food'!L82*FE_ConvertionFactors!$F$87*FE_ConvertionFactors!$H$87)</f>
        <v>341136.66448260006</v>
      </c>
      <c r="P82" s="43">
        <f>SUM(K82*FE_ConvertionFactors!$F$88*FE_ConvertionFactors!$I$88,'Results_Feed&amp;Food'!L82*FE_ConvertionFactors!$F$87*FE_ConvertionFactors!$I$87)</f>
        <v>237243.77772228001</v>
      </c>
      <c r="Q82" s="43">
        <f t="shared" si="8"/>
        <v>775760.83388611395</v>
      </c>
      <c r="R82" s="43">
        <f t="shared" si="9"/>
        <v>53980521.910614602</v>
      </c>
      <c r="S82" s="43">
        <f t="shared" si="10"/>
        <v>48530258.518712275</v>
      </c>
      <c r="T82"/>
    </row>
    <row r="83" spans="1:20" x14ac:dyDescent="0.2">
      <c r="A83" s="54">
        <v>53</v>
      </c>
      <c r="B83" s="42" t="s">
        <v>58</v>
      </c>
      <c r="C83" s="219">
        <v>1995</v>
      </c>
      <c r="D83" s="53" t="s">
        <v>204</v>
      </c>
      <c r="E83" s="57">
        <f>IF(OR(DB_UtilityFE!CB83=0,DB_UtilityFE!CA83=0),0,DB_UtilityFE!CB83/DB_UtilityFE!CA83)</f>
        <v>2.224158238451583</v>
      </c>
      <c r="F83" s="57">
        <f>IF(OR(DB_UtilityFE!CE83=0,DB_UtilityFE!CD83=0),0,DB_UtilityFE!CE83/DB_UtilityFE!CD83)</f>
        <v>1.2013936905498113</v>
      </c>
      <c r="G83" s="57">
        <f>IF(OR(DB_UtilityFE!CH83=0,DB_UtilityFE!CG83=0),0,DB_UtilityFE!CH83/DB_UtilityFE!CG83)</f>
        <v>1.1255367519697923</v>
      </c>
      <c r="H83" s="43">
        <f>SUM(DB_FEConversion!P83,DB_FEConversion!Q83,DB_FEConversion!CH83,DB_FEConversion!CU83,DB_FEConversion!DI83)</f>
        <v>21402.619894880001</v>
      </c>
      <c r="I83" s="43">
        <f>SUM(DB_FEConversion!U83,DB_FEConversion!V83,DB_FEConversion!CL83,DB_FEConversion!CZ83,DB_FEConversion!DM83)</f>
        <v>1676522.1499519998</v>
      </c>
      <c r="J83" s="43">
        <f>SUM(DB_FEConversion!AA83,DB_FEConversion!AC83,DB_FEConversion!CQ83,DB_FEConversion!DF83,DB_FEConversion!DR83)</f>
        <v>1493873.2490399999</v>
      </c>
      <c r="K83" s="43">
        <f>((SUM(DB_Census_State!AL83*FE_ConvertionFactors!$C$5,DB_Census_State!AS83*FE_ConvertionFactors!$C$54*FE_ConvertionFactors!$C$55)*0.5)/2)*0.7</f>
        <v>307.78859999999997</v>
      </c>
      <c r="L83" s="43">
        <f>((SUM(DB_Census_State!AL83*FE_ConvertionFactors!$C$5,DB_Census_State!AS83*FE_ConvertionFactors!$C$54*FE_ConvertionFactors!$C$55)*0.5)/4)*0.6</f>
        <v>131.90939999999998</v>
      </c>
      <c r="M83" s="43">
        <f t="shared" si="7"/>
        <v>439.69799999999998</v>
      </c>
      <c r="N83" s="43">
        <f>SUM(K83*FE_ConvertionFactors!$F$88*FE_ConvertionFactors!$G$88,'Results_Feed&amp;Food'!L83*FE_ConvertionFactors!$F$87*FE_ConvertionFactors!$G$87)</f>
        <v>77.340987498600001</v>
      </c>
      <c r="O83" s="43">
        <f>SUM(K83*FE_ConvertionFactors!$F$88*FE_ConvertionFactors!$H$88,'Results_Feed&amp;Food'!L83*FE_ConvertionFactors!$F$87*FE_ConvertionFactors!$H$87)</f>
        <v>5007.6765521999996</v>
      </c>
      <c r="P83" s="43">
        <f>SUM(K83*FE_ConvertionFactors!$F$88*FE_ConvertionFactors!$I$88,'Results_Feed&amp;Food'!L83*FE_ConvertionFactors!$F$87*FE_ConvertionFactors!$I$87)</f>
        <v>3482.5928331599998</v>
      </c>
      <c r="Q83" s="43">
        <f t="shared" si="8"/>
        <v>21479.9608823786</v>
      </c>
      <c r="R83" s="43">
        <f t="shared" si="9"/>
        <v>1681529.8265041998</v>
      </c>
      <c r="S83" s="43">
        <f t="shared" si="10"/>
        <v>1497355.8418731599</v>
      </c>
      <c r="T83"/>
    </row>
    <row r="84" spans="1:20" x14ac:dyDescent="0.2">
      <c r="A84" s="54">
        <v>11</v>
      </c>
      <c r="B84" s="42" t="s">
        <v>32</v>
      </c>
      <c r="C84" s="219">
        <v>2006</v>
      </c>
      <c r="D84" s="53" t="s">
        <v>200</v>
      </c>
      <c r="E84" s="57">
        <f>IF(OR(DB_UtilityFE!CB84=0,DB_UtilityFE!CA84=0),0,DB_UtilityFE!CB84/DB_UtilityFE!CA84)</f>
        <v>1.3191379012092628</v>
      </c>
      <c r="F84" s="57">
        <f>IF(OR(DB_UtilityFE!CE84=0,DB_UtilityFE!CD84=0),0,DB_UtilityFE!CE84/DB_UtilityFE!CD84)</f>
        <v>0.62841937949078708</v>
      </c>
      <c r="G84" s="57">
        <f>IF(OR(DB_UtilityFE!CH84=0,DB_UtilityFE!CG84=0),0,DB_UtilityFE!CH84/DB_UtilityFE!CG84)</f>
        <v>0.60581503464524433</v>
      </c>
      <c r="H84" s="43">
        <f>SUM(DB_FEConversion!P84,DB_FEConversion!Q84,DB_FEConversion!CH84,DB_FEConversion!CU84,DB_FEConversion!DI84)</f>
        <v>49972.026226240007</v>
      </c>
      <c r="I84" s="43">
        <f>SUM(DB_FEConversion!U84,DB_FEConversion!V84,DB_FEConversion!CL84,DB_FEConversion!CZ84,DB_FEConversion!DM84)</f>
        <v>3500115.6151360003</v>
      </c>
      <c r="J84" s="43">
        <f>SUM(DB_FEConversion!AA84,DB_FEConversion!AC84,DB_FEConversion!CQ84,DB_FEConversion!DF84,DB_FEConversion!DR84)</f>
        <v>3157740.1009200001</v>
      </c>
      <c r="K84" s="43">
        <f>((SUM(DB_Census_State!AL84*FE_ConvertionFactors!$C$5,DB_Census_State!AS84*FE_ConvertionFactors!$C$54*FE_ConvertionFactors!$C$55)*0.5)/2)*0.7</f>
        <v>232.44374999999999</v>
      </c>
      <c r="L84" s="43">
        <f>((SUM(DB_Census_State!AL84*FE_ConvertionFactors!$C$5,DB_Census_State!AS84*FE_ConvertionFactors!$C$54*FE_ConvertionFactors!$C$55)*0.5)/4)*0.6</f>
        <v>99.618749999999991</v>
      </c>
      <c r="M84" s="43">
        <f t="shared" si="7"/>
        <v>332.0625</v>
      </c>
      <c r="N84" s="43">
        <f>SUM(K84*FE_ConvertionFactors!$F$88*FE_ConvertionFactors!$G$88,'Results_Feed&amp;Food'!L84*FE_ConvertionFactors!$F$87*FE_ConvertionFactors!$G$87)</f>
        <v>58.408365881249992</v>
      </c>
      <c r="O84" s="43">
        <f>SUM(K84*FE_ConvertionFactors!$F$88*FE_ConvertionFactors!$H$88,'Results_Feed&amp;Food'!L84*FE_ConvertionFactors!$F$87*FE_ConvertionFactors!$H$87)</f>
        <v>3781.8266062499997</v>
      </c>
      <c r="P84" s="43">
        <f>SUM(K84*FE_ConvertionFactors!$F$88*FE_ConvertionFactors!$I$88,'Results_Feed&amp;Food'!L84*FE_ConvertionFactors!$F$87*FE_ConvertionFactors!$I$87)</f>
        <v>2630.0744662500001</v>
      </c>
      <c r="Q84" s="43">
        <f t="shared" si="8"/>
        <v>50030.434592121259</v>
      </c>
      <c r="R84" s="43">
        <f t="shared" si="9"/>
        <v>3503897.4417422502</v>
      </c>
      <c r="S84" s="43">
        <f t="shared" si="10"/>
        <v>3160370.17538625</v>
      </c>
      <c r="T84"/>
    </row>
    <row r="85" spans="1:20" x14ac:dyDescent="0.2">
      <c r="A85" s="54">
        <v>12</v>
      </c>
      <c r="B85" s="42" t="s">
        <v>33</v>
      </c>
      <c r="C85" s="219">
        <v>2006</v>
      </c>
      <c r="D85" s="53" t="s">
        <v>200</v>
      </c>
      <c r="E85" s="57">
        <f>IF(OR(DB_UtilityFE!CB85=0,DB_UtilityFE!CA85=0),0,DB_UtilityFE!CB85/DB_UtilityFE!CA85)</f>
        <v>0.56599696813659706</v>
      </c>
      <c r="F85" s="57">
        <f>IF(OR(DB_UtilityFE!CE85=0,DB_UtilityFE!CD85=0),0,DB_UtilityFE!CE85/DB_UtilityFE!CD85)</f>
        <v>0.43216323822859293</v>
      </c>
      <c r="G85" s="57">
        <f>IF(OR(DB_UtilityFE!CH85=0,DB_UtilityFE!CG85=0),0,DB_UtilityFE!CH85/DB_UtilityFE!CG85)</f>
        <v>0.47470303613350606</v>
      </c>
      <c r="H85" s="43">
        <f>SUM(DB_FEConversion!P85,DB_FEConversion!Q85,DB_FEConversion!CH85,DB_FEConversion!CU85,DB_FEConversion!DI85)</f>
        <v>6312.5923480000001</v>
      </c>
      <c r="I85" s="43">
        <f>SUM(DB_FEConversion!U85,DB_FEConversion!V85,DB_FEConversion!CL85,DB_FEConversion!CZ85,DB_FEConversion!DM85)</f>
        <v>1133934.7708000001</v>
      </c>
      <c r="J85" s="43">
        <f>SUM(DB_FEConversion!AA85,DB_FEConversion!AC85,DB_FEConversion!CQ85,DB_FEConversion!DF85,DB_FEConversion!DR85)</f>
        <v>972632.5845</v>
      </c>
      <c r="K85" s="43">
        <f>((SUM(DB_Census_State!AL85*FE_ConvertionFactors!$C$5,DB_Census_State!AS85*FE_ConvertionFactors!$C$54*FE_ConvertionFactors!$C$55)*0.5)/2)*0.7</f>
        <v>97.632499999999993</v>
      </c>
      <c r="L85" s="43">
        <f>((SUM(DB_Census_State!AL85*FE_ConvertionFactors!$C$5,DB_Census_State!AS85*FE_ConvertionFactors!$C$54*FE_ConvertionFactors!$C$55)*0.5)/4)*0.6</f>
        <v>41.842499999999994</v>
      </c>
      <c r="M85" s="43">
        <f t="shared" si="7"/>
        <v>139.47499999999999</v>
      </c>
      <c r="N85" s="43">
        <f>SUM(K85*FE_ConvertionFactors!$F$88*FE_ConvertionFactors!$G$88,'Results_Feed&amp;Food'!L85*FE_ConvertionFactors!$F$87*FE_ConvertionFactors!$G$87)</f>
        <v>24.533052757499998</v>
      </c>
      <c r="O85" s="43">
        <f>SUM(K85*FE_ConvertionFactors!$F$88*FE_ConvertionFactors!$H$88,'Results_Feed&amp;Food'!L85*FE_ConvertionFactors!$F$87*FE_ConvertionFactors!$H$87)</f>
        <v>1588.4668274999999</v>
      </c>
      <c r="P85" s="43">
        <f>SUM(K85*FE_ConvertionFactors!$F$88*FE_ConvertionFactors!$I$88,'Results_Feed&amp;Food'!L85*FE_ConvertionFactors!$F$87*FE_ConvertionFactors!$I$87)</f>
        <v>1104.7005795</v>
      </c>
      <c r="Q85" s="43">
        <f t="shared" si="8"/>
        <v>6337.1254007574998</v>
      </c>
      <c r="R85" s="43">
        <f t="shared" si="9"/>
        <v>1135523.2376275</v>
      </c>
      <c r="S85" s="43">
        <f t="shared" si="10"/>
        <v>973737.28507949994</v>
      </c>
      <c r="T85"/>
    </row>
    <row r="86" spans="1:20" x14ac:dyDescent="0.2">
      <c r="A86" s="54">
        <v>13</v>
      </c>
      <c r="B86" s="42" t="s">
        <v>34</v>
      </c>
      <c r="C86" s="219">
        <v>2006</v>
      </c>
      <c r="D86" s="53" t="s">
        <v>200</v>
      </c>
      <c r="E86" s="57">
        <f>IF(OR(DB_UtilityFE!CB86=0,DB_UtilityFE!CA86=0),0,DB_UtilityFE!CB86/DB_UtilityFE!CA86)</f>
        <v>0.21035088293733906</v>
      </c>
      <c r="F86" s="57">
        <f>IF(OR(DB_UtilityFE!CE86=0,DB_UtilityFE!CD86=0),0,DB_UtilityFE!CE86/DB_UtilityFE!CD86)</f>
        <v>9.0463451811064799E-2</v>
      </c>
      <c r="G86" s="57">
        <f>IF(OR(DB_UtilityFE!CH86=0,DB_UtilityFE!CG86=0),0,DB_UtilityFE!CH86/DB_UtilityFE!CG86)</f>
        <v>0.1015115326265779</v>
      </c>
      <c r="H86" s="43">
        <f>SUM(DB_FEConversion!P86,DB_FEConversion!Q86,DB_FEConversion!CH86,DB_FEConversion!CU86,DB_FEConversion!DI86)</f>
        <v>1298.4634375999999</v>
      </c>
      <c r="I86" s="43">
        <f>SUM(DB_FEConversion!U86,DB_FEConversion!V86,DB_FEConversion!CL86,DB_FEConversion!CZ86,DB_FEConversion!DM86)</f>
        <v>238419.84967999998</v>
      </c>
      <c r="J86" s="43">
        <f>SUM(DB_FEConversion!AA86,DB_FEConversion!AC86,DB_FEConversion!CQ86,DB_FEConversion!DF86,DB_FEConversion!DR86)</f>
        <v>203727.23429999998</v>
      </c>
      <c r="K86" s="43">
        <f>((SUM(DB_Census_State!AL86*FE_ConvertionFactors!$C$5,DB_Census_State!AS86*FE_ConvertionFactors!$C$54*FE_ConvertionFactors!$C$55)*0.5)/2)*0.7</f>
        <v>459.19124999999991</v>
      </c>
      <c r="L86" s="43">
        <f>((SUM(DB_Census_State!AL86*FE_ConvertionFactors!$C$5,DB_Census_State!AS86*FE_ConvertionFactors!$C$54*FE_ConvertionFactors!$C$55)*0.5)/4)*0.6</f>
        <v>196.79624999999999</v>
      </c>
      <c r="M86" s="43">
        <f t="shared" si="7"/>
        <v>655.98749999999995</v>
      </c>
      <c r="N86" s="43">
        <f>SUM(K86*FE_ConvertionFactors!$F$88*FE_ConvertionFactors!$G$88,'Results_Feed&amp;Food'!L86*FE_ConvertionFactors!$F$87*FE_ConvertionFactors!$G$87)</f>
        <v>115.38538050374999</v>
      </c>
      <c r="O86" s="43">
        <f>SUM(K86*FE_ConvertionFactors!$F$88*FE_ConvertionFactors!$H$88,'Results_Feed&amp;Food'!L86*FE_ConvertionFactors!$F$87*FE_ConvertionFactors!$H$87)</f>
        <v>7470.9760387499991</v>
      </c>
      <c r="P86" s="43">
        <f>SUM(K86*FE_ConvertionFactors!$F$88*FE_ConvertionFactors!$I$88,'Results_Feed&amp;Food'!L86*FE_ConvertionFactors!$F$87*FE_ConvertionFactors!$I$87)</f>
        <v>5195.6965147499996</v>
      </c>
      <c r="Q86" s="43">
        <f t="shared" si="8"/>
        <v>1413.8488181037499</v>
      </c>
      <c r="R86" s="43">
        <f t="shared" si="9"/>
        <v>245890.82571874998</v>
      </c>
      <c r="S86" s="43">
        <f t="shared" si="10"/>
        <v>208922.93081474997</v>
      </c>
      <c r="T86"/>
    </row>
    <row r="87" spans="1:20" x14ac:dyDescent="0.2">
      <c r="A87" s="54">
        <v>14</v>
      </c>
      <c r="B87" s="42" t="s">
        <v>35</v>
      </c>
      <c r="C87" s="219">
        <v>2006</v>
      </c>
      <c r="D87" s="53" t="s">
        <v>200</v>
      </c>
      <c r="E87" s="57">
        <f>IF(OR(DB_UtilityFE!CB87=0,DB_UtilityFE!CA87=0),0,DB_UtilityFE!CB87/DB_UtilityFE!CA87)</f>
        <v>1.2442465499019404</v>
      </c>
      <c r="F87" s="57">
        <f>IF(OR(DB_UtilityFE!CE87=0,DB_UtilityFE!CD87=0),0,DB_UtilityFE!CE87/DB_UtilityFE!CD87)</f>
        <v>0.74711137825310492</v>
      </c>
      <c r="G87" s="57">
        <f>IF(OR(DB_UtilityFE!CH87=0,DB_UtilityFE!CG87=0),0,DB_UtilityFE!CH87/DB_UtilityFE!CG87)</f>
        <v>0.73716157641131619</v>
      </c>
      <c r="H87" s="43">
        <f>SUM(DB_FEConversion!P87,DB_FEConversion!Q87,DB_FEConversion!CH87,DB_FEConversion!CU87,DB_FEConversion!DI87)</f>
        <v>5969.1001147999996</v>
      </c>
      <c r="I87" s="43">
        <f>SUM(DB_FEConversion!U87,DB_FEConversion!V87,DB_FEConversion!CL87,DB_FEConversion!CZ87,DB_FEConversion!DM87)</f>
        <v>634360.31365999999</v>
      </c>
      <c r="J87" s="43">
        <f>SUM(DB_FEConversion!AA87,DB_FEConversion!AC87,DB_FEConversion!CQ87,DB_FEConversion!DF87,DB_FEConversion!DR87)</f>
        <v>561161.94990000001</v>
      </c>
      <c r="K87" s="43">
        <f>((SUM(DB_Census_State!AL87*FE_ConvertionFactors!$C$5,DB_Census_State!AS87*FE_ConvertionFactors!$C$54*FE_ConvertionFactors!$C$55)*0.5)/2)*0.7</f>
        <v>36.566249999999997</v>
      </c>
      <c r="L87" s="43">
        <f>((SUM(DB_Census_State!AL87*FE_ConvertionFactors!$C$5,DB_Census_State!AS87*FE_ConvertionFactors!$C$54*FE_ConvertionFactors!$C$55)*0.5)/4)*0.6</f>
        <v>15.671249999999999</v>
      </c>
      <c r="M87" s="43">
        <f t="shared" si="7"/>
        <v>52.237499999999997</v>
      </c>
      <c r="N87" s="43">
        <f>SUM(K87*FE_ConvertionFactors!$F$88*FE_ConvertionFactors!$G$88,'Results_Feed&amp;Food'!L87*FE_ConvertionFactors!$F$87*FE_ConvertionFactors!$G$87)</f>
        <v>9.1883516287500004</v>
      </c>
      <c r="O87" s="43">
        <f>SUM(K87*FE_ConvertionFactors!$F$88*FE_ConvertionFactors!$H$88,'Results_Feed&amp;Food'!L87*FE_ConvertionFactors!$F$87*FE_ConvertionFactors!$H$87)</f>
        <v>594.92766374999997</v>
      </c>
      <c r="P87" s="43">
        <f>SUM(K87*FE_ConvertionFactors!$F$88*FE_ConvertionFactors!$I$88,'Results_Feed&amp;Food'!L87*FE_ConvertionFactors!$F$87*FE_ConvertionFactors!$I$87)</f>
        <v>413.74293975000001</v>
      </c>
      <c r="Q87" s="43">
        <f t="shared" si="8"/>
        <v>5978.2884664287494</v>
      </c>
      <c r="R87" s="43">
        <f t="shared" si="9"/>
        <v>634955.24132375</v>
      </c>
      <c r="S87" s="43">
        <f t="shared" si="10"/>
        <v>561575.69283974997</v>
      </c>
      <c r="T87"/>
    </row>
    <row r="88" spans="1:20" x14ac:dyDescent="0.2">
      <c r="A88" s="54">
        <v>15</v>
      </c>
      <c r="B88" s="42" t="s">
        <v>36</v>
      </c>
      <c r="C88" s="219">
        <v>2006</v>
      </c>
      <c r="D88" s="53" t="s">
        <v>200</v>
      </c>
      <c r="E88" s="57">
        <f>IF(OR(DB_UtilityFE!CB88=0,DB_UtilityFE!CA88=0),0,DB_UtilityFE!CB88/DB_UtilityFE!CA88)</f>
        <v>0.57633794952371087</v>
      </c>
      <c r="F88" s="57">
        <f>IF(OR(DB_UtilityFE!CE88=0,DB_UtilityFE!CD88=0),0,DB_UtilityFE!CE88/DB_UtilityFE!CD88)</f>
        <v>0.19664785699024695</v>
      </c>
      <c r="G88" s="57">
        <f>IF(OR(DB_UtilityFE!CH88=0,DB_UtilityFE!CG88=0),0,DB_UtilityFE!CH88/DB_UtilityFE!CG88)</f>
        <v>0.21846174178399486</v>
      </c>
      <c r="H88" s="43">
        <f>SUM(DB_FEConversion!P88,DB_FEConversion!Q88,DB_FEConversion!CH88,DB_FEConversion!CU88,DB_FEConversion!DI88)</f>
        <v>41346.218900320004</v>
      </c>
      <c r="I88" s="43">
        <f>SUM(DB_FEConversion!U88,DB_FEConversion!V88,DB_FEConversion!CL88,DB_FEConversion!CZ88,DB_FEConversion!DM88)</f>
        <v>4935819.9675280005</v>
      </c>
      <c r="J88" s="43">
        <f>SUM(DB_FEConversion!AA88,DB_FEConversion!AC88,DB_FEConversion!CQ88,DB_FEConversion!DF88,DB_FEConversion!DR88)</f>
        <v>4308731.2065599998</v>
      </c>
      <c r="K88" s="43">
        <f>((SUM(DB_Census_State!AL88*FE_ConvertionFactors!$C$5,DB_Census_State!AS88*FE_ConvertionFactors!$C$54*FE_ConvertionFactors!$C$55)*0.5)/2)*0.7</f>
        <v>5585.4487499999996</v>
      </c>
      <c r="L88" s="43">
        <f>((SUM(DB_Census_State!AL88*FE_ConvertionFactors!$C$5,DB_Census_State!AS88*FE_ConvertionFactors!$C$54*FE_ConvertionFactors!$C$55)*0.5)/4)*0.6</f>
        <v>2393.7637499999996</v>
      </c>
      <c r="M88" s="43">
        <f t="shared" si="7"/>
        <v>7979.2124999999996</v>
      </c>
      <c r="N88" s="43">
        <f>SUM(K88*FE_ConvertionFactors!$F$88*FE_ConvertionFactors!$G$88,'Results_Feed&amp;Food'!L88*FE_ConvertionFactors!$F$87*FE_ConvertionFactors!$G$87)</f>
        <v>1403.5091681362501</v>
      </c>
      <c r="O88" s="43">
        <f>SUM(K88*FE_ConvertionFactors!$F$88*FE_ConvertionFactors!$H$88,'Results_Feed&amp;Food'!L88*FE_ConvertionFactors!$F$87*FE_ConvertionFactors!$H$87)</f>
        <v>90874.453241249998</v>
      </c>
      <c r="P88" s="43">
        <f>SUM(K88*FE_ConvertionFactors!$F$88*FE_ConvertionFactors!$I$88,'Results_Feed&amp;Food'!L88*FE_ConvertionFactors!$F$87*FE_ConvertionFactors!$I$87)</f>
        <v>63198.714269250006</v>
      </c>
      <c r="Q88" s="43">
        <f t="shared" si="8"/>
        <v>42749.728068456257</v>
      </c>
      <c r="R88" s="43">
        <f t="shared" si="9"/>
        <v>5026694.42076925</v>
      </c>
      <c r="S88" s="43">
        <f t="shared" si="10"/>
        <v>4371929.9208292495</v>
      </c>
      <c r="T88"/>
    </row>
    <row r="89" spans="1:20" x14ac:dyDescent="0.2">
      <c r="A89" s="54">
        <v>16</v>
      </c>
      <c r="B89" s="42" t="s">
        <v>37</v>
      </c>
      <c r="C89" s="219">
        <v>2006</v>
      </c>
      <c r="D89" s="53" t="s">
        <v>200</v>
      </c>
      <c r="E89" s="57">
        <f>IF(OR(DB_UtilityFE!CB89=0,DB_UtilityFE!CA89=0),0,DB_UtilityFE!CB89/DB_UtilityFE!CA89)</f>
        <v>0.33762686419902666</v>
      </c>
      <c r="F89" s="57">
        <f>IF(OR(DB_UtilityFE!CE89=0,DB_UtilityFE!CD89=0),0,DB_UtilityFE!CE89/DB_UtilityFE!CD89)</f>
        <v>0.13976907323219043</v>
      </c>
      <c r="G89" s="57">
        <f>IF(OR(DB_UtilityFE!CH89=0,DB_UtilityFE!CG89=0),0,DB_UtilityFE!CH89/DB_UtilityFE!CG89)</f>
        <v>0.14439890708106318</v>
      </c>
      <c r="H89" s="43">
        <f>SUM(DB_FEConversion!P89,DB_FEConversion!Q89,DB_FEConversion!CH89,DB_FEConversion!CU89,DB_FEConversion!DI89)</f>
        <v>69.7576052</v>
      </c>
      <c r="I89" s="43">
        <f>SUM(DB_FEConversion!U89,DB_FEConversion!V89,DB_FEConversion!CL89,DB_FEConversion!CZ89,DB_FEConversion!DM89)</f>
        <v>12369.164360000001</v>
      </c>
      <c r="J89" s="43">
        <f>SUM(DB_FEConversion!AA89,DB_FEConversion!AC89,DB_FEConversion!CQ89,DB_FEConversion!DF89,DB_FEConversion!DR89)</f>
        <v>10633.897349999999</v>
      </c>
      <c r="K89" s="43">
        <f>((SUM(DB_Census_State!AL89*FE_ConvertionFactors!$C$5,DB_Census_State!AS89*FE_ConvertionFactors!$C$54*FE_ConvertionFactors!$C$55)*0.5)/2)*0.7</f>
        <v>205.55499999999998</v>
      </c>
      <c r="L89" s="43">
        <f>((SUM(DB_Census_State!AL89*FE_ConvertionFactors!$C$5,DB_Census_State!AS89*FE_ConvertionFactors!$C$54*FE_ConvertionFactors!$C$55)*0.5)/4)*0.6</f>
        <v>88.094999999999985</v>
      </c>
      <c r="M89" s="43">
        <f t="shared" si="7"/>
        <v>293.64999999999998</v>
      </c>
      <c r="N89" s="43">
        <f>SUM(K89*FE_ConvertionFactors!$F$88*FE_ConvertionFactors!$G$88,'Results_Feed&amp;Food'!L89*FE_ConvertionFactors!$F$87*FE_ConvertionFactors!$G$87)</f>
        <v>51.651772305000001</v>
      </c>
      <c r="O89" s="43">
        <f>SUM(K89*FE_ConvertionFactors!$F$88*FE_ConvertionFactors!$H$88,'Results_Feed&amp;Food'!L89*FE_ConvertionFactors!$F$87*FE_ConvertionFactors!$H$87)</f>
        <v>3344.3504849999999</v>
      </c>
      <c r="P89" s="43">
        <f>SUM(K89*FE_ConvertionFactors!$F$88*FE_ConvertionFactors!$I$88,'Results_Feed&amp;Food'!L89*FE_ConvertionFactors!$F$87*FE_ConvertionFactors!$I$87)</f>
        <v>2325.8313330000001</v>
      </c>
      <c r="Q89" s="43">
        <f t="shared" si="8"/>
        <v>121.40937750500001</v>
      </c>
      <c r="R89" s="43">
        <f t="shared" si="9"/>
        <v>15713.514845000002</v>
      </c>
      <c r="S89" s="43">
        <f t="shared" si="10"/>
        <v>12959.728682999999</v>
      </c>
      <c r="T89"/>
    </row>
    <row r="90" spans="1:20" x14ac:dyDescent="0.2">
      <c r="A90" s="54">
        <v>17</v>
      </c>
      <c r="B90" s="42" t="s">
        <v>38</v>
      </c>
      <c r="C90" s="219">
        <v>2006</v>
      </c>
      <c r="D90" s="53" t="s">
        <v>200</v>
      </c>
      <c r="E90" s="57">
        <f>IF(OR(DB_UtilityFE!CB90=0,DB_UtilityFE!CA90=0),0,DB_UtilityFE!CB90/DB_UtilityFE!CA90)</f>
        <v>3.2132793163287698</v>
      </c>
      <c r="F90" s="57">
        <f>IF(OR(DB_UtilityFE!CE90=0,DB_UtilityFE!CD90=0),0,DB_UtilityFE!CE90/DB_UtilityFE!CD90)</f>
        <v>1.0694839095050783</v>
      </c>
      <c r="G90" s="57">
        <f>IF(OR(DB_UtilityFE!CH90=0,DB_UtilityFE!CG90=0),0,DB_UtilityFE!CH90/DB_UtilityFE!CG90)</f>
        <v>0.9199247383136625</v>
      </c>
      <c r="H90" s="43">
        <f>SUM(DB_FEConversion!P90,DB_FEConversion!Q90,DB_FEConversion!CH90,DB_FEConversion!CU90,DB_FEConversion!DI90)</f>
        <v>167029.92220064002</v>
      </c>
      <c r="I90" s="43">
        <f>SUM(DB_FEConversion!U90,DB_FEConversion!V90,DB_FEConversion!CL90,DB_FEConversion!CZ90,DB_FEConversion!DM90)</f>
        <v>8063078.4024560004</v>
      </c>
      <c r="J90" s="43">
        <f>SUM(DB_FEConversion!AA90,DB_FEConversion!AC90,DB_FEConversion!CQ90,DB_FEConversion!DF90,DB_FEConversion!DR90)</f>
        <v>7556231.0476200003</v>
      </c>
      <c r="K90" s="43">
        <f>((SUM(DB_Census_State!AL90*FE_ConvertionFactors!$C$5,DB_Census_State!AS90*FE_ConvertionFactors!$C$54*FE_ConvertionFactors!$C$55)*0.5)/2)*0.7</f>
        <v>75.337499999999991</v>
      </c>
      <c r="L90" s="43">
        <f>((SUM(DB_Census_State!AL90*FE_ConvertionFactors!$C$5,DB_Census_State!AS90*FE_ConvertionFactors!$C$54*FE_ConvertionFactors!$C$55)*0.5)/4)*0.6</f>
        <v>32.287500000000001</v>
      </c>
      <c r="M90" s="43">
        <f t="shared" si="7"/>
        <v>107.625</v>
      </c>
      <c r="N90" s="43">
        <f>SUM(K90*FE_ConvertionFactors!$F$88*FE_ConvertionFactors!$G$88,'Results_Feed&amp;Food'!L90*FE_ConvertionFactors!$F$87*FE_ConvertionFactors!$G$87)</f>
        <v>18.9307747125</v>
      </c>
      <c r="O90" s="43">
        <f>SUM(K90*FE_ConvertionFactors!$F$88*FE_ConvertionFactors!$H$88,'Results_Feed&amp;Food'!L90*FE_ConvertionFactors!$F$87*FE_ConvertionFactors!$H$87)</f>
        <v>1225.7303625</v>
      </c>
      <c r="P90" s="43">
        <f>SUM(K90*FE_ConvertionFactors!$F$88*FE_ConvertionFactors!$I$88,'Results_Feed&amp;Food'!L90*FE_ConvertionFactors!$F$87*FE_ConvertionFactors!$I$87)</f>
        <v>852.43520250000006</v>
      </c>
      <c r="Q90" s="43">
        <f t="shared" si="8"/>
        <v>167048.85297535252</v>
      </c>
      <c r="R90" s="43">
        <f t="shared" si="9"/>
        <v>8064304.1328185005</v>
      </c>
      <c r="S90" s="43">
        <f t="shared" si="10"/>
        <v>7557083.4828225002</v>
      </c>
      <c r="T90"/>
    </row>
    <row r="91" spans="1:20" x14ac:dyDescent="0.2">
      <c r="A91" s="54">
        <v>21</v>
      </c>
      <c r="B91" s="42" t="s">
        <v>39</v>
      </c>
      <c r="C91" s="219">
        <v>2006</v>
      </c>
      <c r="D91" s="53" t="s">
        <v>201</v>
      </c>
      <c r="E91" s="57">
        <f>IF(OR(DB_UtilityFE!CB91=0,DB_UtilityFE!CA91=0),0,DB_UtilityFE!CB91/DB_UtilityFE!CA91)</f>
        <v>2.2144649911489545</v>
      </c>
      <c r="F91" s="57">
        <f>IF(OR(DB_UtilityFE!CE91=0,DB_UtilityFE!CD91=0),0,DB_UtilityFE!CE91/DB_UtilityFE!CD91)</f>
        <v>0.76663692992615073</v>
      </c>
      <c r="G91" s="57">
        <f>IF(OR(DB_UtilityFE!CH91=0,DB_UtilityFE!CG91=0),0,DB_UtilityFE!CH91/DB_UtilityFE!CG91)</f>
        <v>0.71396257088179049</v>
      </c>
      <c r="H91" s="43">
        <f>SUM(DB_FEConversion!P91,DB_FEConversion!Q91,DB_FEConversion!CH91,DB_FEConversion!CU91,DB_FEConversion!DI91)</f>
        <v>306119.25805904006</v>
      </c>
      <c r="I91" s="43">
        <f>SUM(DB_FEConversion!U91,DB_FEConversion!V91,DB_FEConversion!CL91,DB_FEConversion!CZ91,DB_FEConversion!DM91)</f>
        <v>20879518.169335999</v>
      </c>
      <c r="J91" s="43">
        <f>SUM(DB_FEConversion!AA91,DB_FEConversion!AC91,DB_FEConversion!CQ91,DB_FEConversion!DF91,DB_FEConversion!DR91)</f>
        <v>18933935.992320001</v>
      </c>
      <c r="K91" s="43">
        <f>((SUM(DB_Census_State!AL91*FE_ConvertionFactors!$C$5,DB_Census_State!AS91*FE_ConvertionFactors!$C$54*FE_ConvertionFactors!$C$55)*0.5)/2)*0.7</f>
        <v>11579.61875</v>
      </c>
      <c r="L91" s="43">
        <f>((SUM(DB_Census_State!AL91*FE_ConvertionFactors!$C$5,DB_Census_State!AS91*FE_ConvertionFactors!$C$54*FE_ConvertionFactors!$C$55)*0.5)/4)*0.6</f>
        <v>4962.6937499999995</v>
      </c>
      <c r="M91" s="43">
        <f t="shared" si="7"/>
        <v>16542.3125</v>
      </c>
      <c r="N91" s="43">
        <f>SUM(K91*FE_ConvertionFactors!$F$88*FE_ConvertionFactors!$G$88,'Results_Feed&amp;Food'!L91*FE_ConvertionFactors!$F$87*FE_ConvertionFactors!$G$87)</f>
        <v>2909.72163680625</v>
      </c>
      <c r="O91" s="43">
        <f>SUM(K91*FE_ConvertionFactors!$F$88*FE_ConvertionFactors!$H$88,'Results_Feed&amp;Food'!L91*FE_ConvertionFactors!$F$87*FE_ConvertionFactors!$H$87)</f>
        <v>188398.74283124998</v>
      </c>
      <c r="P91" s="43">
        <f>SUM(K91*FE_ConvertionFactors!$F$88*FE_ConvertionFactors!$I$88,'Results_Feed&amp;Food'!L91*FE_ConvertionFactors!$F$87*FE_ConvertionFactors!$I$87)</f>
        <v>131022.06277125</v>
      </c>
      <c r="Q91" s="43">
        <f t="shared" si="8"/>
        <v>309028.97969584633</v>
      </c>
      <c r="R91" s="43">
        <f t="shared" si="9"/>
        <v>21067916.912167247</v>
      </c>
      <c r="S91" s="43">
        <f t="shared" si="10"/>
        <v>19064958.055091251</v>
      </c>
      <c r="T91"/>
    </row>
    <row r="92" spans="1:20" x14ac:dyDescent="0.2">
      <c r="A92" s="54">
        <v>22</v>
      </c>
      <c r="B92" s="42" t="s">
        <v>40</v>
      </c>
      <c r="C92" s="219">
        <v>2006</v>
      </c>
      <c r="D92" s="53" t="s">
        <v>201</v>
      </c>
      <c r="E92" s="57">
        <f>IF(OR(DB_UtilityFE!CB92=0,DB_UtilityFE!CA92=0),0,DB_UtilityFE!CB92/DB_UtilityFE!CA92)</f>
        <v>2.2568225220122646</v>
      </c>
      <c r="F92" s="57">
        <f>IF(OR(DB_UtilityFE!CE92=0,DB_UtilityFE!CD92=0),0,DB_UtilityFE!CE92/DB_UtilityFE!CD92)</f>
        <v>0.87916667594196973</v>
      </c>
      <c r="G92" s="57">
        <f>IF(OR(DB_UtilityFE!CH92=0,DB_UtilityFE!CG92=0),0,DB_UtilityFE!CH92/DB_UtilityFE!CG92)</f>
        <v>0.80570033003820851</v>
      </c>
      <c r="H92" s="43">
        <f>SUM(DB_FEConversion!P92,DB_FEConversion!Q92,DB_FEConversion!CH92,DB_FEConversion!CU92,DB_FEConversion!DI92)</f>
        <v>201012.73903583997</v>
      </c>
      <c r="I92" s="43">
        <f>SUM(DB_FEConversion!U92,DB_FEConversion!V92,DB_FEConversion!CL92,DB_FEConversion!CZ92,DB_FEConversion!DM92)</f>
        <v>11447676.860376</v>
      </c>
      <c r="J92" s="43">
        <f>SUM(DB_FEConversion!AA92,DB_FEConversion!AC92,DB_FEConversion!CQ92,DB_FEConversion!DF92,DB_FEConversion!DR92)</f>
        <v>10530267.023219999</v>
      </c>
      <c r="K92" s="43">
        <f>((SUM(DB_Census_State!AL92*FE_ConvertionFactors!$C$5,DB_Census_State!AS92*FE_ConvertionFactors!$C$54*FE_ConvertionFactors!$C$55)*0.5)/2)*0.7</f>
        <v>61.433749999999989</v>
      </c>
      <c r="L92" s="43">
        <f>((SUM(DB_Census_State!AL92*FE_ConvertionFactors!$C$5,DB_Census_State!AS92*FE_ConvertionFactors!$C$54*FE_ConvertionFactors!$C$55)*0.5)/4)*0.6</f>
        <v>26.328749999999996</v>
      </c>
      <c r="M92" s="43">
        <f t="shared" si="7"/>
        <v>87.762499999999989</v>
      </c>
      <c r="N92" s="43">
        <f>SUM(K92*FE_ConvertionFactors!$F$88*FE_ConvertionFactors!$G$88,'Results_Feed&amp;Food'!L92*FE_ConvertionFactors!$F$87*FE_ConvertionFactors!$G$87)</f>
        <v>15.437046371249998</v>
      </c>
      <c r="O92" s="43">
        <f>SUM(K92*FE_ConvertionFactors!$F$88*FE_ConvertionFactors!$H$88,'Results_Feed&amp;Food'!L92*FE_ConvertionFactors!$F$87*FE_ConvertionFactors!$H$87)</f>
        <v>999.51833624999983</v>
      </c>
      <c r="P92" s="43">
        <f>SUM(K92*FE_ConvertionFactors!$F$88*FE_ConvertionFactors!$I$88,'Results_Feed&amp;Food'!L92*FE_ConvertionFactors!$F$87*FE_ConvertionFactors!$I$87)</f>
        <v>695.11586024999997</v>
      </c>
      <c r="Q92" s="43">
        <f t="shared" si="8"/>
        <v>201028.17608221123</v>
      </c>
      <c r="R92" s="43">
        <f t="shared" si="9"/>
        <v>11448676.37871225</v>
      </c>
      <c r="S92" s="43">
        <f t="shared" si="10"/>
        <v>10530962.139080249</v>
      </c>
      <c r="T92"/>
    </row>
    <row r="93" spans="1:20" x14ac:dyDescent="0.2">
      <c r="A93" s="54">
        <v>23</v>
      </c>
      <c r="B93" s="42" t="s">
        <v>41</v>
      </c>
      <c r="C93" s="219">
        <v>2006</v>
      </c>
      <c r="D93" s="53" t="s">
        <v>201</v>
      </c>
      <c r="E93" s="57">
        <f>IF(OR(DB_UtilityFE!CB93=0,DB_UtilityFE!CA93=0),0,DB_UtilityFE!CB93/DB_UtilityFE!CA93)</f>
        <v>0.5455329940812006</v>
      </c>
      <c r="F93" s="57">
        <f>IF(OR(DB_UtilityFE!CE93=0,DB_UtilityFE!CD93=0),0,DB_UtilityFE!CE93/DB_UtilityFE!CD93)</f>
        <v>0.70980774656209766</v>
      </c>
      <c r="G93" s="57">
        <f>IF(OR(DB_UtilityFE!CH93=0,DB_UtilityFE!CG93=0),0,DB_UtilityFE!CH93/DB_UtilityFE!CG93)</f>
        <v>0.75767424551364315</v>
      </c>
      <c r="H93" s="43">
        <f>SUM(DB_FEConversion!P93,DB_FEConversion!Q93,DB_FEConversion!CH93,DB_FEConversion!CU93,DB_FEConversion!DI93)</f>
        <v>90043.864504079989</v>
      </c>
      <c r="I93" s="43">
        <f>SUM(DB_FEConversion!U93,DB_FEConversion!V93,DB_FEConversion!CL93,DB_FEConversion!CZ93,DB_FEConversion!DM93)</f>
        <v>16720841.926211998</v>
      </c>
      <c r="J93" s="43">
        <f>SUM(DB_FEConversion!AA93,DB_FEConversion!AC93,DB_FEConversion!CQ93,DB_FEConversion!DF93,DB_FEConversion!DR93)</f>
        <v>14253324.811139997</v>
      </c>
      <c r="K93" s="43">
        <f>((SUM(DB_Census_State!AL93*FE_ConvertionFactors!$C$5,DB_Census_State!AS93*FE_ConvertionFactors!$C$54*FE_ConvertionFactors!$C$55)*0.5)/2)*0.7</f>
        <v>634.36624999999992</v>
      </c>
      <c r="L93" s="43">
        <f>((SUM(DB_Census_State!AL93*FE_ConvertionFactors!$C$5,DB_Census_State!AS93*FE_ConvertionFactors!$C$54*FE_ConvertionFactors!$C$55)*0.5)/4)*0.6</f>
        <v>271.87124999999997</v>
      </c>
      <c r="M93" s="43">
        <f t="shared" si="7"/>
        <v>906.23749999999995</v>
      </c>
      <c r="N93" s="43">
        <f>SUM(K93*FE_ConvertionFactors!$F$88*FE_ConvertionFactors!$G$88,'Results_Feed&amp;Food'!L93*FE_ConvertionFactors!$F$87*FE_ConvertionFactors!$G$87)</f>
        <v>159.40327942875001</v>
      </c>
      <c r="O93" s="43">
        <f>SUM(K93*FE_ConvertionFactors!$F$88*FE_ConvertionFactors!$H$88,'Results_Feed&amp;Food'!L93*FE_ConvertionFactors!$F$87*FE_ConvertionFactors!$H$87)</f>
        <v>10321.048263749999</v>
      </c>
      <c r="P93" s="43">
        <f>SUM(K93*FE_ConvertionFactors!$F$88*FE_ConvertionFactors!$I$88,'Results_Feed&amp;Food'!L93*FE_ConvertionFactors!$F$87*FE_ConvertionFactors!$I$87)</f>
        <v>7177.7816197500006</v>
      </c>
      <c r="Q93" s="43">
        <f t="shared" si="8"/>
        <v>90203.267783508738</v>
      </c>
      <c r="R93" s="43">
        <f t="shared" si="9"/>
        <v>16731162.974475747</v>
      </c>
      <c r="S93" s="43">
        <f t="shared" si="10"/>
        <v>14260502.592759747</v>
      </c>
      <c r="T93"/>
    </row>
    <row r="94" spans="1:20" x14ac:dyDescent="0.2">
      <c r="A94" s="54">
        <v>24</v>
      </c>
      <c r="B94" s="42" t="s">
        <v>42</v>
      </c>
      <c r="C94" s="219">
        <v>2006</v>
      </c>
      <c r="D94" s="53" t="s">
        <v>201</v>
      </c>
      <c r="E94" s="57">
        <f>IF(OR(DB_UtilityFE!CB94=0,DB_UtilityFE!CA94=0),0,DB_UtilityFE!CB94/DB_UtilityFE!CA94)</f>
        <v>0.35436878124169879</v>
      </c>
      <c r="F94" s="57">
        <f>IF(OR(DB_UtilityFE!CE94=0,DB_UtilityFE!CD94=0),0,DB_UtilityFE!CE94/DB_UtilityFE!CD94)</f>
        <v>0.34061792111310607</v>
      </c>
      <c r="G94" s="57">
        <f>IF(OR(DB_UtilityFE!CH94=0,DB_UtilityFE!CG94=0),0,DB_UtilityFE!CH94/DB_UtilityFE!CG94)</f>
        <v>0.35490841843835197</v>
      </c>
      <c r="H94" s="43">
        <f>SUM(DB_FEConversion!P94,DB_FEConversion!Q94,DB_FEConversion!CH94,DB_FEConversion!CU94,DB_FEConversion!DI94)</f>
        <v>7750.5179873600009</v>
      </c>
      <c r="I94" s="43">
        <f>SUM(DB_FEConversion!U94,DB_FEConversion!V94,DB_FEConversion!CL94,DB_FEConversion!CZ94,DB_FEConversion!DM94)</f>
        <v>1445835.6151640003</v>
      </c>
      <c r="J94" s="43">
        <f>SUM(DB_FEConversion!AA94,DB_FEConversion!AC94,DB_FEConversion!CQ94,DB_FEConversion!DF94,DB_FEConversion!DR94)</f>
        <v>1232009.0421300002</v>
      </c>
      <c r="K94" s="43">
        <f>((SUM(DB_Census_State!AL94*FE_ConvertionFactors!$C$5,DB_Census_State!AS94*FE_ConvertionFactors!$C$54*FE_ConvertionFactors!$C$55)*0.5)/2)*0.7</f>
        <v>297.12374999999997</v>
      </c>
      <c r="L94" s="43">
        <f>((SUM(DB_Census_State!AL94*FE_ConvertionFactors!$C$5,DB_Census_State!AS94*FE_ConvertionFactors!$C$54*FE_ConvertionFactors!$C$55)*0.5)/4)*0.6</f>
        <v>127.33874999999999</v>
      </c>
      <c r="M94" s="43">
        <f t="shared" si="7"/>
        <v>424.46249999999998</v>
      </c>
      <c r="N94" s="43">
        <f>SUM(K94*FE_ConvertionFactors!$F$88*FE_ConvertionFactors!$G$88,'Results_Feed&amp;Food'!L94*FE_ConvertionFactors!$F$87*FE_ConvertionFactors!$G$87)</f>
        <v>74.661128561249996</v>
      </c>
      <c r="O94" s="43">
        <f>SUM(K94*FE_ConvertionFactors!$F$88*FE_ConvertionFactors!$H$88,'Results_Feed&amp;Food'!L94*FE_ConvertionFactors!$F$87*FE_ConvertionFactors!$H$87)</f>
        <v>4834.1609662499995</v>
      </c>
      <c r="P94" s="43">
        <f>SUM(K94*FE_ConvertionFactors!$F$88*FE_ConvertionFactors!$I$88,'Results_Feed&amp;Food'!L94*FE_ConvertionFactors!$F$87*FE_ConvertionFactors!$I$87)</f>
        <v>3361.9212742500004</v>
      </c>
      <c r="Q94" s="43">
        <f t="shared" si="8"/>
        <v>7825.1791159212507</v>
      </c>
      <c r="R94" s="43">
        <f t="shared" si="9"/>
        <v>1450669.7761302504</v>
      </c>
      <c r="S94" s="43">
        <f t="shared" si="10"/>
        <v>1235370.9634042501</v>
      </c>
      <c r="T94"/>
    </row>
    <row r="95" spans="1:20" x14ac:dyDescent="0.2">
      <c r="A95" s="54">
        <v>25</v>
      </c>
      <c r="B95" s="42" t="s">
        <v>43</v>
      </c>
      <c r="C95" s="219">
        <v>2006</v>
      </c>
      <c r="D95" s="53" t="s">
        <v>201</v>
      </c>
      <c r="E95" s="57">
        <f>IF(OR(DB_UtilityFE!CB95=0,DB_UtilityFE!CA95=0),0,DB_UtilityFE!CB95/DB_UtilityFE!CA95)</f>
        <v>0.38498608803854434</v>
      </c>
      <c r="F95" s="57">
        <f>IF(OR(DB_UtilityFE!CE95=0,DB_UtilityFE!CD95=0),0,DB_UtilityFE!CE95/DB_UtilityFE!CD95)</f>
        <v>0.3120887572014503</v>
      </c>
      <c r="G95" s="57">
        <f>IF(OR(DB_UtilityFE!CH95=0,DB_UtilityFE!CG95=0),0,DB_UtilityFE!CH95/DB_UtilityFE!CG95)</f>
        <v>0.31418153591105208</v>
      </c>
      <c r="H95" s="43">
        <f>SUM(DB_FEConversion!P95,DB_FEConversion!Q95,DB_FEConversion!CH95,DB_FEConversion!CU95,DB_FEConversion!DI95)</f>
        <v>11685.539444399999</v>
      </c>
      <c r="I95" s="43">
        <f>SUM(DB_FEConversion!U95,DB_FEConversion!V95,DB_FEConversion!CL95,DB_FEConversion!CZ95,DB_FEConversion!DM95)</f>
        <v>2169111.9073199998</v>
      </c>
      <c r="J95" s="43">
        <f>SUM(DB_FEConversion!AA95,DB_FEConversion!AC95,DB_FEConversion!CQ95,DB_FEConversion!DF95,DB_FEConversion!DR95)</f>
        <v>1850028.8621999999</v>
      </c>
      <c r="K95" s="43">
        <f>((SUM(DB_Census_State!AL95*FE_ConvertionFactors!$C$5,DB_Census_State!AS95*FE_ConvertionFactors!$C$54*FE_ConvertionFactors!$C$55)*0.5)/2)*0.7</f>
        <v>1457.6274999999998</v>
      </c>
      <c r="L95" s="43">
        <f>((SUM(DB_Census_State!AL95*FE_ConvertionFactors!$C$5,DB_Census_State!AS95*FE_ConvertionFactors!$C$54*FE_ConvertionFactors!$C$55)*0.5)/4)*0.6</f>
        <v>624.69749999999988</v>
      </c>
      <c r="M95" s="43">
        <f t="shared" si="7"/>
        <v>2082.3249999999998</v>
      </c>
      <c r="N95" s="43">
        <f>SUM(K95*FE_ConvertionFactors!$F$88*FE_ConvertionFactors!$G$88,'Results_Feed&amp;Food'!L95*FE_ConvertionFactors!$F$87*FE_ConvertionFactors!$G$87)</f>
        <v>366.27201350249999</v>
      </c>
      <c r="O95" s="43">
        <f>SUM(K95*FE_ConvertionFactors!$F$88*FE_ConvertionFactors!$H$88,'Results_Feed&amp;Food'!L95*FE_ConvertionFactors!$F$87*FE_ConvertionFactors!$H$87)</f>
        <v>23715.391192499999</v>
      </c>
      <c r="P95" s="43">
        <f>SUM(K95*FE_ConvertionFactors!$F$88*FE_ConvertionFactors!$I$88,'Results_Feed&amp;Food'!L95*FE_ConvertionFactors!$F$87*FE_ConvertionFactors!$I$87)</f>
        <v>16492.888576500001</v>
      </c>
      <c r="Q95" s="43">
        <f t="shared" si="8"/>
        <v>12051.811457902499</v>
      </c>
      <c r="R95" s="43">
        <f t="shared" si="9"/>
        <v>2192827.2985124998</v>
      </c>
      <c r="S95" s="43">
        <f t="shared" si="10"/>
        <v>1866521.7507765</v>
      </c>
      <c r="T95"/>
    </row>
    <row r="96" spans="1:20" x14ac:dyDescent="0.2">
      <c r="A96" s="54">
        <v>26</v>
      </c>
      <c r="B96" s="42" t="s">
        <v>44</v>
      </c>
      <c r="C96" s="219">
        <v>2006</v>
      </c>
      <c r="D96" s="53" t="s">
        <v>201</v>
      </c>
      <c r="E96" s="57">
        <f>IF(OR(DB_UtilityFE!CB96=0,DB_UtilityFE!CA96=0),0,DB_UtilityFE!CB96/DB_UtilityFE!CA96)</f>
        <v>0.41546353235375638</v>
      </c>
      <c r="F96" s="57">
        <f>IF(OR(DB_UtilityFE!CE96=0,DB_UtilityFE!CD96=0),0,DB_UtilityFE!CE96/DB_UtilityFE!CD96)</f>
        <v>0.21145404545782961</v>
      </c>
      <c r="G96" s="57">
        <f>IF(OR(DB_UtilityFE!CH96=0,DB_UtilityFE!CG96=0),0,DB_UtilityFE!CH96/DB_UtilityFE!CG96)</f>
        <v>0.20755891808455249</v>
      </c>
      <c r="H96" s="43">
        <f>SUM(DB_FEConversion!P96,DB_FEConversion!Q96,DB_FEConversion!CH96,DB_FEConversion!CU96,DB_FEConversion!DI96)</f>
        <v>26126.42174016</v>
      </c>
      <c r="I96" s="43">
        <f>SUM(DB_FEConversion!U96,DB_FEConversion!V96,DB_FEConversion!CL96,DB_FEConversion!CZ96,DB_FEConversion!DM96)</f>
        <v>4898359.5252839988</v>
      </c>
      <c r="J96" s="43">
        <f>SUM(DB_FEConversion!AA96,DB_FEConversion!AC96,DB_FEConversion!CQ96,DB_FEConversion!DF96,DB_FEConversion!DR96)</f>
        <v>4170522.2415299998</v>
      </c>
      <c r="K96" s="43">
        <f>((SUM(DB_Census_State!AL96*FE_ConvertionFactors!$C$5,DB_Census_State!AS96*FE_ConvertionFactors!$C$54*FE_ConvertionFactors!$C$55)*0.5)/2)*0.7</f>
        <v>723.05624999999998</v>
      </c>
      <c r="L96" s="43">
        <f>((SUM(DB_Census_State!AL96*FE_ConvertionFactors!$C$5,DB_Census_State!AS96*FE_ConvertionFactors!$C$54*FE_ConvertionFactors!$C$55)*0.5)/4)*0.6</f>
        <v>309.88124999999997</v>
      </c>
      <c r="M96" s="43">
        <f t="shared" si="7"/>
        <v>1032.9375</v>
      </c>
      <c r="N96" s="43">
        <f>SUM(K96*FE_ConvertionFactors!$F$88*FE_ConvertionFactors!$G$88,'Results_Feed&amp;Food'!L96*FE_ConvertionFactors!$F$87*FE_ConvertionFactors!$G$87)</f>
        <v>181.68926461875</v>
      </c>
      <c r="O96" s="43">
        <f>SUM(K96*FE_ConvertionFactors!$F$88*FE_ConvertionFactors!$H$88,'Results_Feed&amp;Food'!L96*FE_ConvertionFactors!$F$87*FE_ConvertionFactors!$H$87)</f>
        <v>11764.021893750001</v>
      </c>
      <c r="P96" s="43">
        <f>SUM(K96*FE_ConvertionFactors!$F$88*FE_ConvertionFactors!$I$88,'Results_Feed&amp;Food'!L96*FE_ConvertionFactors!$F$87*FE_ConvertionFactors!$I$87)</f>
        <v>8181.298833750001</v>
      </c>
      <c r="Q96" s="43">
        <f t="shared" si="8"/>
        <v>26308.111004778752</v>
      </c>
      <c r="R96" s="43">
        <f t="shared" si="9"/>
        <v>4910123.5471777488</v>
      </c>
      <c r="S96" s="43">
        <f t="shared" si="10"/>
        <v>4178703.54036375</v>
      </c>
      <c r="T96"/>
    </row>
    <row r="97" spans="1:20" x14ac:dyDescent="0.2">
      <c r="A97" s="54">
        <v>27</v>
      </c>
      <c r="B97" s="42" t="s">
        <v>45</v>
      </c>
      <c r="C97" s="219">
        <v>2006</v>
      </c>
      <c r="D97" s="53" t="s">
        <v>201</v>
      </c>
      <c r="E97" s="57">
        <f>IF(OR(DB_UtilityFE!CB97=0,DB_UtilityFE!CA97=0),0,DB_UtilityFE!CB97/DB_UtilityFE!CA97)</f>
        <v>0.23073260467833751</v>
      </c>
      <c r="F97" s="57">
        <f>IF(OR(DB_UtilityFE!CE97=0,DB_UtilityFE!CD97=0),0,DB_UtilityFE!CE97/DB_UtilityFE!CD97)</f>
        <v>5.675973143359711E-2</v>
      </c>
      <c r="G97" s="57">
        <f>IF(OR(DB_UtilityFE!CH97=0,DB_UtilityFE!CG97=0),0,DB_UtilityFE!CH97/DB_UtilityFE!CG97)</f>
        <v>5.2167453714279902E-2</v>
      </c>
      <c r="H97" s="43">
        <f>SUM(DB_FEConversion!P97,DB_FEConversion!Q97,DB_FEConversion!CH97,DB_FEConversion!CU97,DB_FEConversion!DI97)</f>
        <v>9158.9061335999995</v>
      </c>
      <c r="I97" s="43">
        <f>SUM(DB_FEConversion!U97,DB_FEConversion!V97,DB_FEConversion!CL97,DB_FEConversion!CZ97,DB_FEConversion!DM97)</f>
        <v>1704003.7096800001</v>
      </c>
      <c r="J97" s="43">
        <f>SUM(DB_FEConversion!AA97,DB_FEConversion!AC97,DB_FEConversion!CQ97,DB_FEConversion!DF97,DB_FEConversion!DR97)</f>
        <v>1452780.4412999998</v>
      </c>
      <c r="K97" s="43">
        <f>((SUM(DB_Census_State!AL97*FE_ConvertionFactors!$C$5,DB_Census_State!AS97*FE_ConvertionFactors!$C$54*FE_ConvertionFactors!$C$55)*0.5)/2)*0.7</f>
        <v>9798.6524999999983</v>
      </c>
      <c r="L97" s="43">
        <f>((SUM(DB_Census_State!AL97*FE_ConvertionFactors!$C$5,DB_Census_State!AS97*FE_ConvertionFactors!$C$54*FE_ConvertionFactors!$C$55)*0.5)/4)*0.6</f>
        <v>4199.4224999999997</v>
      </c>
      <c r="M97" s="43">
        <f t="shared" si="7"/>
        <v>13998.074999999997</v>
      </c>
      <c r="N97" s="43">
        <f>SUM(K97*FE_ConvertionFactors!$F$88*FE_ConvertionFactors!$G$88,'Results_Feed&amp;Food'!L97*FE_ConvertionFactors!$F$87*FE_ConvertionFactors!$G$87)</f>
        <v>2462.2012007774997</v>
      </c>
      <c r="O97" s="43">
        <f>SUM(K97*FE_ConvertionFactors!$F$88*FE_ConvertionFactors!$H$88,'Results_Feed&amp;Food'!L97*FE_ConvertionFactors!$F$87*FE_ConvertionFactors!$H$87)</f>
        <v>159422.67636749998</v>
      </c>
      <c r="P97" s="43">
        <f>SUM(K97*FE_ConvertionFactors!$F$88*FE_ConvertionFactors!$I$88,'Results_Feed&amp;Food'!L97*FE_ConvertionFactors!$F$87*FE_ConvertionFactors!$I$87)</f>
        <v>110870.6331915</v>
      </c>
      <c r="Q97" s="43">
        <f t="shared" si="8"/>
        <v>11621.107334377499</v>
      </c>
      <c r="R97" s="43">
        <f t="shared" si="9"/>
        <v>1863426.3860475002</v>
      </c>
      <c r="S97" s="43">
        <f t="shared" si="10"/>
        <v>1563651.0744914999</v>
      </c>
      <c r="T97"/>
    </row>
    <row r="98" spans="1:20" x14ac:dyDescent="0.2">
      <c r="A98" s="54">
        <v>28</v>
      </c>
      <c r="B98" s="42" t="s">
        <v>46</v>
      </c>
      <c r="C98" s="219">
        <v>2006</v>
      </c>
      <c r="D98" s="53" t="s">
        <v>201</v>
      </c>
      <c r="E98" s="57">
        <f>IF(OR(DB_UtilityFE!CB98=0,DB_UtilityFE!CA98=0),0,DB_UtilityFE!CB98/DB_UtilityFE!CA98)</f>
        <v>0.78245803825652027</v>
      </c>
      <c r="F98" s="57">
        <f>IF(OR(DB_UtilityFE!CE98=0,DB_UtilityFE!CD98=0),0,DB_UtilityFE!CE98/DB_UtilityFE!CD98)</f>
        <v>0.63348733254982459</v>
      </c>
      <c r="G98" s="57">
        <f>IF(OR(DB_UtilityFE!CH98=0,DB_UtilityFE!CG98=0),0,DB_UtilityFE!CH98/DB_UtilityFE!CG98)</f>
        <v>0.62747198773052992</v>
      </c>
      <c r="H98" s="43">
        <f>SUM(DB_FEConversion!P98,DB_FEConversion!Q98,DB_FEConversion!CH98,DB_FEConversion!CU98,DB_FEConversion!DI98)</f>
        <v>11470.207187200001</v>
      </c>
      <c r="I98" s="43">
        <f>SUM(DB_FEConversion!U98,DB_FEConversion!V98,DB_FEConversion!CL98,DB_FEConversion!CZ98,DB_FEConversion!DM98)</f>
        <v>2142238.0345600001</v>
      </c>
      <c r="J98" s="43">
        <f>SUM(DB_FEConversion!AA98,DB_FEConversion!AC98,DB_FEConversion!CQ98,DB_FEConversion!DF98,DB_FEConversion!DR98)</f>
        <v>1825213.4616</v>
      </c>
      <c r="K98" s="43">
        <f>((SUM(DB_Census_State!AL98*FE_ConvertionFactors!$C$5,DB_Census_State!AS98*FE_ConvertionFactors!$C$54*FE_ConvertionFactors!$C$55)*0.5)/2)*0.7</f>
        <v>28957.346249999995</v>
      </c>
      <c r="L98" s="43">
        <f>((SUM(DB_Census_State!AL98*FE_ConvertionFactors!$C$5,DB_Census_State!AS98*FE_ConvertionFactors!$C$54*FE_ConvertionFactors!$C$55)*0.5)/4)*0.6</f>
        <v>12410.291249999998</v>
      </c>
      <c r="M98" s="43">
        <f t="shared" si="7"/>
        <v>41367.637499999997</v>
      </c>
      <c r="N98" s="43">
        <f>SUM(K98*FE_ConvertionFactors!$F$88*FE_ConvertionFactors!$G$88,'Results_Feed&amp;Food'!L98*FE_ConvertionFactors!$F$87*FE_ConvertionFactors!$G$87)</f>
        <v>7276.3895554087494</v>
      </c>
      <c r="O98" s="43">
        <f>SUM(K98*FE_ConvertionFactors!$F$88*FE_ConvertionFactors!$H$88,'Results_Feed&amp;Food'!L98*FE_ConvertionFactors!$F$87*FE_ConvertionFactors!$H$87)</f>
        <v>471131.88672374992</v>
      </c>
      <c r="P98" s="43">
        <f>SUM(K98*FE_ConvertionFactors!$F$88*FE_ConvertionFactors!$I$88,'Results_Feed&amp;Food'!L98*FE_ConvertionFactors!$F$87*FE_ConvertionFactors!$I$87)</f>
        <v>327649.06340774999</v>
      </c>
      <c r="Q98" s="43">
        <f t="shared" si="8"/>
        <v>18746.596742608752</v>
      </c>
      <c r="R98" s="43">
        <f t="shared" si="9"/>
        <v>2613369.9212837499</v>
      </c>
      <c r="S98" s="43">
        <f t="shared" si="10"/>
        <v>2152862.5250077499</v>
      </c>
      <c r="T98"/>
    </row>
    <row r="99" spans="1:20" x14ac:dyDescent="0.2">
      <c r="A99" s="54">
        <v>29</v>
      </c>
      <c r="B99" s="42" t="s">
        <v>47</v>
      </c>
      <c r="C99" s="219">
        <v>2006</v>
      </c>
      <c r="D99" s="53" t="s">
        <v>201</v>
      </c>
      <c r="E99" s="57">
        <f>IF(OR(DB_UtilityFE!CB99=0,DB_UtilityFE!CA99=0),0,DB_UtilityFE!CB99/DB_UtilityFE!CA99)</f>
        <v>2.4409659751582518</v>
      </c>
      <c r="F99" s="57">
        <f>IF(OR(DB_UtilityFE!CE99=0,DB_UtilityFE!CD99=0),0,DB_UtilityFE!CE99/DB_UtilityFE!CD99)</f>
        <v>0.90218448685502217</v>
      </c>
      <c r="G99" s="57">
        <f>IF(OR(DB_UtilityFE!CH99=0,DB_UtilityFE!CG99=0),0,DB_UtilityFE!CH99/DB_UtilityFE!CG99)</f>
        <v>0.77944280364007379</v>
      </c>
      <c r="H99" s="43">
        <f>SUM(DB_FEConversion!P99,DB_FEConversion!Q99,DB_FEConversion!CH99,DB_FEConversion!CU99,DB_FEConversion!DI99)</f>
        <v>817155.96340152016</v>
      </c>
      <c r="I99" s="43">
        <f>SUM(DB_FEConversion!U99,DB_FEConversion!V99,DB_FEConversion!CL99,DB_FEConversion!CZ99,DB_FEConversion!DM99)</f>
        <v>44878283.758848004</v>
      </c>
      <c r="J99" s="43">
        <f>SUM(DB_FEConversion!AA99,DB_FEConversion!AC99,DB_FEConversion!CQ99,DB_FEConversion!DF99,DB_FEConversion!DR99)</f>
        <v>41323794.218910001</v>
      </c>
      <c r="K99" s="43">
        <f>((SUM(DB_Census_State!AL99*FE_ConvertionFactors!$C$5,DB_Census_State!AS99*FE_ConvertionFactors!$C$54*FE_ConvertionFactors!$C$55)*0.5)/2)*0.7</f>
        <v>106538.49499999998</v>
      </c>
      <c r="L99" s="43">
        <f>((SUM(DB_Census_State!AL99*FE_ConvertionFactors!$C$5,DB_Census_State!AS99*FE_ConvertionFactors!$C$54*FE_ConvertionFactors!$C$55)*0.5)/4)*0.6</f>
        <v>45659.354999999989</v>
      </c>
      <c r="M99" s="43">
        <f t="shared" si="7"/>
        <v>152197.84999999998</v>
      </c>
      <c r="N99" s="43">
        <f>SUM(K99*FE_ConvertionFactors!$F$88*FE_ConvertionFactors!$G$88,'Results_Feed&amp;Food'!L99*FE_ConvertionFactors!$F$87*FE_ConvertionFactors!$G$87)</f>
        <v>26770.947364244999</v>
      </c>
      <c r="O99" s="43">
        <f>SUM(K99*FE_ConvertionFactors!$F$88*FE_ConvertionFactors!$H$88,'Results_Feed&amp;Food'!L99*FE_ConvertionFactors!$F$87*FE_ConvertionFactors!$H$87)</f>
        <v>1733366.0938649997</v>
      </c>
      <c r="P99" s="43">
        <f>SUM(K99*FE_ConvertionFactors!$F$88*FE_ConvertionFactors!$I$88,'Results_Feed&amp;Food'!L99*FE_ConvertionFactors!$F$87*FE_ConvertionFactors!$I$87)</f>
        <v>1205470.8950970001</v>
      </c>
      <c r="Q99" s="43">
        <f t="shared" si="8"/>
        <v>843926.91076576512</v>
      </c>
      <c r="R99" s="43">
        <f t="shared" si="9"/>
        <v>46611649.852713004</v>
      </c>
      <c r="S99" s="43">
        <f t="shared" si="10"/>
        <v>42529265.114007004</v>
      </c>
      <c r="T99"/>
    </row>
    <row r="100" spans="1:20" x14ac:dyDescent="0.2">
      <c r="A100" s="54">
        <v>31</v>
      </c>
      <c r="B100" s="42" t="s">
        <v>48</v>
      </c>
      <c r="C100" s="219">
        <v>2006</v>
      </c>
      <c r="D100" s="53" t="s">
        <v>202</v>
      </c>
      <c r="E100" s="57">
        <f>IF(OR(DB_UtilityFE!CB100=0,DB_UtilityFE!CA100=0),0,DB_UtilityFE!CB100/DB_UtilityFE!CA100)</f>
        <v>1.531765113208075</v>
      </c>
      <c r="F100" s="57">
        <f>IF(OR(DB_UtilityFE!CE100=0,DB_UtilityFE!CD100=0),0,DB_UtilityFE!CE100/DB_UtilityFE!CD100)</f>
        <v>0.73766862180500736</v>
      </c>
      <c r="G100" s="57">
        <f>IF(OR(DB_UtilityFE!CH100=0,DB_UtilityFE!CG100=0),0,DB_UtilityFE!CH100/DB_UtilityFE!CG100)</f>
        <v>0.69448876875419563</v>
      </c>
      <c r="H100" s="43">
        <f>SUM(DB_FEConversion!P100,DB_FEConversion!Q100,DB_FEConversion!CH100,DB_FEConversion!CU100,DB_FEConversion!DI100)</f>
        <v>893784.52364303998</v>
      </c>
      <c r="I100" s="43">
        <f>SUM(DB_FEConversion!U100,DB_FEConversion!V100,DB_FEConversion!CL100,DB_FEConversion!CZ100,DB_FEConversion!DM100)</f>
        <v>75063389.581655994</v>
      </c>
      <c r="J100" s="43">
        <f>SUM(DB_FEConversion!AA100,DB_FEConversion!AC100,DB_FEConversion!CQ100,DB_FEConversion!DF100,DB_FEConversion!DR100)</f>
        <v>66567826.916820005</v>
      </c>
      <c r="K100" s="43">
        <f>((SUM(DB_Census_State!AL100*FE_ConvertionFactors!$C$5,DB_Census_State!AS100*FE_ConvertionFactors!$C$54*FE_ConvertionFactors!$C$55)*0.5)/2)*0.7</f>
        <v>16199.583749999996</v>
      </c>
      <c r="L100" s="43">
        <f>((SUM(DB_Census_State!AL100*FE_ConvertionFactors!$C$5,DB_Census_State!AS100*FE_ConvertionFactors!$C$54*FE_ConvertionFactors!$C$55)*0.5)/4)*0.6</f>
        <v>6942.6787499999991</v>
      </c>
      <c r="M100" s="43">
        <f t="shared" si="7"/>
        <v>23142.262499999997</v>
      </c>
      <c r="N100" s="43">
        <f>SUM(K100*FE_ConvertionFactors!$F$88*FE_ConvertionFactors!$G$88,'Results_Feed&amp;Food'!L100*FE_ConvertionFactors!$F$87*FE_ConvertionFactors!$G$87)</f>
        <v>4070.6244620212492</v>
      </c>
      <c r="O100" s="43">
        <f>SUM(K100*FE_ConvertionFactors!$F$88*FE_ConvertionFactors!$H$88,'Results_Feed&amp;Food'!L100*FE_ConvertionFactors!$F$87*FE_ConvertionFactors!$H$87)</f>
        <v>263564.91338624997</v>
      </c>
      <c r="P100" s="43">
        <f>SUM(K100*FE_ConvertionFactors!$F$88*FE_ConvertionFactors!$I$88,'Results_Feed&amp;Food'!L100*FE_ConvertionFactors!$F$87*FE_ConvertionFactors!$I$87)</f>
        <v>183296.43875025</v>
      </c>
      <c r="Q100" s="43">
        <f t="shared" si="8"/>
        <v>897855.14810506126</v>
      </c>
      <c r="R100" s="43">
        <f t="shared" si="9"/>
        <v>75326954.49504225</v>
      </c>
      <c r="S100" s="43">
        <f t="shared" si="10"/>
        <v>66751123.355570257</v>
      </c>
      <c r="T100"/>
    </row>
    <row r="101" spans="1:20" x14ac:dyDescent="0.2">
      <c r="A101" s="54">
        <v>32</v>
      </c>
      <c r="B101" s="42" t="s">
        <v>49</v>
      </c>
      <c r="C101" s="219">
        <v>2006</v>
      </c>
      <c r="D101" s="53" t="s">
        <v>202</v>
      </c>
      <c r="E101" s="57">
        <f>IF(OR(DB_UtilityFE!CB101=0,DB_UtilityFE!CA101=0),0,DB_UtilityFE!CB101/DB_UtilityFE!CA101)</f>
        <v>4.5087310828725538E-2</v>
      </c>
      <c r="F101" s="57">
        <f>IF(OR(DB_UtilityFE!CE101=0,DB_UtilityFE!CD101=0),0,DB_UtilityFE!CE101/DB_UtilityFE!CD101)</f>
        <v>4.2739201344680469E-2</v>
      </c>
      <c r="G101" s="57">
        <f>IF(OR(DB_UtilityFE!CH101=0,DB_UtilityFE!CG101=0),0,DB_UtilityFE!CH101/DB_UtilityFE!CG101)</f>
        <v>4.2963724507853927E-2</v>
      </c>
      <c r="H101" s="43">
        <f>SUM(DB_FEConversion!P101,DB_FEConversion!Q101,DB_FEConversion!CH101,DB_FEConversion!CU101,DB_FEConversion!DI101)</f>
        <v>2858.7958260000005</v>
      </c>
      <c r="I101" s="43">
        <f>SUM(DB_FEConversion!U101,DB_FEConversion!V101,DB_FEConversion!CL101,DB_FEConversion!CZ101,DB_FEConversion!DM101)</f>
        <v>534164.13780000003</v>
      </c>
      <c r="J101" s="43">
        <f>SUM(DB_FEConversion!AA101,DB_FEConversion!AC101,DB_FEConversion!CQ101,DB_FEConversion!DF101,DB_FEConversion!DR101)</f>
        <v>455079.83175000001</v>
      </c>
      <c r="K101" s="43">
        <f>((SUM(DB_Census_State!AL101*FE_ConvertionFactors!$C$5,DB_Census_State!AS101*FE_ConvertionFactors!$C$54*FE_ConvertionFactors!$C$55)*0.5)/2)*0.7</f>
        <v>647.22874999999988</v>
      </c>
      <c r="L101" s="43">
        <f>((SUM(DB_Census_State!AL101*FE_ConvertionFactors!$C$5,DB_Census_State!AS101*FE_ConvertionFactors!$C$54*FE_ConvertionFactors!$C$55)*0.5)/4)*0.6</f>
        <v>277.38374999999996</v>
      </c>
      <c r="M101" s="43">
        <f t="shared" si="7"/>
        <v>924.61249999999984</v>
      </c>
      <c r="N101" s="43">
        <f>SUM(K101*FE_ConvertionFactors!$F$88*FE_ConvertionFactors!$G$88,'Results_Feed&amp;Food'!L101*FE_ConvertionFactors!$F$87*FE_ConvertionFactors!$G$87)</f>
        <v>162.63536291624996</v>
      </c>
      <c r="O101" s="43">
        <f>SUM(K101*FE_ConvertionFactors!$F$88*FE_ConvertionFactors!$H$88,'Results_Feed&amp;Food'!L101*FE_ConvertionFactors!$F$87*FE_ConvertionFactors!$H$87)</f>
        <v>10530.319301249998</v>
      </c>
      <c r="P101" s="43">
        <f>SUM(K101*FE_ConvertionFactors!$F$88*FE_ConvertionFactors!$I$88,'Results_Feed&amp;Food'!L101*FE_ConvertionFactors!$F$87*FE_ConvertionFactors!$I$87)</f>
        <v>7323.3193372499991</v>
      </c>
      <c r="Q101" s="43">
        <f t="shared" si="8"/>
        <v>3021.4311889162504</v>
      </c>
      <c r="R101" s="43">
        <f t="shared" si="9"/>
        <v>544694.45710125007</v>
      </c>
      <c r="S101" s="43">
        <f t="shared" si="10"/>
        <v>462403.15108725004</v>
      </c>
      <c r="T101"/>
    </row>
    <row r="102" spans="1:20" x14ac:dyDescent="0.2">
      <c r="A102" s="54">
        <v>33</v>
      </c>
      <c r="B102" s="42" t="s">
        <v>50</v>
      </c>
      <c r="C102" s="219">
        <v>2006</v>
      </c>
      <c r="D102" s="53" t="s">
        <v>202</v>
      </c>
      <c r="E102" s="57">
        <f>IF(OR(DB_UtilityFE!CB102=0,DB_UtilityFE!CA102=0),0,DB_UtilityFE!CB102/DB_UtilityFE!CA102)</f>
        <v>0.27772832772643619</v>
      </c>
      <c r="F102" s="57">
        <f>IF(OR(DB_UtilityFE!CE102=0,DB_UtilityFE!CD102=0),0,DB_UtilityFE!CE102/DB_UtilityFE!CD102)</f>
        <v>6.9936184087517367E-2</v>
      </c>
      <c r="G102" s="57">
        <f>IF(OR(DB_UtilityFE!CH102=0,DB_UtilityFE!CG102=0),0,DB_UtilityFE!CH102/DB_UtilityFE!CG102)</f>
        <v>6.5513341151004337E-2</v>
      </c>
      <c r="H102" s="43">
        <f>SUM(DB_FEConversion!P102,DB_FEConversion!Q102,DB_FEConversion!CH102,DB_FEConversion!CU102,DB_FEConversion!DI102)</f>
        <v>1350.9733715999998</v>
      </c>
      <c r="I102" s="43">
        <f>SUM(DB_FEConversion!U102,DB_FEConversion!V102,DB_FEConversion!CL102,DB_FEConversion!CZ102,DB_FEConversion!DM102)</f>
        <v>247736.91827999998</v>
      </c>
      <c r="J102" s="43">
        <f>SUM(DB_FEConversion!AA102,DB_FEConversion!AC102,DB_FEConversion!CQ102,DB_FEConversion!DF102,DB_FEConversion!DR102)</f>
        <v>211736.27054999999</v>
      </c>
      <c r="K102" s="43">
        <f>((SUM(DB_Census_State!AL102*FE_ConvertionFactors!$C$5,DB_Census_State!AS102*FE_ConvertionFactors!$C$54*FE_ConvertionFactors!$C$55)*0.5)/2)*0.7</f>
        <v>1191.5574999999999</v>
      </c>
      <c r="L102" s="43">
        <f>((SUM(DB_Census_State!AL102*FE_ConvertionFactors!$C$5,DB_Census_State!AS102*FE_ConvertionFactors!$C$54*FE_ConvertionFactors!$C$55)*0.5)/4)*0.6</f>
        <v>510.66749999999996</v>
      </c>
      <c r="M102" s="43">
        <f t="shared" si="7"/>
        <v>1702.2249999999999</v>
      </c>
      <c r="N102" s="43">
        <f>SUM(K102*FE_ConvertionFactors!$F$88*FE_ConvertionFactors!$G$88,'Results_Feed&amp;Food'!L102*FE_ConvertionFactors!$F$87*FE_ConvertionFactors!$G$87)</f>
        <v>299.41405793249999</v>
      </c>
      <c r="O102" s="43">
        <f>SUM(K102*FE_ConvertionFactors!$F$88*FE_ConvertionFactors!$H$88,'Results_Feed&amp;Food'!L102*FE_ConvertionFactors!$F$87*FE_ConvertionFactors!$H$87)</f>
        <v>19386.470302499998</v>
      </c>
      <c r="P102" s="43">
        <f>SUM(K102*FE_ConvertionFactors!$F$88*FE_ConvertionFactors!$I$88,'Results_Feed&amp;Food'!L102*FE_ConvertionFactors!$F$87*FE_ConvertionFactors!$I$87)</f>
        <v>13482.336934499999</v>
      </c>
      <c r="Q102" s="43">
        <f t="shared" si="8"/>
        <v>1650.3874295324999</v>
      </c>
      <c r="R102" s="43">
        <f t="shared" si="9"/>
        <v>267123.38858249999</v>
      </c>
      <c r="S102" s="43">
        <f t="shared" si="10"/>
        <v>225218.60748449998</v>
      </c>
      <c r="T102"/>
    </row>
    <row r="103" spans="1:20" x14ac:dyDescent="0.2">
      <c r="A103" s="54">
        <v>35</v>
      </c>
      <c r="B103" s="42" t="s">
        <v>51</v>
      </c>
      <c r="C103" s="219">
        <v>2006</v>
      </c>
      <c r="D103" s="53" t="s">
        <v>202</v>
      </c>
      <c r="E103" s="57">
        <f>IF(OR(DB_UtilityFE!CB103=0,DB_UtilityFE!CA103=0),0,DB_UtilityFE!CB103/DB_UtilityFE!CA103)</f>
        <v>1.7176841211456546</v>
      </c>
      <c r="F103" s="57">
        <f>IF(OR(DB_UtilityFE!CE103=0,DB_UtilityFE!CD103=0),0,DB_UtilityFE!CE103/DB_UtilityFE!CD103)</f>
        <v>0.20735737389351053</v>
      </c>
      <c r="G103" s="57">
        <f>IF(OR(DB_UtilityFE!CH103=0,DB_UtilityFE!CG103=0),0,DB_UtilityFE!CH103/DB_UtilityFE!CG103)</f>
        <v>0.16569380451870655</v>
      </c>
      <c r="H103" s="43">
        <f>SUM(DB_FEConversion!P103,DB_FEConversion!Q103,DB_FEConversion!CH103,DB_FEConversion!CU103,DB_FEConversion!DI103)</f>
        <v>419337.01297696005</v>
      </c>
      <c r="I103" s="43">
        <f>SUM(DB_FEConversion!U103,DB_FEConversion!V103,DB_FEConversion!CL103,DB_FEConversion!CZ103,DB_FEConversion!DM103)</f>
        <v>34323585.063483998</v>
      </c>
      <c r="J103" s="43">
        <f>SUM(DB_FEConversion!AA103,DB_FEConversion!AC103,DB_FEConversion!CQ103,DB_FEConversion!DF103,DB_FEConversion!DR103)</f>
        <v>30489429.17943</v>
      </c>
      <c r="K103" s="43">
        <f>((SUM(DB_Census_State!AL103*FE_ConvertionFactors!$C$5,DB_Census_State!AS103*FE_ConvertionFactors!$C$54*FE_ConvertionFactors!$C$55)*0.5)/2)*0.7</f>
        <v>618807.95374999987</v>
      </c>
      <c r="L103" s="43">
        <f>((SUM(DB_Census_State!AL103*FE_ConvertionFactors!$C$5,DB_Census_State!AS103*FE_ConvertionFactors!$C$54*FE_ConvertionFactors!$C$55)*0.5)/4)*0.6</f>
        <v>265203.40874999994</v>
      </c>
      <c r="M103" s="43">
        <f t="shared" si="7"/>
        <v>884011.36249999981</v>
      </c>
      <c r="N103" s="43">
        <f>SUM(K103*FE_ConvertionFactors!$F$88*FE_ConvertionFactors!$G$88,'Results_Feed&amp;Food'!L103*FE_ConvertionFactors!$F$87*FE_ConvertionFactors!$G$87)</f>
        <v>155493.79741489122</v>
      </c>
      <c r="O103" s="43">
        <f>SUM(K103*FE_ConvertionFactors!$F$88*FE_ConvertionFactors!$H$88,'Results_Feed&amp;Food'!L103*FE_ConvertionFactors!$F$87*FE_ConvertionFactors!$H$87)</f>
        <v>10067917.006376248</v>
      </c>
      <c r="P103" s="43">
        <f>SUM(K103*FE_ConvertionFactors!$F$88*FE_ConvertionFactors!$I$88,'Results_Feed&amp;Food'!L103*FE_ConvertionFactors!$F$87*FE_ConvertionFactors!$I$87)</f>
        <v>7001741.2757722493</v>
      </c>
      <c r="Q103" s="43">
        <f t="shared" si="8"/>
        <v>574830.81039185124</v>
      </c>
      <c r="R103" s="43">
        <f t="shared" si="9"/>
        <v>44391502.06986025</v>
      </c>
      <c r="S103" s="43">
        <f t="shared" si="10"/>
        <v>37491170.455202252</v>
      </c>
      <c r="T103"/>
    </row>
    <row r="104" spans="1:20" x14ac:dyDescent="0.2">
      <c r="A104" s="54">
        <v>41</v>
      </c>
      <c r="B104" s="42" t="s">
        <v>52</v>
      </c>
      <c r="C104" s="219">
        <v>2006</v>
      </c>
      <c r="D104" s="53" t="s">
        <v>203</v>
      </c>
      <c r="E104" s="57">
        <f>IF(OR(DB_UtilityFE!CB104=0,DB_UtilityFE!CA104=0),0,DB_UtilityFE!CB104/DB_UtilityFE!CA104)</f>
        <v>2.7300376456137907</v>
      </c>
      <c r="F104" s="57">
        <f>IF(OR(DB_UtilityFE!CE104=0,DB_UtilityFE!CD104=0),0,DB_UtilityFE!CE104/DB_UtilityFE!CD104)</f>
        <v>1.0415112419169517</v>
      </c>
      <c r="G104" s="57">
        <f>IF(OR(DB_UtilityFE!CH104=0,DB_UtilityFE!CG104=0),0,DB_UtilityFE!CH104/DB_UtilityFE!CG104)</f>
        <v>0.93021522694741254</v>
      </c>
      <c r="H104" s="43">
        <f>SUM(DB_FEConversion!P104,DB_FEConversion!Q104,DB_FEConversion!CH104,DB_FEConversion!CU104,DB_FEConversion!DI104)</f>
        <v>3228343.0726212803</v>
      </c>
      <c r="I104" s="43">
        <f>SUM(DB_FEConversion!U104,DB_FEConversion!V104,DB_FEConversion!CL104,DB_FEConversion!CZ104,DB_FEConversion!DM104)</f>
        <v>197937214.16715202</v>
      </c>
      <c r="J104" s="43">
        <f>SUM(DB_FEConversion!AA104,DB_FEConversion!AC104,DB_FEConversion!CQ104,DB_FEConversion!DF104,DB_FEConversion!DR104)</f>
        <v>180149736.18474001</v>
      </c>
      <c r="K104" s="43">
        <f>((SUM(DB_Census_State!AL104*FE_ConvertionFactors!$C$5,DB_Census_State!AS104*FE_ConvertionFactors!$C$54*FE_ConvertionFactors!$C$55)*0.5)/2)*0.7</f>
        <v>16539.521249999998</v>
      </c>
      <c r="L104" s="43">
        <f>((SUM(DB_Census_State!AL104*FE_ConvertionFactors!$C$5,DB_Census_State!AS104*FE_ConvertionFactors!$C$54*FE_ConvertionFactors!$C$55)*0.5)/4)*0.6</f>
        <v>7088.36625</v>
      </c>
      <c r="M104" s="43">
        <f t="shared" si="7"/>
        <v>23627.887499999997</v>
      </c>
      <c r="N104" s="43">
        <f>SUM(K104*FE_ConvertionFactors!$F$88*FE_ConvertionFactors!$G$88,'Results_Feed&amp;Food'!L104*FE_ConvertionFactors!$F$87*FE_ConvertionFactors!$G$87)</f>
        <v>4156.0438113337495</v>
      </c>
      <c r="O104" s="43">
        <f>SUM(K104*FE_ConvertionFactors!$F$88*FE_ConvertionFactors!$H$88,'Results_Feed&amp;Food'!L104*FE_ConvertionFactors!$F$87*FE_ConvertionFactors!$H$87)</f>
        <v>269095.64794875</v>
      </c>
      <c r="P104" s="43">
        <f>SUM(K104*FE_ConvertionFactors!$F$88*FE_ConvertionFactors!$I$88,'Results_Feed&amp;Food'!L104*FE_ConvertionFactors!$F$87*FE_ConvertionFactors!$I$87)</f>
        <v>187142.79271275003</v>
      </c>
      <c r="Q104" s="43">
        <f t="shared" si="8"/>
        <v>3232499.1164326142</v>
      </c>
      <c r="R104" s="43">
        <f t="shared" si="9"/>
        <v>198206309.81510076</v>
      </c>
      <c r="S104" s="43">
        <f t="shared" si="10"/>
        <v>180336878.97745275</v>
      </c>
      <c r="T104"/>
    </row>
    <row r="105" spans="1:20" x14ac:dyDescent="0.2">
      <c r="A105" s="54">
        <v>42</v>
      </c>
      <c r="B105" s="42" t="s">
        <v>53</v>
      </c>
      <c r="C105" s="219">
        <v>2006</v>
      </c>
      <c r="D105" s="53" t="s">
        <v>203</v>
      </c>
      <c r="E105" s="57">
        <f>IF(OR(DB_UtilityFE!CB105=0,DB_UtilityFE!CA105=0),0,DB_UtilityFE!CB105/DB_UtilityFE!CA105)</f>
        <v>1.5907549946055124</v>
      </c>
      <c r="F105" s="57">
        <f>IF(OR(DB_UtilityFE!CE105=0,DB_UtilityFE!CD105=0),0,DB_UtilityFE!CE105/DB_UtilityFE!CD105)</f>
        <v>1.0708234943149972</v>
      </c>
      <c r="G105" s="57">
        <f>IF(OR(DB_UtilityFE!CH105=0,DB_UtilityFE!CG105=0),0,DB_UtilityFE!CH105/DB_UtilityFE!CG105)</f>
        <v>1.0528743355750412</v>
      </c>
      <c r="H105" s="43">
        <f>SUM(DB_FEConversion!P105,DB_FEConversion!Q105,DB_FEConversion!CH105,DB_FEConversion!CU105,DB_FEConversion!DI105)</f>
        <v>471255.36126856011</v>
      </c>
      <c r="I105" s="43">
        <f>SUM(DB_FEConversion!U105,DB_FEConversion!V105,DB_FEConversion!CL105,DB_FEConversion!CZ105,DB_FEConversion!DM105)</f>
        <v>53972504.765284002</v>
      </c>
      <c r="J105" s="43">
        <f>SUM(DB_FEConversion!AA105,DB_FEConversion!AC105,DB_FEConversion!CQ105,DB_FEConversion!DF105,DB_FEConversion!DR105)</f>
        <v>47006386.624230005</v>
      </c>
      <c r="K105" s="43">
        <f>((SUM(DB_Census_State!AL105*FE_ConvertionFactors!$C$5,DB_Census_State!AS105*FE_ConvertionFactors!$C$54*FE_ConvertionFactors!$C$55)*0.5)/2)*0.7</f>
        <v>4475.2924999999996</v>
      </c>
      <c r="L105" s="43">
        <f>((SUM(DB_Census_State!AL105*FE_ConvertionFactors!$C$5,DB_Census_State!AS105*FE_ConvertionFactors!$C$54*FE_ConvertionFactors!$C$55)*0.5)/4)*0.6</f>
        <v>1917.9824999999998</v>
      </c>
      <c r="M105" s="43">
        <f t="shared" si="7"/>
        <v>6393.2749999999996</v>
      </c>
      <c r="N105" s="43">
        <f>SUM(K105*FE_ConvertionFactors!$F$88*FE_ConvertionFactors!$G$88,'Results_Feed&amp;Food'!L105*FE_ConvertionFactors!$F$87*FE_ConvertionFactors!$G$87)</f>
        <v>1124.5495814174999</v>
      </c>
      <c r="O105" s="43">
        <f>SUM(K105*FE_ConvertionFactors!$F$88*FE_ConvertionFactors!$H$88,'Results_Feed&amp;Food'!L105*FE_ConvertionFactors!$F$87*FE_ConvertionFactors!$H$87)</f>
        <v>72812.369647499989</v>
      </c>
      <c r="P105" s="43">
        <f>SUM(K105*FE_ConvertionFactors!$F$88*FE_ConvertionFactors!$I$88,'Results_Feed&amp;Food'!L105*FE_ConvertionFactors!$F$87*FE_ConvertionFactors!$I$87)</f>
        <v>50637.423175500007</v>
      </c>
      <c r="Q105" s="43">
        <f t="shared" si="8"/>
        <v>472379.91084997763</v>
      </c>
      <c r="R105" s="43">
        <f t="shared" si="9"/>
        <v>54045317.134931505</v>
      </c>
      <c r="S105" s="43">
        <f t="shared" si="10"/>
        <v>47057024.047405504</v>
      </c>
      <c r="T105"/>
    </row>
    <row r="106" spans="1:20" x14ac:dyDescent="0.2">
      <c r="A106" s="54">
        <v>43</v>
      </c>
      <c r="B106" s="42" t="s">
        <v>54</v>
      </c>
      <c r="C106" s="219">
        <v>2006</v>
      </c>
      <c r="D106" s="53" t="s">
        <v>203</v>
      </c>
      <c r="E106" s="57">
        <f>IF(OR(DB_UtilityFE!CB106=0,DB_UtilityFE!CA106=0),0,DB_UtilityFE!CB106/DB_UtilityFE!CA106)</f>
        <v>2.5999745051670131</v>
      </c>
      <c r="F106" s="57">
        <f>IF(OR(DB_UtilityFE!CE106=0,DB_UtilityFE!CD106=0),0,DB_UtilityFE!CE106/DB_UtilityFE!CD106)</f>
        <v>1.0416227313582025</v>
      </c>
      <c r="G106" s="57">
        <f>IF(OR(DB_UtilityFE!CH106=0,DB_UtilityFE!CG106=0),0,DB_UtilityFE!CH106/DB_UtilityFE!CG106)</f>
        <v>0.92645885919335613</v>
      </c>
      <c r="H106" s="43">
        <f>SUM(DB_FEConversion!P106,DB_FEConversion!Q106,DB_FEConversion!CH106,DB_FEConversion!CU106,DB_FEConversion!DI106)</f>
        <v>2933445.9853371205</v>
      </c>
      <c r="I106" s="43">
        <f>SUM(DB_FEConversion!U106,DB_FEConversion!V106,DB_FEConversion!CL106,DB_FEConversion!CZ106,DB_FEConversion!DM106)</f>
        <v>176216595.09522802</v>
      </c>
      <c r="J106" s="43">
        <f>SUM(DB_FEConversion!AA106,DB_FEConversion!AC106,DB_FEConversion!CQ106,DB_FEConversion!DF106,DB_FEConversion!DR106)</f>
        <v>161244400.49571002</v>
      </c>
      <c r="K106" s="43">
        <f>((SUM(DB_Census_State!AL106*FE_ConvertionFactors!$C$5,DB_Census_State!AS106*FE_ConvertionFactors!$C$54*FE_ConvertionFactors!$C$55)*0.5)/2)*0.7</f>
        <v>6009.3599999999988</v>
      </c>
      <c r="L106" s="43">
        <f>((SUM(DB_Census_State!AL106*FE_ConvertionFactors!$C$5,DB_Census_State!AS106*FE_ConvertionFactors!$C$54*FE_ConvertionFactors!$C$55)*0.5)/4)*0.6</f>
        <v>2575.4399999999996</v>
      </c>
      <c r="M106" s="43">
        <f t="shared" si="7"/>
        <v>8584.7999999999993</v>
      </c>
      <c r="N106" s="43">
        <f>SUM(K106*FE_ConvertionFactors!$F$88*FE_ConvertionFactors!$G$88,'Results_Feed&amp;Food'!L106*FE_ConvertionFactors!$F$87*FE_ConvertionFactors!$G$87)</f>
        <v>1510.0294053599998</v>
      </c>
      <c r="O106" s="43">
        <f>SUM(K106*FE_ConvertionFactors!$F$88*FE_ConvertionFactors!$H$88,'Results_Feed&amp;Food'!L106*FE_ConvertionFactors!$F$87*FE_ConvertionFactors!$H$87)</f>
        <v>97771.428719999996</v>
      </c>
      <c r="P106" s="43">
        <f>SUM(K106*FE_ConvertionFactors!$F$88*FE_ConvertionFactors!$I$88,'Results_Feed&amp;Food'!L106*FE_ConvertionFactors!$F$87*FE_ConvertionFactors!$I$87)</f>
        <v>67995.221615999995</v>
      </c>
      <c r="Q106" s="43">
        <f t="shared" si="8"/>
        <v>2934956.0147424806</v>
      </c>
      <c r="R106" s="43">
        <f t="shared" si="9"/>
        <v>176314366.52394801</v>
      </c>
      <c r="S106" s="43">
        <f t="shared" si="10"/>
        <v>161312395.71732602</v>
      </c>
      <c r="T106"/>
    </row>
    <row r="107" spans="1:20" x14ac:dyDescent="0.2">
      <c r="A107" s="54">
        <v>50</v>
      </c>
      <c r="B107" s="42" t="s">
        <v>55</v>
      </c>
      <c r="C107" s="219">
        <v>2006</v>
      </c>
      <c r="D107" s="53" t="s">
        <v>204</v>
      </c>
      <c r="E107" s="57">
        <f>IF(OR(DB_UtilityFE!CB107=0,DB_UtilityFE!CA107=0),0,DB_UtilityFE!CB107/DB_UtilityFE!CA107)</f>
        <v>3.5805975295005581</v>
      </c>
      <c r="F107" s="57">
        <f>IF(OR(DB_UtilityFE!CE107=0,DB_UtilityFE!CD107=0),0,DB_UtilityFE!CE107/DB_UtilityFE!CD107)</f>
        <v>1.1018360254446717</v>
      </c>
      <c r="G107" s="57">
        <f>IF(OR(DB_UtilityFE!CH107=0,DB_UtilityFE!CG107=0),0,DB_UtilityFE!CH107/DB_UtilityFE!CG107)</f>
        <v>0.94284970464240581</v>
      </c>
      <c r="H107" s="43">
        <f>SUM(DB_FEConversion!P107,DB_FEConversion!Q107,DB_FEConversion!CH107,DB_FEConversion!CU107,DB_FEConversion!DI107)</f>
        <v>1313847.2612171203</v>
      </c>
      <c r="I107" s="43">
        <f>SUM(DB_FEConversion!U107,DB_FEConversion!V107,DB_FEConversion!CL107,DB_FEConversion!CZ107,DB_FEConversion!DM107)</f>
        <v>67625730.887908012</v>
      </c>
      <c r="J107" s="43">
        <f>SUM(DB_FEConversion!AA107,DB_FEConversion!AC107,DB_FEConversion!CQ107,DB_FEConversion!DF107,DB_FEConversion!DR107)</f>
        <v>62718359.576460011</v>
      </c>
      <c r="K107" s="43">
        <f>((SUM(DB_Census_State!AL107*FE_ConvertionFactors!$C$5,DB_Census_State!AS107*FE_ConvertionFactors!$C$54*FE_ConvertionFactors!$C$55)*0.5)/2)*0.7</f>
        <v>8050.5162499999988</v>
      </c>
      <c r="L107" s="43">
        <f>((SUM(DB_Census_State!AL107*FE_ConvertionFactors!$C$5,DB_Census_State!AS107*FE_ConvertionFactors!$C$54*FE_ConvertionFactors!$C$55)*0.5)/4)*0.6</f>
        <v>3450.2212499999996</v>
      </c>
      <c r="M107" s="43">
        <f t="shared" si="7"/>
        <v>11500.737499999999</v>
      </c>
      <c r="N107" s="43">
        <f>SUM(K107*FE_ConvertionFactors!$F$88*FE_ConvertionFactors!$G$88,'Results_Feed&amp;Food'!L107*FE_ConvertionFactors!$F$87*FE_ConvertionFactors!$G$87)</f>
        <v>2022.9302730787499</v>
      </c>
      <c r="O107" s="43">
        <f>SUM(K107*FE_ConvertionFactors!$F$88*FE_ConvertionFactors!$H$88,'Results_Feed&amp;Food'!L107*FE_ConvertionFactors!$F$87*FE_ConvertionFactors!$H$87)</f>
        <v>130980.74931374998</v>
      </c>
      <c r="P107" s="43">
        <f>SUM(K107*FE_ConvertionFactors!$F$88*FE_ConvertionFactors!$I$88,'Results_Feed&amp;Food'!L107*FE_ConvertionFactors!$F$87*FE_ConvertionFactors!$I$87)</f>
        <v>91090.671309750003</v>
      </c>
      <c r="Q107" s="43">
        <f t="shared" si="8"/>
        <v>1315870.1914901992</v>
      </c>
      <c r="R107" s="43">
        <f t="shared" si="9"/>
        <v>67756711.637221768</v>
      </c>
      <c r="S107" s="43">
        <f t="shared" si="10"/>
        <v>62809450.247769758</v>
      </c>
      <c r="T107"/>
    </row>
    <row r="108" spans="1:20" x14ac:dyDescent="0.2">
      <c r="A108" s="54">
        <v>51</v>
      </c>
      <c r="B108" s="42" t="s">
        <v>56</v>
      </c>
      <c r="C108" s="219">
        <v>2006</v>
      </c>
      <c r="D108" s="53" t="s">
        <v>204</v>
      </c>
      <c r="E108" s="57">
        <f>IF(OR(DB_UtilityFE!CB108=0,DB_UtilityFE!CA108=0),0,DB_UtilityFE!CB108/DB_UtilityFE!CA108)</f>
        <v>4.0470282387774956</v>
      </c>
      <c r="F108" s="57">
        <f>IF(OR(DB_UtilityFE!CE108=0,DB_UtilityFE!CD108=0),0,DB_UtilityFE!CE108/DB_UtilityFE!CD108)</f>
        <v>1.2973666647916031</v>
      </c>
      <c r="G108" s="57">
        <f>IF(OR(DB_UtilityFE!CH108=0,DB_UtilityFE!CG108=0),0,DB_UtilityFE!CH108/DB_UtilityFE!CG108)</f>
        <v>1.0630365161559603</v>
      </c>
      <c r="H108" s="43">
        <f>SUM(DB_FEConversion!P108,DB_FEConversion!Q108,DB_FEConversion!CH108,DB_FEConversion!CU108,DB_FEConversion!DI108)</f>
        <v>3795868.3806627998</v>
      </c>
      <c r="I108" s="43">
        <f>SUM(DB_FEConversion!U108,DB_FEConversion!V108,DB_FEConversion!CL108,DB_FEConversion!CZ108,DB_FEConversion!DM108)</f>
        <v>178243944.65055996</v>
      </c>
      <c r="J108" s="43">
        <f>SUM(DB_FEConversion!AA108,DB_FEConversion!AC108,DB_FEConversion!CQ108,DB_FEConversion!DF108,DB_FEConversion!DR108)</f>
        <v>167125461.25665</v>
      </c>
      <c r="K108" s="43">
        <f>((SUM(DB_Census_State!AL108*FE_ConvertionFactors!$C$5,DB_Census_State!AS108*FE_ConvertionFactors!$C$54*FE_ConvertionFactors!$C$55)*0.5)/2)*0.7</f>
        <v>136264.95749999999</v>
      </c>
      <c r="L108" s="43">
        <f>((SUM(DB_Census_State!AL108*FE_ConvertionFactors!$C$5,DB_Census_State!AS108*FE_ConvertionFactors!$C$54*FE_ConvertionFactors!$C$55)*0.5)/4)*0.6</f>
        <v>58399.267499999994</v>
      </c>
      <c r="M108" s="43">
        <f t="shared" si="7"/>
        <v>194664.22499999998</v>
      </c>
      <c r="N108" s="43">
        <f>SUM(K108*FE_ConvertionFactors!$F$88*FE_ConvertionFactors!$G$88,'Results_Feed&amp;Food'!L108*FE_ConvertionFactors!$F$87*FE_ConvertionFactors!$G$87)</f>
        <v>34240.6001213325</v>
      </c>
      <c r="O108" s="43">
        <f>SUM(K108*FE_ConvertionFactors!$F$88*FE_ConvertionFactors!$H$88,'Results_Feed&amp;Food'!L108*FE_ConvertionFactors!$F$87*FE_ConvertionFactors!$H$87)</f>
        <v>2217011.3921025</v>
      </c>
      <c r="P108" s="43">
        <f>SUM(K108*FE_ConvertionFactors!$F$88*FE_ConvertionFactors!$I$88,'Results_Feed&amp;Food'!L108*FE_ConvertionFactors!$F$87*FE_ConvertionFactors!$I$87)</f>
        <v>1541822.4209745</v>
      </c>
      <c r="Q108" s="43">
        <f t="shared" si="8"/>
        <v>3830108.9807841321</v>
      </c>
      <c r="R108" s="43">
        <f t="shared" si="9"/>
        <v>180460956.04266247</v>
      </c>
      <c r="S108" s="43">
        <f t="shared" si="10"/>
        <v>168667283.67762449</v>
      </c>
      <c r="T108"/>
    </row>
    <row r="109" spans="1:20" x14ac:dyDescent="0.2">
      <c r="A109" s="54">
        <v>52</v>
      </c>
      <c r="B109" s="42" t="s">
        <v>57</v>
      </c>
      <c r="C109" s="219">
        <v>2006</v>
      </c>
      <c r="D109" s="53" t="s">
        <v>204</v>
      </c>
      <c r="E109" s="57">
        <f>IF(OR(DB_UtilityFE!CB109=0,DB_UtilityFE!CA109=0),0,DB_UtilityFE!CB109/DB_UtilityFE!CA109)</f>
        <v>3.5379476969729513</v>
      </c>
      <c r="F109" s="57">
        <f>IF(OR(DB_UtilityFE!CE109=0,DB_UtilityFE!CD109=0),0,DB_UtilityFE!CE109/DB_UtilityFE!CD109)</f>
        <v>1.1146554629606047</v>
      </c>
      <c r="G109" s="57">
        <f>IF(OR(DB_UtilityFE!CH109=0,DB_UtilityFE!CG109=0),0,DB_UtilityFE!CH109/DB_UtilityFE!CG109)</f>
        <v>0.94930196351102447</v>
      </c>
      <c r="H109" s="43">
        <f>SUM(DB_FEConversion!P109,DB_FEConversion!Q109,DB_FEConversion!CH109,DB_FEConversion!CU109,DB_FEConversion!DI109)</f>
        <v>1857429.0063630398</v>
      </c>
      <c r="I109" s="43">
        <f>SUM(DB_FEConversion!U109,DB_FEConversion!V109,DB_FEConversion!CL109,DB_FEConversion!CZ109,DB_FEConversion!DM109)</f>
        <v>94426662.907215998</v>
      </c>
      <c r="J109" s="43">
        <f>SUM(DB_FEConversion!AA109,DB_FEConversion!AC109,DB_FEConversion!CQ109,DB_FEConversion!DF109,DB_FEConversion!DR109)</f>
        <v>87699938.088569984</v>
      </c>
      <c r="K109" s="43">
        <f>((SUM(DB_Census_State!AL109*FE_ConvertionFactors!$C$5,DB_Census_State!AS109*FE_ConvertionFactors!$C$54*FE_ConvertionFactors!$C$55)*0.5)/2)*0.7</f>
        <v>15405.538749999998</v>
      </c>
      <c r="L109" s="43">
        <f>((SUM(DB_Census_State!AL109*FE_ConvertionFactors!$C$5,DB_Census_State!AS109*FE_ConvertionFactors!$C$54*FE_ConvertionFactors!$C$55)*0.5)/4)*0.6</f>
        <v>6602.3737499999997</v>
      </c>
      <c r="M109" s="43">
        <f t="shared" si="7"/>
        <v>22007.912499999999</v>
      </c>
      <c r="N109" s="43">
        <f>SUM(K109*FE_ConvertionFactors!$F$88*FE_ConvertionFactors!$G$88,'Results_Feed&amp;Food'!L109*FE_ConvertionFactors!$F$87*FE_ConvertionFactors!$G$87)</f>
        <v>3871.0971747262497</v>
      </c>
      <c r="O109" s="43">
        <f>SUM(K109*FE_ConvertionFactors!$F$88*FE_ConvertionFactors!$H$88,'Results_Feed&amp;Food'!L109*FE_ConvertionFactors!$F$87*FE_ConvertionFactors!$H$87)</f>
        <v>250645.91467124998</v>
      </c>
      <c r="P109" s="43">
        <f>SUM(K109*FE_ConvertionFactors!$F$88*FE_ConvertionFactors!$I$88,'Results_Feed&amp;Food'!L109*FE_ConvertionFactors!$F$87*FE_ConvertionFactors!$I$87)</f>
        <v>174311.91032324999</v>
      </c>
      <c r="Q109" s="43">
        <f t="shared" si="8"/>
        <v>1861300.103537766</v>
      </c>
      <c r="R109" s="43">
        <f t="shared" si="9"/>
        <v>94677308.821887255</v>
      </c>
      <c r="S109" s="43">
        <f t="shared" si="10"/>
        <v>87874249.998893231</v>
      </c>
      <c r="T109"/>
    </row>
    <row r="110" spans="1:20" x14ac:dyDescent="0.2">
      <c r="A110" s="54">
        <v>53</v>
      </c>
      <c r="B110" s="42" t="s">
        <v>58</v>
      </c>
      <c r="C110" s="219">
        <v>2006</v>
      </c>
      <c r="D110" s="53" t="s">
        <v>204</v>
      </c>
      <c r="E110" s="57">
        <f>IF(OR(DB_UtilityFE!CB110=0,DB_UtilityFE!CA110=0),0,DB_UtilityFE!CB110/DB_UtilityFE!CA110)</f>
        <v>2.1939607056988377</v>
      </c>
      <c r="F110" s="57">
        <f>IF(OR(DB_UtilityFE!CE110=0,DB_UtilityFE!CD110=0),0,DB_UtilityFE!CE110/DB_UtilityFE!CD110)</f>
        <v>1.0662219935657369</v>
      </c>
      <c r="G110" s="57">
        <f>IF(OR(DB_UtilityFE!CH110=0,DB_UtilityFE!CG110=0),0,DB_UtilityFE!CH110/DB_UtilityFE!CG110)</f>
        <v>0.97890386154956777</v>
      </c>
      <c r="H110" s="43">
        <f>SUM(DB_FEConversion!P110,DB_FEConversion!Q110,DB_FEConversion!CH110,DB_FEConversion!CU110,DB_FEConversion!DI110)</f>
        <v>41400.056931360006</v>
      </c>
      <c r="I110" s="43">
        <f>SUM(DB_FEConversion!U110,DB_FEConversion!V110,DB_FEConversion!CL110,DB_FEConversion!CZ110,DB_FEConversion!DM110)</f>
        <v>2552510.9144640001</v>
      </c>
      <c r="J110" s="43">
        <f>SUM(DB_FEConversion!AA110,DB_FEConversion!AC110,DB_FEConversion!CQ110,DB_FEConversion!DF110,DB_FEConversion!DR110)</f>
        <v>2322522.8518799995</v>
      </c>
      <c r="K110" s="43">
        <f>((SUM(DB_Census_State!AL110*FE_ConvertionFactors!$C$5,DB_Census_State!AS110*FE_ConvertionFactors!$C$54*FE_ConvertionFactors!$C$55)*0.5)/2)*0.7</f>
        <v>1230.20625</v>
      </c>
      <c r="L110" s="43">
        <f>((SUM(DB_Census_State!AL110*FE_ConvertionFactors!$C$5,DB_Census_State!AS110*FE_ConvertionFactors!$C$54*FE_ConvertionFactors!$C$55)*0.5)/4)*0.6</f>
        <v>527.23124999999993</v>
      </c>
      <c r="M110" s="43">
        <f t="shared" si="7"/>
        <v>1757.4375</v>
      </c>
      <c r="N110" s="43">
        <f>SUM(K110*FE_ConvertionFactors!$F$88*FE_ConvertionFactors!$G$88,'Results_Feed&amp;Food'!L110*FE_ConvertionFactors!$F$87*FE_ConvertionFactors!$G$87)</f>
        <v>309.12569926875</v>
      </c>
      <c r="O110" s="43">
        <f>SUM(K110*FE_ConvertionFactors!$F$88*FE_ConvertionFactors!$H$88,'Results_Feed&amp;Food'!L110*FE_ConvertionFactors!$F$87*FE_ConvertionFactors!$H$87)</f>
        <v>20015.27994375</v>
      </c>
      <c r="P110" s="43">
        <f>SUM(K110*FE_ConvertionFactors!$F$88*FE_ConvertionFactors!$I$88,'Results_Feed&amp;Food'!L110*FE_ConvertionFactors!$F$87*FE_ConvertionFactors!$I$87)</f>
        <v>13919.64312375</v>
      </c>
      <c r="Q110" s="43">
        <f t="shared" si="8"/>
        <v>41709.182630628755</v>
      </c>
      <c r="R110" s="43">
        <f t="shared" si="9"/>
        <v>2572526.1944077499</v>
      </c>
      <c r="S110" s="43">
        <f t="shared" si="10"/>
        <v>2336442.4950037496</v>
      </c>
      <c r="T110"/>
    </row>
  </sheetData>
  <mergeCells count="4">
    <mergeCell ref="K1:P1"/>
    <mergeCell ref="Q1:S1"/>
    <mergeCell ref="H1:J1"/>
    <mergeCell ref="A1:D1"/>
  </mergeCells>
  <pageMargins left="0.511811024" right="0.511811024" top="0.78740157499999996" bottom="0.78740157499999996" header="0.31496062000000002" footer="0.31496062000000002"/>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D28"/>
  <sheetViews>
    <sheetView workbookViewId="0"/>
  </sheetViews>
  <sheetFormatPr baseColWidth="10" defaultColWidth="8.5" defaultRowHeight="15" x14ac:dyDescent="0.2"/>
  <cols>
    <col min="1" max="1" width="7.1640625" style="48" bestFit="1" customWidth="1"/>
    <col min="2" max="2" width="19.33203125" style="48" bestFit="1" customWidth="1"/>
    <col min="3" max="3" width="21.1640625" bestFit="1" customWidth="1"/>
    <col min="4" max="4" width="17.5" bestFit="1" customWidth="1"/>
    <col min="6" max="6" width="8.33203125" customWidth="1"/>
  </cols>
  <sheetData>
    <row r="1" spans="1:4" x14ac:dyDescent="0.2">
      <c r="A1" s="61" t="s">
        <v>1043</v>
      </c>
      <c r="B1" s="61" t="s">
        <v>1042</v>
      </c>
      <c r="C1" s="61" t="s">
        <v>485</v>
      </c>
      <c r="D1" s="61" t="s">
        <v>486</v>
      </c>
    </row>
    <row r="2" spans="1:4" x14ac:dyDescent="0.2">
      <c r="A2" s="59">
        <v>11</v>
      </c>
      <c r="B2" s="59" t="s">
        <v>32</v>
      </c>
      <c r="C2" s="60">
        <v>1</v>
      </c>
      <c r="D2" s="60">
        <f>1-C2</f>
        <v>0</v>
      </c>
    </row>
    <row r="3" spans="1:4" x14ac:dyDescent="0.2">
      <c r="A3" s="59">
        <v>12</v>
      </c>
      <c r="B3" s="59" t="s">
        <v>33</v>
      </c>
      <c r="C3" s="60">
        <v>1</v>
      </c>
      <c r="D3" s="60">
        <f t="shared" ref="D3:D28" si="0">1-C3</f>
        <v>0</v>
      </c>
    </row>
    <row r="4" spans="1:4" x14ac:dyDescent="0.2">
      <c r="A4" s="59">
        <v>13</v>
      </c>
      <c r="B4" s="59" t="s">
        <v>34</v>
      </c>
      <c r="C4" s="60">
        <v>1</v>
      </c>
      <c r="D4" s="60">
        <f t="shared" si="0"/>
        <v>0</v>
      </c>
    </row>
    <row r="5" spans="1:4" x14ac:dyDescent="0.2">
      <c r="A5" s="59">
        <v>14</v>
      </c>
      <c r="B5" s="59" t="s">
        <v>35</v>
      </c>
      <c r="C5" s="60">
        <v>1</v>
      </c>
      <c r="D5" s="60">
        <f t="shared" si="0"/>
        <v>0</v>
      </c>
    </row>
    <row r="6" spans="1:4" x14ac:dyDescent="0.2">
      <c r="A6" s="59">
        <v>15</v>
      </c>
      <c r="B6" s="59" t="s">
        <v>36</v>
      </c>
      <c r="C6" s="60">
        <v>1</v>
      </c>
      <c r="D6" s="60">
        <f t="shared" si="0"/>
        <v>0</v>
      </c>
    </row>
    <row r="7" spans="1:4" x14ac:dyDescent="0.2">
      <c r="A7" s="59">
        <v>16</v>
      </c>
      <c r="B7" s="59" t="s">
        <v>37</v>
      </c>
      <c r="C7" s="60">
        <v>1</v>
      </c>
      <c r="D7" s="60">
        <f t="shared" si="0"/>
        <v>0</v>
      </c>
    </row>
    <row r="8" spans="1:4" x14ac:dyDescent="0.2">
      <c r="A8" s="59">
        <v>17</v>
      </c>
      <c r="B8" s="59" t="s">
        <v>38</v>
      </c>
      <c r="C8" s="60">
        <v>1</v>
      </c>
      <c r="D8" s="60">
        <f t="shared" si="0"/>
        <v>0</v>
      </c>
    </row>
    <row r="9" spans="1:4" x14ac:dyDescent="0.2">
      <c r="A9" s="59">
        <v>21</v>
      </c>
      <c r="B9" s="59" t="s">
        <v>39</v>
      </c>
      <c r="C9" s="60">
        <v>1</v>
      </c>
      <c r="D9" s="60">
        <f t="shared" si="0"/>
        <v>0</v>
      </c>
    </row>
    <row r="10" spans="1:4" x14ac:dyDescent="0.2">
      <c r="A10" s="59">
        <v>22</v>
      </c>
      <c r="B10" s="59" t="s">
        <v>40</v>
      </c>
      <c r="C10" s="60">
        <v>1</v>
      </c>
      <c r="D10" s="60">
        <f t="shared" si="0"/>
        <v>0</v>
      </c>
    </row>
    <row r="11" spans="1:4" x14ac:dyDescent="0.2">
      <c r="A11" s="59">
        <v>23</v>
      </c>
      <c r="B11" s="59" t="s">
        <v>41</v>
      </c>
      <c r="C11" s="60">
        <v>1</v>
      </c>
      <c r="D11" s="60">
        <f t="shared" si="0"/>
        <v>0</v>
      </c>
    </row>
    <row r="12" spans="1:4" x14ac:dyDescent="0.2">
      <c r="A12" s="59">
        <v>24</v>
      </c>
      <c r="B12" s="59" t="s">
        <v>42</v>
      </c>
      <c r="C12" s="60">
        <v>1</v>
      </c>
      <c r="D12" s="60">
        <f t="shared" si="0"/>
        <v>0</v>
      </c>
    </row>
    <row r="13" spans="1:4" x14ac:dyDescent="0.2">
      <c r="A13" s="59">
        <v>25</v>
      </c>
      <c r="B13" s="59" t="s">
        <v>43</v>
      </c>
      <c r="C13" s="60">
        <v>1</v>
      </c>
      <c r="D13" s="60">
        <f t="shared" si="0"/>
        <v>0</v>
      </c>
    </row>
    <row r="14" spans="1:4" x14ac:dyDescent="0.2">
      <c r="A14" s="59">
        <v>26</v>
      </c>
      <c r="B14" s="59" t="s">
        <v>44</v>
      </c>
      <c r="C14" s="60">
        <v>0.96759402044289389</v>
      </c>
      <c r="D14" s="60">
        <f t="shared" si="0"/>
        <v>3.2405979557106113E-2</v>
      </c>
    </row>
    <row r="15" spans="1:4" x14ac:dyDescent="0.2">
      <c r="A15" s="59">
        <v>27</v>
      </c>
      <c r="B15" s="59" t="s">
        <v>45</v>
      </c>
      <c r="C15" s="60">
        <v>0.95625433211769773</v>
      </c>
      <c r="D15" s="60">
        <f t="shared" si="0"/>
        <v>4.3745667882302275E-2</v>
      </c>
    </row>
    <row r="16" spans="1:4" x14ac:dyDescent="0.2">
      <c r="A16" s="59">
        <v>28</v>
      </c>
      <c r="B16" s="59" t="s">
        <v>46</v>
      </c>
      <c r="C16" s="60">
        <v>1</v>
      </c>
      <c r="D16" s="60">
        <f t="shared" si="0"/>
        <v>0</v>
      </c>
    </row>
    <row r="17" spans="1:4" x14ac:dyDescent="0.2">
      <c r="A17" s="59">
        <v>29</v>
      </c>
      <c r="B17" s="59" t="s">
        <v>47</v>
      </c>
      <c r="C17" s="60">
        <v>1</v>
      </c>
      <c r="D17" s="60">
        <f t="shared" si="0"/>
        <v>0</v>
      </c>
    </row>
    <row r="18" spans="1:4" x14ac:dyDescent="0.2">
      <c r="A18" s="59">
        <v>31</v>
      </c>
      <c r="B18" s="59" t="s">
        <v>48</v>
      </c>
      <c r="C18" s="60">
        <v>0.84915672265242392</v>
      </c>
      <c r="D18" s="60">
        <f t="shared" si="0"/>
        <v>0.15084327734757608</v>
      </c>
    </row>
    <row r="19" spans="1:4" x14ac:dyDescent="0.2">
      <c r="A19" s="59">
        <v>32</v>
      </c>
      <c r="B19" s="59" t="s">
        <v>49</v>
      </c>
      <c r="C19" s="60">
        <v>1</v>
      </c>
      <c r="D19" s="60">
        <f t="shared" si="0"/>
        <v>0</v>
      </c>
    </row>
    <row r="20" spans="1:4" x14ac:dyDescent="0.2">
      <c r="A20" s="59">
        <v>33</v>
      </c>
      <c r="B20" s="59" t="s">
        <v>50</v>
      </c>
      <c r="C20" s="60">
        <v>1</v>
      </c>
      <c r="D20" s="60">
        <f t="shared" si="0"/>
        <v>0</v>
      </c>
    </row>
    <row r="21" spans="1:4" x14ac:dyDescent="0.2">
      <c r="A21" s="59">
        <v>35</v>
      </c>
      <c r="B21" s="59" t="s">
        <v>51</v>
      </c>
      <c r="C21" s="60">
        <v>0.90940965595400658</v>
      </c>
      <c r="D21" s="60">
        <f t="shared" si="0"/>
        <v>9.0590344045993421E-2</v>
      </c>
    </row>
    <row r="22" spans="1:4" x14ac:dyDescent="0.2">
      <c r="A22" s="59">
        <v>41</v>
      </c>
      <c r="B22" s="59" t="s">
        <v>52</v>
      </c>
      <c r="C22" s="60">
        <v>0.73762854783493204</v>
      </c>
      <c r="D22" s="60">
        <f t="shared" si="0"/>
        <v>0.26237145216506796</v>
      </c>
    </row>
    <row r="23" spans="1:4" x14ac:dyDescent="0.2">
      <c r="A23" s="59">
        <v>42</v>
      </c>
      <c r="B23" s="59" t="s">
        <v>53</v>
      </c>
      <c r="C23" s="60">
        <v>0.63582212570780294</v>
      </c>
      <c r="D23" s="60">
        <f t="shared" si="0"/>
        <v>0.36417787429219706</v>
      </c>
    </row>
    <row r="24" spans="1:4" x14ac:dyDescent="0.2">
      <c r="A24" s="59">
        <v>43</v>
      </c>
      <c r="B24" s="59" t="s">
        <v>54</v>
      </c>
      <c r="C24" s="60">
        <v>0.6112669835685145</v>
      </c>
      <c r="D24" s="60">
        <f t="shared" si="0"/>
        <v>0.3887330164314855</v>
      </c>
    </row>
    <row r="25" spans="1:4" x14ac:dyDescent="0.2">
      <c r="A25" s="59">
        <v>50</v>
      </c>
      <c r="B25" s="59" t="s">
        <v>55</v>
      </c>
      <c r="C25" s="60">
        <v>1</v>
      </c>
      <c r="D25" s="60">
        <f t="shared" si="0"/>
        <v>0</v>
      </c>
    </row>
    <row r="26" spans="1:4" x14ac:dyDescent="0.2">
      <c r="A26" s="59">
        <v>51</v>
      </c>
      <c r="B26" s="59" t="s">
        <v>56</v>
      </c>
      <c r="C26" s="60">
        <v>1</v>
      </c>
      <c r="D26" s="60">
        <f t="shared" si="0"/>
        <v>0</v>
      </c>
    </row>
    <row r="27" spans="1:4" x14ac:dyDescent="0.2">
      <c r="A27" s="59">
        <v>52</v>
      </c>
      <c r="B27" s="59" t="s">
        <v>57</v>
      </c>
      <c r="C27" s="60">
        <v>0.96854947268310276</v>
      </c>
      <c r="D27" s="60">
        <f t="shared" si="0"/>
        <v>3.1450527316897237E-2</v>
      </c>
    </row>
    <row r="28" spans="1:4" x14ac:dyDescent="0.2">
      <c r="A28" s="59">
        <v>53</v>
      </c>
      <c r="B28" s="59" t="s">
        <v>58</v>
      </c>
      <c r="C28" s="60">
        <v>0.85229437468886549</v>
      </c>
      <c r="D28" s="60">
        <f t="shared" si="0"/>
        <v>0.14770562531113451</v>
      </c>
    </row>
  </sheetData>
  <pageMargins left="0.511811024" right="0.511811024" top="0.78740157499999996" bottom="0.78740157499999996" header="0.31496062000000002" footer="0.31496062000000002"/>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W519"/>
  <sheetViews>
    <sheetView workbookViewId="0"/>
  </sheetViews>
  <sheetFormatPr baseColWidth="10" defaultColWidth="8.83203125" defaultRowHeight="15" x14ac:dyDescent="0.2"/>
  <cols>
    <col min="1" max="1" width="5" style="15" customWidth="1"/>
    <col min="2" max="2" width="50.33203125" style="15" customWidth="1"/>
    <col min="3" max="3" width="17.1640625" style="217" customWidth="1"/>
    <col min="4" max="4" width="101.1640625" style="12" bestFit="1" customWidth="1"/>
    <col min="5" max="5" width="8.83203125" style="12"/>
    <col min="6" max="6" width="81.5" style="12" bestFit="1" customWidth="1"/>
    <col min="7" max="7" width="24.33203125" bestFit="1" customWidth="1"/>
    <col min="8" max="8" width="8.83203125" style="12"/>
    <col min="9" max="9" width="16.5" style="12" customWidth="1"/>
    <col min="10" max="12" width="8.83203125" style="12"/>
    <col min="13" max="13" width="12.5" style="12" bestFit="1" customWidth="1"/>
    <col min="14" max="14" width="8.83203125" style="12"/>
    <col min="15" max="15" width="8.83203125" style="12" customWidth="1"/>
    <col min="16" max="16" width="12.83203125" style="12" customWidth="1"/>
    <col min="17" max="16384" width="8.83203125" style="12"/>
  </cols>
  <sheetData>
    <row r="1" spans="1:49" s="296" customFormat="1" ht="35.25" customHeight="1" x14ac:dyDescent="0.2">
      <c r="A1" s="291" t="s">
        <v>228</v>
      </c>
      <c r="B1" s="292" t="s">
        <v>1050</v>
      </c>
      <c r="C1" s="293" t="s">
        <v>1047</v>
      </c>
      <c r="D1" s="294" t="s">
        <v>1048</v>
      </c>
      <c r="E1" s="295"/>
      <c r="F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row>
    <row r="2" spans="1:49" customFormat="1" x14ac:dyDescent="0.2">
      <c r="A2" s="15">
        <v>1</v>
      </c>
      <c r="B2" s="15" t="s">
        <v>1049</v>
      </c>
      <c r="C2" s="280" t="s">
        <v>1043</v>
      </c>
      <c r="D2" s="12" t="s">
        <v>1041</v>
      </c>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49" customFormat="1" x14ac:dyDescent="0.2">
      <c r="A3" s="15">
        <v>2</v>
      </c>
      <c r="B3" s="15" t="s">
        <v>1049</v>
      </c>
      <c r="C3" s="280" t="s">
        <v>1042</v>
      </c>
      <c r="D3" s="12" t="s">
        <v>1040</v>
      </c>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row>
    <row r="4" spans="1:49" customFormat="1" x14ac:dyDescent="0.2">
      <c r="A4" s="15">
        <v>3</v>
      </c>
      <c r="B4" s="15" t="s">
        <v>1049</v>
      </c>
      <c r="C4" s="280" t="s">
        <v>1039</v>
      </c>
      <c r="D4" s="12" t="s">
        <v>208</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row>
    <row r="5" spans="1:49" customFormat="1" x14ac:dyDescent="0.2">
      <c r="A5" s="15">
        <v>4</v>
      </c>
      <c r="B5" s="15" t="s">
        <v>1049</v>
      </c>
      <c r="C5" s="217" t="s">
        <v>205</v>
      </c>
      <c r="D5" s="12" t="s">
        <v>1046</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row>
    <row r="6" spans="1:49" customFormat="1" x14ac:dyDescent="0.2">
      <c r="A6" s="15">
        <v>5</v>
      </c>
      <c r="B6" s="15" t="s">
        <v>408</v>
      </c>
      <c r="C6" s="217" t="s">
        <v>0</v>
      </c>
      <c r="D6" s="12" t="s">
        <v>1000</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row>
    <row r="7" spans="1:49" x14ac:dyDescent="0.2">
      <c r="A7" s="15">
        <v>6</v>
      </c>
      <c r="B7" s="15" t="s">
        <v>408</v>
      </c>
      <c r="C7" s="217" t="s">
        <v>1</v>
      </c>
      <c r="D7" s="12" t="s">
        <v>1001</v>
      </c>
      <c r="G7" s="12"/>
    </row>
    <row r="8" spans="1:49" x14ac:dyDescent="0.2">
      <c r="A8" s="15">
        <v>7</v>
      </c>
      <c r="B8" s="15" t="s">
        <v>408</v>
      </c>
      <c r="C8" s="217" t="s">
        <v>2</v>
      </c>
      <c r="D8" s="12" t="s">
        <v>1002</v>
      </c>
      <c r="G8" s="12"/>
    </row>
    <row r="9" spans="1:49" x14ac:dyDescent="0.2">
      <c r="A9" s="15">
        <v>8</v>
      </c>
      <c r="B9" s="15" t="s">
        <v>408</v>
      </c>
      <c r="C9" s="217" t="s">
        <v>3</v>
      </c>
      <c r="D9" s="12" t="s">
        <v>1003</v>
      </c>
      <c r="G9" s="12"/>
    </row>
    <row r="10" spans="1:49" x14ac:dyDescent="0.2">
      <c r="A10" s="15">
        <v>9</v>
      </c>
      <c r="B10" s="15" t="s">
        <v>408</v>
      </c>
      <c r="C10" s="217" t="s">
        <v>4</v>
      </c>
      <c r="D10" s="12" t="s">
        <v>1004</v>
      </c>
      <c r="G10" s="12"/>
    </row>
    <row r="11" spans="1:49" x14ac:dyDescent="0.2">
      <c r="A11" s="15">
        <v>10</v>
      </c>
      <c r="B11" s="15" t="s">
        <v>408</v>
      </c>
      <c r="C11" s="217" t="s">
        <v>5</v>
      </c>
      <c r="D11" s="12" t="s">
        <v>1005</v>
      </c>
      <c r="G11" s="12"/>
    </row>
    <row r="12" spans="1:49" x14ac:dyDescent="0.2">
      <c r="A12" s="15">
        <v>11</v>
      </c>
      <c r="B12" s="15" t="s">
        <v>408</v>
      </c>
      <c r="C12" s="217" t="s">
        <v>6</v>
      </c>
      <c r="D12" s="12" t="s">
        <v>1006</v>
      </c>
      <c r="G12" s="12"/>
    </row>
    <row r="13" spans="1:49" x14ac:dyDescent="0.2">
      <c r="A13" s="15">
        <v>12</v>
      </c>
      <c r="B13" s="15" t="s">
        <v>408</v>
      </c>
      <c r="C13" s="217" t="s">
        <v>7</v>
      </c>
      <c r="D13" s="12" t="s">
        <v>1007</v>
      </c>
      <c r="G13" s="12"/>
    </row>
    <row r="14" spans="1:49" x14ac:dyDescent="0.2">
      <c r="A14" s="15">
        <v>13</v>
      </c>
      <c r="B14" s="15" t="s">
        <v>408</v>
      </c>
      <c r="C14" s="217" t="s">
        <v>59</v>
      </c>
      <c r="D14" s="12" t="s">
        <v>209</v>
      </c>
      <c r="G14" s="12"/>
    </row>
    <row r="15" spans="1:49" x14ac:dyDescent="0.2">
      <c r="A15" s="15">
        <v>14</v>
      </c>
      <c r="B15" s="15" t="s">
        <v>408</v>
      </c>
      <c r="C15" s="217" t="s">
        <v>60</v>
      </c>
      <c r="D15" s="12" t="s">
        <v>210</v>
      </c>
      <c r="G15" s="12"/>
    </row>
    <row r="16" spans="1:49" x14ac:dyDescent="0.2">
      <c r="A16" s="15">
        <v>15</v>
      </c>
      <c r="B16" s="15" t="s">
        <v>408</v>
      </c>
      <c r="C16" s="217" t="s">
        <v>64</v>
      </c>
      <c r="D16" s="12" t="s">
        <v>211</v>
      </c>
      <c r="G16" s="12"/>
    </row>
    <row r="17" spans="1:7" x14ac:dyDescent="0.2">
      <c r="A17" s="15">
        <v>16</v>
      </c>
      <c r="B17" s="15" t="s">
        <v>408</v>
      </c>
      <c r="C17" s="217" t="s">
        <v>65</v>
      </c>
      <c r="D17" s="12" t="s">
        <v>212</v>
      </c>
      <c r="G17" s="12"/>
    </row>
    <row r="18" spans="1:7" x14ac:dyDescent="0.2">
      <c r="A18" s="15">
        <v>17</v>
      </c>
      <c r="B18" s="15" t="s">
        <v>408</v>
      </c>
      <c r="C18" s="217" t="s">
        <v>61</v>
      </c>
      <c r="D18" s="12" t="s">
        <v>213</v>
      </c>
      <c r="G18" s="12"/>
    </row>
    <row r="19" spans="1:7" x14ac:dyDescent="0.2">
      <c r="A19" s="15">
        <v>18</v>
      </c>
      <c r="B19" s="15" t="s">
        <v>408</v>
      </c>
      <c r="C19" s="217" t="s">
        <v>62</v>
      </c>
      <c r="D19" s="12" t="s">
        <v>214</v>
      </c>
      <c r="G19" s="12"/>
    </row>
    <row r="20" spans="1:7" x14ac:dyDescent="0.2">
      <c r="A20" s="15">
        <v>19</v>
      </c>
      <c r="B20" s="15" t="s">
        <v>408</v>
      </c>
      <c r="C20" s="217" t="s">
        <v>63</v>
      </c>
      <c r="D20" s="12" t="s">
        <v>215</v>
      </c>
      <c r="G20" s="12"/>
    </row>
    <row r="21" spans="1:7" x14ac:dyDescent="0.2">
      <c r="A21" s="15">
        <v>20</v>
      </c>
      <c r="B21" s="15" t="s">
        <v>408</v>
      </c>
      <c r="C21" s="217" t="s">
        <v>66</v>
      </c>
      <c r="D21" s="12" t="s">
        <v>237</v>
      </c>
      <c r="G21" s="12"/>
    </row>
    <row r="22" spans="1:7" x14ac:dyDescent="0.2">
      <c r="A22" s="15">
        <v>21</v>
      </c>
      <c r="B22" s="15" t="s">
        <v>408</v>
      </c>
      <c r="C22" s="217" t="s">
        <v>238</v>
      </c>
      <c r="D22" s="12" t="s">
        <v>235</v>
      </c>
      <c r="G22" s="12"/>
    </row>
    <row r="23" spans="1:7" x14ac:dyDescent="0.2">
      <c r="A23" s="15">
        <v>22</v>
      </c>
      <c r="B23" s="15" t="s">
        <v>408</v>
      </c>
      <c r="C23" s="217" t="s">
        <v>239</v>
      </c>
      <c r="D23" s="12" t="s">
        <v>236</v>
      </c>
      <c r="G23" s="12"/>
    </row>
    <row r="24" spans="1:7" x14ac:dyDescent="0.2">
      <c r="A24" s="15">
        <v>23</v>
      </c>
      <c r="B24" s="15" t="s">
        <v>408</v>
      </c>
      <c r="C24" s="217" t="s">
        <v>232</v>
      </c>
      <c r="D24" s="12" t="s">
        <v>1008</v>
      </c>
      <c r="G24" s="12"/>
    </row>
    <row r="25" spans="1:7" x14ac:dyDescent="0.2">
      <c r="A25" s="15">
        <v>24</v>
      </c>
      <c r="B25" s="15" t="s">
        <v>408</v>
      </c>
      <c r="C25" s="217" t="s">
        <v>233</v>
      </c>
      <c r="D25" s="12" t="s">
        <v>1009</v>
      </c>
      <c r="G25" s="12"/>
    </row>
    <row r="26" spans="1:7" x14ac:dyDescent="0.2">
      <c r="A26" s="15">
        <v>25</v>
      </c>
      <c r="B26" s="15" t="s">
        <v>408</v>
      </c>
      <c r="C26" s="217" t="s">
        <v>234</v>
      </c>
      <c r="D26" s="12" t="s">
        <v>1010</v>
      </c>
      <c r="G26" s="12"/>
    </row>
    <row r="27" spans="1:7" x14ac:dyDescent="0.2">
      <c r="A27" s="15">
        <v>26</v>
      </c>
      <c r="B27" s="15" t="s">
        <v>408</v>
      </c>
      <c r="C27" s="217" t="s">
        <v>8</v>
      </c>
      <c r="D27" s="12" t="s">
        <v>1011</v>
      </c>
      <c r="G27" s="12"/>
    </row>
    <row r="28" spans="1:7" x14ac:dyDescent="0.2">
      <c r="A28" s="15">
        <v>27</v>
      </c>
      <c r="B28" s="15" t="s">
        <v>408</v>
      </c>
      <c r="C28" s="217" t="s">
        <v>9</v>
      </c>
      <c r="D28" s="12" t="s">
        <v>1012</v>
      </c>
      <c r="G28" s="12"/>
    </row>
    <row r="29" spans="1:7" x14ac:dyDescent="0.2">
      <c r="A29" s="15">
        <v>28</v>
      </c>
      <c r="B29" s="15" t="s">
        <v>408</v>
      </c>
      <c r="C29" s="217" t="s">
        <v>10</v>
      </c>
      <c r="D29" s="12" t="s">
        <v>1013</v>
      </c>
      <c r="G29" s="12"/>
    </row>
    <row r="30" spans="1:7" x14ac:dyDescent="0.2">
      <c r="A30" s="15">
        <v>29</v>
      </c>
      <c r="B30" s="15" t="s">
        <v>408</v>
      </c>
      <c r="C30" s="217" t="s">
        <v>11</v>
      </c>
      <c r="D30" s="12" t="s">
        <v>1014</v>
      </c>
      <c r="G30" s="12"/>
    </row>
    <row r="31" spans="1:7" x14ac:dyDescent="0.2">
      <c r="A31" s="15">
        <v>30</v>
      </c>
      <c r="B31" s="15" t="s">
        <v>408</v>
      </c>
      <c r="C31" s="217" t="s">
        <v>12</v>
      </c>
      <c r="D31" s="12" t="s">
        <v>1015</v>
      </c>
      <c r="G31" s="12"/>
    </row>
    <row r="32" spans="1:7" x14ac:dyDescent="0.2">
      <c r="A32" s="15">
        <v>31</v>
      </c>
      <c r="B32" s="15" t="s">
        <v>408</v>
      </c>
      <c r="C32" s="217" t="s">
        <v>13</v>
      </c>
      <c r="D32" s="12" t="s">
        <v>1016</v>
      </c>
      <c r="G32" s="12"/>
    </row>
    <row r="33" spans="1:7" x14ac:dyDescent="0.2">
      <c r="A33" s="15">
        <v>32</v>
      </c>
      <c r="B33" s="15" t="s">
        <v>408</v>
      </c>
      <c r="C33" s="217" t="s">
        <v>14</v>
      </c>
      <c r="D33" s="12" t="s">
        <v>1017</v>
      </c>
      <c r="G33" s="12"/>
    </row>
    <row r="34" spans="1:7" x14ac:dyDescent="0.2">
      <c r="A34" s="15">
        <v>33</v>
      </c>
      <c r="B34" s="15" t="s">
        <v>408</v>
      </c>
      <c r="C34" s="217" t="s">
        <v>15</v>
      </c>
      <c r="D34" s="12" t="s">
        <v>1018</v>
      </c>
      <c r="G34" s="12"/>
    </row>
    <row r="35" spans="1:7" x14ac:dyDescent="0.2">
      <c r="A35" s="15">
        <v>34</v>
      </c>
      <c r="B35" s="15" t="s">
        <v>408</v>
      </c>
      <c r="C35" s="217" t="s">
        <v>16</v>
      </c>
      <c r="D35" s="12" t="s">
        <v>1019</v>
      </c>
      <c r="G35" s="12"/>
    </row>
    <row r="36" spans="1:7" x14ac:dyDescent="0.2">
      <c r="A36" s="15">
        <v>35</v>
      </c>
      <c r="B36" s="15" t="s">
        <v>408</v>
      </c>
      <c r="C36" s="217" t="s">
        <v>17</v>
      </c>
      <c r="D36" s="12" t="s">
        <v>1020</v>
      </c>
      <c r="G36" s="12"/>
    </row>
    <row r="37" spans="1:7" x14ac:dyDescent="0.2">
      <c r="A37" s="15">
        <v>36</v>
      </c>
      <c r="B37" s="15" t="s">
        <v>408</v>
      </c>
      <c r="C37" s="217" t="s">
        <v>18</v>
      </c>
      <c r="D37" s="12" t="s">
        <v>1021</v>
      </c>
      <c r="G37" s="12"/>
    </row>
    <row r="38" spans="1:7" x14ac:dyDescent="0.2">
      <c r="A38" s="15">
        <v>37</v>
      </c>
      <c r="B38" s="15" t="s">
        <v>408</v>
      </c>
      <c r="C38" s="217" t="s">
        <v>19</v>
      </c>
      <c r="D38" s="12" t="s">
        <v>1022</v>
      </c>
      <c r="G38" s="12"/>
    </row>
    <row r="39" spans="1:7" x14ac:dyDescent="0.2">
      <c r="A39" s="15">
        <v>38</v>
      </c>
      <c r="B39" s="15" t="s">
        <v>408</v>
      </c>
      <c r="C39" s="217" t="s">
        <v>20</v>
      </c>
      <c r="D39" s="12" t="s">
        <v>216</v>
      </c>
      <c r="G39" s="12"/>
    </row>
    <row r="40" spans="1:7" x14ac:dyDescent="0.2">
      <c r="A40" s="15">
        <v>39</v>
      </c>
      <c r="B40" s="15" t="s">
        <v>408</v>
      </c>
      <c r="C40" s="217" t="s">
        <v>21</v>
      </c>
      <c r="D40" s="12" t="s">
        <v>217</v>
      </c>
      <c r="G40" s="12"/>
    </row>
    <row r="41" spans="1:7" x14ac:dyDescent="0.2">
      <c r="A41" s="15">
        <v>40</v>
      </c>
      <c r="B41" s="15" t="s">
        <v>408</v>
      </c>
      <c r="C41" s="217" t="s">
        <v>22</v>
      </c>
      <c r="D41" s="12" t="s">
        <v>218</v>
      </c>
      <c r="G41" s="12"/>
    </row>
    <row r="42" spans="1:7" x14ac:dyDescent="0.2">
      <c r="A42" s="15">
        <v>41</v>
      </c>
      <c r="B42" s="15" t="s">
        <v>408</v>
      </c>
      <c r="C42" s="217" t="s">
        <v>23</v>
      </c>
      <c r="D42" s="12" t="s">
        <v>219</v>
      </c>
      <c r="G42" s="12"/>
    </row>
    <row r="43" spans="1:7" x14ac:dyDescent="0.2">
      <c r="A43" s="15">
        <v>42</v>
      </c>
      <c r="B43" s="15" t="s">
        <v>408</v>
      </c>
      <c r="C43" s="217" t="s">
        <v>24</v>
      </c>
      <c r="D43" s="12" t="s">
        <v>220</v>
      </c>
      <c r="G43" s="12"/>
    </row>
    <row r="44" spans="1:7" x14ac:dyDescent="0.2">
      <c r="A44" s="15">
        <v>43</v>
      </c>
      <c r="B44" s="15" t="s">
        <v>408</v>
      </c>
      <c r="C44" s="217" t="s">
        <v>25</v>
      </c>
      <c r="D44" s="12" t="s">
        <v>221</v>
      </c>
      <c r="G44" s="12"/>
    </row>
    <row r="45" spans="1:7" x14ac:dyDescent="0.2">
      <c r="A45" s="15">
        <v>44</v>
      </c>
      <c r="B45" s="15" t="s">
        <v>408</v>
      </c>
      <c r="C45" s="217" t="s">
        <v>26</v>
      </c>
      <c r="D45" s="12" t="s">
        <v>222</v>
      </c>
      <c r="G45" s="12"/>
    </row>
    <row r="46" spans="1:7" x14ac:dyDescent="0.2">
      <c r="A46" s="15">
        <v>45</v>
      </c>
      <c r="B46" s="15" t="s">
        <v>408</v>
      </c>
      <c r="C46" s="217" t="s">
        <v>27</v>
      </c>
      <c r="D46" s="12" t="s">
        <v>223</v>
      </c>
      <c r="G46" s="12"/>
    </row>
    <row r="47" spans="1:7" x14ac:dyDescent="0.2">
      <c r="A47" s="15">
        <v>46</v>
      </c>
      <c r="B47" s="15" t="s">
        <v>408</v>
      </c>
      <c r="C47" s="217" t="s">
        <v>28</v>
      </c>
      <c r="D47" s="12" t="s">
        <v>224</v>
      </c>
      <c r="G47" s="12"/>
    </row>
    <row r="48" spans="1:7" x14ac:dyDescent="0.2">
      <c r="A48" s="15">
        <v>47</v>
      </c>
      <c r="B48" s="15" t="s">
        <v>408</v>
      </c>
      <c r="C48" s="217" t="s">
        <v>29</v>
      </c>
      <c r="D48" s="12" t="s">
        <v>225</v>
      </c>
      <c r="G48" s="12"/>
    </row>
    <row r="49" spans="1:7" x14ac:dyDescent="0.2">
      <c r="A49" s="15">
        <v>48</v>
      </c>
      <c r="B49" s="15" t="s">
        <v>408</v>
      </c>
      <c r="C49" s="217" t="s">
        <v>30</v>
      </c>
      <c r="D49" s="12" t="s">
        <v>226</v>
      </c>
      <c r="G49" s="12"/>
    </row>
    <row r="50" spans="1:7" x14ac:dyDescent="0.2">
      <c r="A50" s="15">
        <v>49</v>
      </c>
      <c r="B50" s="15" t="s">
        <v>408</v>
      </c>
      <c r="C50" s="217" t="s">
        <v>31</v>
      </c>
      <c r="D50" s="12" t="s">
        <v>227</v>
      </c>
      <c r="G50" s="12"/>
    </row>
    <row r="51" spans="1:7" x14ac:dyDescent="0.2">
      <c r="A51" s="15">
        <v>50</v>
      </c>
      <c r="B51" s="15" t="s">
        <v>653</v>
      </c>
      <c r="C51" s="279" t="s">
        <v>490</v>
      </c>
      <c r="D51" s="12" t="s">
        <v>654</v>
      </c>
      <c r="G51" s="12"/>
    </row>
    <row r="52" spans="1:7" x14ac:dyDescent="0.2">
      <c r="A52" s="15">
        <v>51</v>
      </c>
      <c r="B52" s="15" t="s">
        <v>653</v>
      </c>
      <c r="C52" s="279" t="s">
        <v>491</v>
      </c>
      <c r="D52" s="12" t="s">
        <v>655</v>
      </c>
      <c r="G52" s="12"/>
    </row>
    <row r="53" spans="1:7" x14ac:dyDescent="0.2">
      <c r="A53" s="15">
        <v>52</v>
      </c>
      <c r="B53" s="15" t="s">
        <v>653</v>
      </c>
      <c r="C53" s="279" t="s">
        <v>492</v>
      </c>
      <c r="D53" s="12" t="s">
        <v>656</v>
      </c>
      <c r="G53" s="12"/>
    </row>
    <row r="54" spans="1:7" x14ac:dyDescent="0.2">
      <c r="A54" s="15">
        <v>53</v>
      </c>
      <c r="B54" s="15" t="s">
        <v>653</v>
      </c>
      <c r="C54" s="279" t="s">
        <v>493</v>
      </c>
      <c r="D54" s="12" t="s">
        <v>657</v>
      </c>
      <c r="G54" s="12"/>
    </row>
    <row r="55" spans="1:7" x14ac:dyDescent="0.2">
      <c r="A55" s="15">
        <v>54</v>
      </c>
      <c r="B55" s="15" t="s">
        <v>653</v>
      </c>
      <c r="C55" s="279" t="s">
        <v>494</v>
      </c>
      <c r="D55" s="12" t="s">
        <v>658</v>
      </c>
      <c r="G55" s="12"/>
    </row>
    <row r="56" spans="1:7" x14ac:dyDescent="0.2">
      <c r="A56" s="15">
        <v>55</v>
      </c>
      <c r="B56" s="15" t="s">
        <v>653</v>
      </c>
      <c r="C56" s="279" t="s">
        <v>495</v>
      </c>
      <c r="D56" s="12" t="s">
        <v>659</v>
      </c>
      <c r="G56" s="12"/>
    </row>
    <row r="57" spans="1:7" x14ac:dyDescent="0.2">
      <c r="A57" s="15">
        <v>56</v>
      </c>
      <c r="B57" s="15" t="s">
        <v>653</v>
      </c>
      <c r="C57" s="279" t="s">
        <v>496</v>
      </c>
      <c r="D57" s="12" t="s">
        <v>660</v>
      </c>
      <c r="G57" s="12"/>
    </row>
    <row r="58" spans="1:7" x14ac:dyDescent="0.2">
      <c r="A58" s="15">
        <v>57</v>
      </c>
      <c r="B58" s="15" t="s">
        <v>653</v>
      </c>
      <c r="C58" s="279" t="s">
        <v>497</v>
      </c>
      <c r="D58" s="12" t="s">
        <v>661</v>
      </c>
      <c r="G58" s="12"/>
    </row>
    <row r="59" spans="1:7" x14ac:dyDescent="0.2">
      <c r="A59" s="15">
        <v>58</v>
      </c>
      <c r="B59" s="15" t="s">
        <v>653</v>
      </c>
      <c r="C59" s="279" t="s">
        <v>498</v>
      </c>
      <c r="D59" s="12" t="s">
        <v>754</v>
      </c>
      <c r="G59" s="12"/>
    </row>
    <row r="60" spans="1:7" x14ac:dyDescent="0.2">
      <c r="A60" s="15">
        <v>59</v>
      </c>
      <c r="B60" s="15" t="s">
        <v>653</v>
      </c>
      <c r="C60" s="279" t="s">
        <v>742</v>
      </c>
      <c r="D60" s="12" t="s">
        <v>755</v>
      </c>
      <c r="G60" s="12"/>
    </row>
    <row r="61" spans="1:7" x14ac:dyDescent="0.2">
      <c r="A61" s="15">
        <v>60</v>
      </c>
      <c r="B61" s="15" t="s">
        <v>653</v>
      </c>
      <c r="C61" s="217" t="s">
        <v>499</v>
      </c>
      <c r="D61" s="12" t="s">
        <v>780</v>
      </c>
      <c r="G61" s="12"/>
    </row>
    <row r="62" spans="1:7" x14ac:dyDescent="0.2">
      <c r="A62" s="15">
        <v>61</v>
      </c>
      <c r="B62" s="15" t="s">
        <v>653</v>
      </c>
      <c r="C62" s="217" t="s">
        <v>500</v>
      </c>
      <c r="D62" s="12" t="s">
        <v>781</v>
      </c>
      <c r="G62" s="12"/>
    </row>
    <row r="63" spans="1:7" x14ac:dyDescent="0.2">
      <c r="A63" s="15">
        <v>62</v>
      </c>
      <c r="B63" s="15" t="s">
        <v>653</v>
      </c>
      <c r="C63" s="217" t="s">
        <v>501</v>
      </c>
      <c r="D63" s="12" t="s">
        <v>782</v>
      </c>
      <c r="G63" s="12"/>
    </row>
    <row r="64" spans="1:7" x14ac:dyDescent="0.2">
      <c r="A64" s="15">
        <v>63</v>
      </c>
      <c r="B64" s="15" t="s">
        <v>653</v>
      </c>
      <c r="C64" s="217" t="s">
        <v>502</v>
      </c>
      <c r="D64" s="12" t="s">
        <v>783</v>
      </c>
      <c r="G64" s="12"/>
    </row>
    <row r="65" spans="1:7" x14ac:dyDescent="0.2">
      <c r="A65" s="15">
        <v>64</v>
      </c>
      <c r="B65" s="15" t="s">
        <v>653</v>
      </c>
      <c r="C65" s="217" t="s">
        <v>503</v>
      </c>
      <c r="D65" s="12" t="s">
        <v>784</v>
      </c>
      <c r="G65" s="12"/>
    </row>
    <row r="66" spans="1:7" x14ac:dyDescent="0.2">
      <c r="A66" s="15">
        <v>65</v>
      </c>
      <c r="B66" s="15" t="s">
        <v>653</v>
      </c>
      <c r="C66" s="217" t="s">
        <v>504</v>
      </c>
      <c r="D66" s="12" t="s">
        <v>785</v>
      </c>
      <c r="G66" s="12"/>
    </row>
    <row r="67" spans="1:7" x14ac:dyDescent="0.2">
      <c r="A67" s="15">
        <v>66</v>
      </c>
      <c r="B67" s="15" t="s">
        <v>653</v>
      </c>
      <c r="C67" s="217" t="s">
        <v>505</v>
      </c>
      <c r="D67" s="12" t="s">
        <v>786</v>
      </c>
      <c r="G67" s="12"/>
    </row>
    <row r="68" spans="1:7" x14ac:dyDescent="0.2">
      <c r="A68" s="15">
        <v>67</v>
      </c>
      <c r="B68" s="15" t="s">
        <v>653</v>
      </c>
      <c r="C68" s="217" t="s">
        <v>506</v>
      </c>
      <c r="D68" s="12" t="s">
        <v>787</v>
      </c>
      <c r="G68" s="12"/>
    </row>
    <row r="69" spans="1:7" x14ac:dyDescent="0.2">
      <c r="A69" s="15">
        <v>68</v>
      </c>
      <c r="B69" s="15" t="s">
        <v>653</v>
      </c>
      <c r="C69" s="217" t="s">
        <v>507</v>
      </c>
      <c r="D69" s="12" t="s">
        <v>779</v>
      </c>
      <c r="G69" s="12"/>
    </row>
    <row r="70" spans="1:7" x14ac:dyDescent="0.2">
      <c r="A70" s="15">
        <v>69</v>
      </c>
      <c r="B70" s="15" t="s">
        <v>653</v>
      </c>
      <c r="C70" s="217" t="s">
        <v>508</v>
      </c>
      <c r="D70" s="12" t="s">
        <v>778</v>
      </c>
      <c r="G70" s="12"/>
    </row>
    <row r="71" spans="1:7" x14ac:dyDescent="0.2">
      <c r="A71" s="15">
        <v>70</v>
      </c>
      <c r="B71" s="15" t="s">
        <v>653</v>
      </c>
      <c r="C71" s="217" t="s">
        <v>509</v>
      </c>
      <c r="D71" s="12" t="s">
        <v>773</v>
      </c>
      <c r="G71" s="12"/>
    </row>
    <row r="72" spans="1:7" x14ac:dyDescent="0.2">
      <c r="A72" s="15">
        <v>71</v>
      </c>
      <c r="B72" s="15" t="s">
        <v>653</v>
      </c>
      <c r="C72" s="217" t="s">
        <v>743</v>
      </c>
      <c r="D72" s="12" t="s">
        <v>776</v>
      </c>
      <c r="G72" s="12"/>
    </row>
    <row r="73" spans="1:7" x14ac:dyDescent="0.2">
      <c r="A73" s="15">
        <v>72</v>
      </c>
      <c r="B73" s="15" t="s">
        <v>653</v>
      </c>
      <c r="C73" s="217" t="s">
        <v>510</v>
      </c>
      <c r="D73" s="12" t="s">
        <v>774</v>
      </c>
      <c r="G73" s="12"/>
    </row>
    <row r="74" spans="1:7" x14ac:dyDescent="0.2">
      <c r="A74" s="15">
        <v>73</v>
      </c>
      <c r="B74" s="15" t="s">
        <v>653</v>
      </c>
      <c r="C74" s="217" t="s">
        <v>744</v>
      </c>
      <c r="D74" s="12" t="s">
        <v>777</v>
      </c>
      <c r="G74" s="12"/>
    </row>
    <row r="75" spans="1:7" x14ac:dyDescent="0.2">
      <c r="A75" s="15">
        <v>74</v>
      </c>
      <c r="B75" s="15" t="s">
        <v>653</v>
      </c>
      <c r="C75" s="217" t="s">
        <v>511</v>
      </c>
      <c r="D75" s="12" t="s">
        <v>775</v>
      </c>
      <c r="G75" s="12"/>
    </row>
    <row r="76" spans="1:7" x14ac:dyDescent="0.2">
      <c r="A76" s="15">
        <v>75</v>
      </c>
      <c r="B76" s="15" t="s">
        <v>653</v>
      </c>
      <c r="C76" s="279" t="s">
        <v>512</v>
      </c>
      <c r="D76" s="12" t="s">
        <v>788</v>
      </c>
      <c r="G76" s="12"/>
    </row>
    <row r="77" spans="1:7" x14ac:dyDescent="0.2">
      <c r="A77" s="15">
        <v>76</v>
      </c>
      <c r="B77" s="15" t="s">
        <v>653</v>
      </c>
      <c r="C77" s="279" t="s">
        <v>513</v>
      </c>
      <c r="D77" s="12" t="s">
        <v>789</v>
      </c>
      <c r="G77" s="12"/>
    </row>
    <row r="78" spans="1:7" x14ac:dyDescent="0.2">
      <c r="A78" s="15">
        <v>77</v>
      </c>
      <c r="B78" s="15" t="s">
        <v>653</v>
      </c>
      <c r="C78" s="279" t="s">
        <v>514</v>
      </c>
      <c r="D78" s="12" t="s">
        <v>790</v>
      </c>
      <c r="G78" s="12"/>
    </row>
    <row r="79" spans="1:7" x14ac:dyDescent="0.2">
      <c r="A79" s="15">
        <v>78</v>
      </c>
      <c r="B79" s="15" t="s">
        <v>653</v>
      </c>
      <c r="C79" s="279" t="s">
        <v>515</v>
      </c>
      <c r="D79" s="12" t="s">
        <v>791</v>
      </c>
      <c r="G79" s="12"/>
    </row>
    <row r="80" spans="1:7" x14ac:dyDescent="0.2">
      <c r="A80" s="15">
        <v>79</v>
      </c>
      <c r="B80" s="15" t="s">
        <v>653</v>
      </c>
      <c r="C80" s="279" t="s">
        <v>516</v>
      </c>
      <c r="D80" s="12" t="s">
        <v>792</v>
      </c>
      <c r="G80" s="12"/>
    </row>
    <row r="81" spans="1:7" x14ac:dyDescent="0.2">
      <c r="A81" s="15">
        <v>80</v>
      </c>
      <c r="B81" s="15" t="s">
        <v>653</v>
      </c>
      <c r="C81" s="279" t="s">
        <v>517</v>
      </c>
      <c r="D81" s="12" t="s">
        <v>793</v>
      </c>
      <c r="G81" s="12"/>
    </row>
    <row r="82" spans="1:7" x14ac:dyDescent="0.2">
      <c r="A82" s="15">
        <v>81</v>
      </c>
      <c r="B82" s="15" t="s">
        <v>653</v>
      </c>
      <c r="C82" s="279" t="s">
        <v>518</v>
      </c>
      <c r="D82" s="12" t="s">
        <v>794</v>
      </c>
      <c r="G82" s="12"/>
    </row>
    <row r="83" spans="1:7" x14ac:dyDescent="0.2">
      <c r="A83" s="15">
        <v>82</v>
      </c>
      <c r="B83" s="15" t="s">
        <v>653</v>
      </c>
      <c r="C83" s="279" t="s">
        <v>519</v>
      </c>
      <c r="D83" s="12" t="s">
        <v>796</v>
      </c>
      <c r="G83" s="12"/>
    </row>
    <row r="84" spans="1:7" x14ac:dyDescent="0.2">
      <c r="A84" s="15">
        <v>83</v>
      </c>
      <c r="B84" s="15" t="s">
        <v>653</v>
      </c>
      <c r="C84" s="279" t="s">
        <v>520</v>
      </c>
      <c r="D84" s="12" t="s">
        <v>795</v>
      </c>
      <c r="G84" s="12"/>
    </row>
    <row r="85" spans="1:7" x14ac:dyDescent="0.2">
      <c r="A85" s="15">
        <v>84</v>
      </c>
      <c r="B85" s="15" t="s">
        <v>653</v>
      </c>
      <c r="C85" s="279" t="s">
        <v>521</v>
      </c>
      <c r="D85" s="12" t="s">
        <v>797</v>
      </c>
      <c r="G85" s="12"/>
    </row>
    <row r="86" spans="1:7" x14ac:dyDescent="0.2">
      <c r="A86" s="15">
        <v>85</v>
      </c>
      <c r="B86" s="15" t="s">
        <v>653</v>
      </c>
      <c r="C86" s="279" t="s">
        <v>522</v>
      </c>
      <c r="D86" s="12" t="s">
        <v>798</v>
      </c>
      <c r="G86" s="12"/>
    </row>
    <row r="87" spans="1:7" x14ac:dyDescent="0.2">
      <c r="A87" s="15">
        <v>86</v>
      </c>
      <c r="B87" s="15" t="s">
        <v>653</v>
      </c>
      <c r="C87" s="279" t="s">
        <v>523</v>
      </c>
      <c r="D87" s="12" t="s">
        <v>799</v>
      </c>
      <c r="G87" s="12"/>
    </row>
    <row r="88" spans="1:7" x14ac:dyDescent="0.2">
      <c r="A88" s="15">
        <v>87</v>
      </c>
      <c r="B88" s="15" t="s">
        <v>653</v>
      </c>
      <c r="C88" s="217" t="s">
        <v>524</v>
      </c>
      <c r="D88" s="12" t="s">
        <v>800</v>
      </c>
      <c r="G88" s="12"/>
    </row>
    <row r="89" spans="1:7" x14ac:dyDescent="0.2">
      <c r="A89" s="15">
        <v>88</v>
      </c>
      <c r="B89" s="15" t="s">
        <v>653</v>
      </c>
      <c r="C89" s="217" t="s">
        <v>525</v>
      </c>
      <c r="D89" s="12" t="s">
        <v>801</v>
      </c>
      <c r="G89" s="12"/>
    </row>
    <row r="90" spans="1:7" x14ac:dyDescent="0.2">
      <c r="A90" s="15">
        <v>89</v>
      </c>
      <c r="B90" s="15" t="s">
        <v>653</v>
      </c>
      <c r="C90" s="217" t="s">
        <v>526</v>
      </c>
      <c r="D90" s="12" t="s">
        <v>802</v>
      </c>
      <c r="G90" s="12"/>
    </row>
    <row r="91" spans="1:7" x14ac:dyDescent="0.2">
      <c r="A91" s="15">
        <v>90</v>
      </c>
      <c r="B91" s="15" t="s">
        <v>653</v>
      </c>
      <c r="C91" s="279" t="s">
        <v>527</v>
      </c>
      <c r="D91" s="12" t="s">
        <v>803</v>
      </c>
      <c r="G91" s="12"/>
    </row>
    <row r="92" spans="1:7" x14ac:dyDescent="0.2">
      <c r="A92" s="15">
        <v>91</v>
      </c>
      <c r="B92" s="15" t="s">
        <v>653</v>
      </c>
      <c r="C92" s="279" t="s">
        <v>528</v>
      </c>
      <c r="D92" s="12" t="s">
        <v>804</v>
      </c>
      <c r="G92" s="12"/>
    </row>
    <row r="93" spans="1:7" x14ac:dyDescent="0.2">
      <c r="A93" s="15">
        <v>92</v>
      </c>
      <c r="B93" s="15" t="s">
        <v>653</v>
      </c>
      <c r="C93" s="279" t="s">
        <v>529</v>
      </c>
      <c r="D93" s="12" t="s">
        <v>805</v>
      </c>
      <c r="G93" s="12"/>
    </row>
    <row r="94" spans="1:7" x14ac:dyDescent="0.2">
      <c r="A94" s="15">
        <v>93</v>
      </c>
      <c r="B94" s="15" t="s">
        <v>653</v>
      </c>
      <c r="C94" s="279" t="s">
        <v>530</v>
      </c>
      <c r="D94" s="12" t="s">
        <v>806</v>
      </c>
      <c r="G94" s="12"/>
    </row>
    <row r="95" spans="1:7" x14ac:dyDescent="0.2">
      <c r="A95" s="15">
        <v>94</v>
      </c>
      <c r="B95" s="15" t="s">
        <v>653</v>
      </c>
      <c r="C95" s="279" t="s">
        <v>531</v>
      </c>
      <c r="D95" s="12" t="s">
        <v>807</v>
      </c>
      <c r="G95" s="12"/>
    </row>
    <row r="96" spans="1:7" x14ac:dyDescent="0.2">
      <c r="A96" s="15">
        <v>95</v>
      </c>
      <c r="B96" s="15" t="s">
        <v>653</v>
      </c>
      <c r="C96" s="279" t="s">
        <v>532</v>
      </c>
      <c r="D96" s="12" t="s">
        <v>808</v>
      </c>
      <c r="G96" s="12"/>
    </row>
    <row r="97" spans="1:7" x14ac:dyDescent="0.2">
      <c r="A97" s="15">
        <v>96</v>
      </c>
      <c r="B97" s="15" t="s">
        <v>653</v>
      </c>
      <c r="C97" s="279" t="s">
        <v>533</v>
      </c>
      <c r="D97" s="12" t="s">
        <v>809</v>
      </c>
      <c r="G97" s="12"/>
    </row>
    <row r="98" spans="1:7" x14ac:dyDescent="0.2">
      <c r="A98" s="15">
        <v>97</v>
      </c>
      <c r="B98" s="15" t="s">
        <v>653</v>
      </c>
      <c r="C98" s="279" t="s">
        <v>534</v>
      </c>
      <c r="D98" s="12" t="s">
        <v>810</v>
      </c>
      <c r="G98" s="12"/>
    </row>
    <row r="99" spans="1:7" x14ac:dyDescent="0.2">
      <c r="A99" s="15">
        <v>98</v>
      </c>
      <c r="B99" s="15" t="s">
        <v>653</v>
      </c>
      <c r="C99" s="279" t="s">
        <v>535</v>
      </c>
      <c r="D99" s="12" t="s">
        <v>811</v>
      </c>
      <c r="G99" s="12"/>
    </row>
    <row r="100" spans="1:7" x14ac:dyDescent="0.2">
      <c r="A100" s="15">
        <v>99</v>
      </c>
      <c r="B100" s="15" t="s">
        <v>653</v>
      </c>
      <c r="C100" s="279" t="s">
        <v>536</v>
      </c>
      <c r="D100" s="12" t="s">
        <v>812</v>
      </c>
      <c r="G100" s="12"/>
    </row>
    <row r="101" spans="1:7" x14ac:dyDescent="0.2">
      <c r="A101" s="15">
        <v>100</v>
      </c>
      <c r="B101" s="15" t="s">
        <v>653</v>
      </c>
      <c r="C101" s="279" t="s">
        <v>537</v>
      </c>
      <c r="D101" s="12" t="s">
        <v>813</v>
      </c>
      <c r="G101" s="12"/>
    </row>
    <row r="102" spans="1:7" x14ac:dyDescent="0.2">
      <c r="A102" s="15">
        <v>101</v>
      </c>
      <c r="B102" s="15" t="s">
        <v>653</v>
      </c>
      <c r="C102" s="279" t="s">
        <v>538</v>
      </c>
      <c r="D102" s="12" t="s">
        <v>814</v>
      </c>
      <c r="G102" s="12"/>
    </row>
    <row r="103" spans="1:7" x14ac:dyDescent="0.2">
      <c r="A103" s="15">
        <v>102</v>
      </c>
      <c r="B103" s="15" t="s">
        <v>653</v>
      </c>
      <c r="C103" s="279" t="s">
        <v>539</v>
      </c>
      <c r="D103" s="12" t="s">
        <v>815</v>
      </c>
      <c r="G103" s="12"/>
    </row>
    <row r="104" spans="1:7" x14ac:dyDescent="0.2">
      <c r="A104" s="15">
        <v>103</v>
      </c>
      <c r="B104" s="15" t="s">
        <v>653</v>
      </c>
      <c r="C104" s="279" t="s">
        <v>540</v>
      </c>
      <c r="D104" s="12" t="s">
        <v>816</v>
      </c>
      <c r="G104" s="12"/>
    </row>
    <row r="105" spans="1:7" x14ac:dyDescent="0.2">
      <c r="A105" s="15">
        <v>104</v>
      </c>
      <c r="B105" s="15" t="s">
        <v>653</v>
      </c>
      <c r="C105" s="279" t="s">
        <v>541</v>
      </c>
      <c r="D105" s="12" t="s">
        <v>817</v>
      </c>
      <c r="G105" s="12"/>
    </row>
    <row r="106" spans="1:7" x14ac:dyDescent="0.2">
      <c r="A106" s="15">
        <v>105</v>
      </c>
      <c r="B106" s="15" t="s">
        <v>653</v>
      </c>
      <c r="C106" s="279" t="s">
        <v>542</v>
      </c>
      <c r="D106" s="12" t="s">
        <v>818</v>
      </c>
      <c r="G106" s="12"/>
    </row>
    <row r="107" spans="1:7" x14ac:dyDescent="0.2">
      <c r="A107" s="15">
        <v>106</v>
      </c>
      <c r="B107" s="15" t="s">
        <v>653</v>
      </c>
      <c r="C107" s="279" t="s">
        <v>543</v>
      </c>
      <c r="D107" s="12" t="s">
        <v>819</v>
      </c>
      <c r="G107" s="12"/>
    </row>
    <row r="108" spans="1:7" x14ac:dyDescent="0.2">
      <c r="A108" s="15">
        <v>107</v>
      </c>
      <c r="B108" s="15" t="s">
        <v>653</v>
      </c>
      <c r="C108" s="281" t="s">
        <v>544</v>
      </c>
      <c r="D108" s="12" t="s">
        <v>946</v>
      </c>
      <c r="G108" s="12"/>
    </row>
    <row r="109" spans="1:7" x14ac:dyDescent="0.2">
      <c r="A109" s="15">
        <v>108</v>
      </c>
      <c r="B109" s="15" t="s">
        <v>653</v>
      </c>
      <c r="C109" s="281" t="s">
        <v>545</v>
      </c>
      <c r="D109" s="12" t="s">
        <v>820</v>
      </c>
      <c r="G109" s="12"/>
    </row>
    <row r="110" spans="1:7" x14ac:dyDescent="0.2">
      <c r="A110" s="15">
        <v>109</v>
      </c>
      <c r="B110" s="15" t="s">
        <v>653</v>
      </c>
      <c r="C110" s="281" t="s">
        <v>546</v>
      </c>
      <c r="D110" s="12" t="s">
        <v>947</v>
      </c>
      <c r="G110" s="12"/>
    </row>
    <row r="111" spans="1:7" x14ac:dyDescent="0.2">
      <c r="A111" s="15">
        <v>110</v>
      </c>
      <c r="B111" s="15" t="s">
        <v>653</v>
      </c>
      <c r="C111" s="281" t="s">
        <v>547</v>
      </c>
      <c r="D111" s="12" t="s">
        <v>821</v>
      </c>
      <c r="G111" s="12"/>
    </row>
    <row r="112" spans="1:7" x14ac:dyDescent="0.2">
      <c r="A112" s="15">
        <v>111</v>
      </c>
      <c r="B112" s="15" t="s">
        <v>653</v>
      </c>
      <c r="C112" s="281" t="s">
        <v>548</v>
      </c>
      <c r="D112" s="12" t="s">
        <v>948</v>
      </c>
      <c r="G112" s="12"/>
    </row>
    <row r="113" spans="1:7" x14ac:dyDescent="0.2">
      <c r="A113" s="15">
        <v>112</v>
      </c>
      <c r="B113" s="15" t="s">
        <v>653</v>
      </c>
      <c r="C113" s="279" t="s">
        <v>549</v>
      </c>
      <c r="D113" s="12" t="s">
        <v>822</v>
      </c>
      <c r="G113" s="12"/>
    </row>
    <row r="114" spans="1:7" x14ac:dyDescent="0.2">
      <c r="A114" s="15">
        <v>113</v>
      </c>
      <c r="B114" s="15" t="s">
        <v>653</v>
      </c>
      <c r="C114" s="279" t="s">
        <v>550</v>
      </c>
      <c r="D114" s="12" t="s">
        <v>823</v>
      </c>
      <c r="G114" s="12"/>
    </row>
    <row r="115" spans="1:7" x14ac:dyDescent="0.2">
      <c r="A115" s="15">
        <v>114</v>
      </c>
      <c r="B115" s="15" t="s">
        <v>653</v>
      </c>
      <c r="C115" s="279" t="s">
        <v>551</v>
      </c>
      <c r="D115" s="12" t="s">
        <v>824</v>
      </c>
      <c r="G115" s="12"/>
    </row>
    <row r="116" spans="1:7" x14ac:dyDescent="0.2">
      <c r="A116" s="15">
        <v>115</v>
      </c>
      <c r="B116" s="15" t="s">
        <v>653</v>
      </c>
      <c r="C116" s="279" t="s">
        <v>552</v>
      </c>
      <c r="D116" s="12" t="s">
        <v>825</v>
      </c>
      <c r="G116" s="12"/>
    </row>
    <row r="117" spans="1:7" x14ac:dyDescent="0.2">
      <c r="A117" s="15">
        <v>116</v>
      </c>
      <c r="B117" s="15" t="s">
        <v>653</v>
      </c>
      <c r="C117" s="279" t="s">
        <v>553</v>
      </c>
      <c r="D117" s="12" t="s">
        <v>826</v>
      </c>
      <c r="G117" s="12"/>
    </row>
    <row r="118" spans="1:7" x14ac:dyDescent="0.2">
      <c r="A118" s="15">
        <v>117</v>
      </c>
      <c r="B118" s="15" t="s">
        <v>653</v>
      </c>
      <c r="C118" s="279" t="s">
        <v>554</v>
      </c>
      <c r="D118" s="12" t="s">
        <v>827</v>
      </c>
      <c r="G118" s="12"/>
    </row>
    <row r="119" spans="1:7" x14ac:dyDescent="0.2">
      <c r="A119" s="15">
        <v>118</v>
      </c>
      <c r="B119" s="15" t="s">
        <v>653</v>
      </c>
      <c r="C119" s="279" t="s">
        <v>555</v>
      </c>
      <c r="D119" s="12" t="s">
        <v>828</v>
      </c>
      <c r="G119" s="12"/>
    </row>
    <row r="120" spans="1:7" x14ac:dyDescent="0.2">
      <c r="A120" s="15">
        <v>119</v>
      </c>
      <c r="B120" s="15" t="s">
        <v>653</v>
      </c>
      <c r="C120" s="279" t="s">
        <v>556</v>
      </c>
      <c r="D120" s="12" t="s">
        <v>829</v>
      </c>
      <c r="G120" s="12"/>
    </row>
    <row r="121" spans="1:7" x14ac:dyDescent="0.2">
      <c r="A121" s="15">
        <v>120</v>
      </c>
      <c r="B121" s="15" t="s">
        <v>653</v>
      </c>
      <c r="C121" s="279" t="s">
        <v>557</v>
      </c>
      <c r="D121" s="12" t="s">
        <v>830</v>
      </c>
      <c r="G121" s="12"/>
    </row>
    <row r="122" spans="1:7" x14ac:dyDescent="0.2">
      <c r="A122" s="15">
        <v>121</v>
      </c>
      <c r="B122" s="15" t="s">
        <v>653</v>
      </c>
      <c r="C122" s="279" t="s">
        <v>558</v>
      </c>
      <c r="D122" s="12" t="s">
        <v>831</v>
      </c>
      <c r="G122" s="12"/>
    </row>
    <row r="123" spans="1:7" x14ac:dyDescent="0.2">
      <c r="A123" s="15">
        <v>122</v>
      </c>
      <c r="B123" s="15" t="s">
        <v>653</v>
      </c>
      <c r="C123" s="279" t="s">
        <v>748</v>
      </c>
      <c r="D123" s="12" t="s">
        <v>832</v>
      </c>
      <c r="G123" s="12"/>
    </row>
    <row r="124" spans="1:7" x14ac:dyDescent="0.2">
      <c r="A124" s="15">
        <v>123</v>
      </c>
      <c r="B124" s="15" t="s">
        <v>653</v>
      </c>
      <c r="C124" s="279" t="s">
        <v>559</v>
      </c>
      <c r="D124" s="12" t="s">
        <v>833</v>
      </c>
      <c r="G124" s="12"/>
    </row>
    <row r="125" spans="1:7" x14ac:dyDescent="0.2">
      <c r="A125" s="15">
        <v>124</v>
      </c>
      <c r="B125" s="15" t="s">
        <v>653</v>
      </c>
      <c r="C125" s="279" t="s">
        <v>560</v>
      </c>
      <c r="D125" s="12" t="s">
        <v>834</v>
      </c>
      <c r="G125" s="12"/>
    </row>
    <row r="126" spans="1:7" x14ac:dyDescent="0.2">
      <c r="A126" s="15">
        <v>125</v>
      </c>
      <c r="B126" s="15" t="s">
        <v>653</v>
      </c>
      <c r="C126" s="279" t="s">
        <v>561</v>
      </c>
      <c r="D126" s="12" t="s">
        <v>835</v>
      </c>
      <c r="G126" s="12"/>
    </row>
    <row r="127" spans="1:7" x14ac:dyDescent="0.2">
      <c r="A127" s="15">
        <v>126</v>
      </c>
      <c r="B127" s="15" t="s">
        <v>653</v>
      </c>
      <c r="C127" s="279" t="s">
        <v>562</v>
      </c>
      <c r="D127" s="12" t="s">
        <v>836</v>
      </c>
      <c r="G127" s="12"/>
    </row>
    <row r="128" spans="1:7" x14ac:dyDescent="0.2">
      <c r="A128" s="15">
        <v>127</v>
      </c>
      <c r="B128" s="15" t="s">
        <v>653</v>
      </c>
      <c r="C128" s="279" t="s">
        <v>563</v>
      </c>
      <c r="D128" s="12" t="s">
        <v>837</v>
      </c>
      <c r="G128" s="12"/>
    </row>
    <row r="129" spans="1:7" x14ac:dyDescent="0.2">
      <c r="A129" s="15">
        <v>128</v>
      </c>
      <c r="B129" s="15" t="s">
        <v>653</v>
      </c>
      <c r="C129" s="279" t="s">
        <v>564</v>
      </c>
      <c r="D129" s="12" t="s">
        <v>838</v>
      </c>
      <c r="G129" s="12"/>
    </row>
    <row r="130" spans="1:7" x14ac:dyDescent="0.2">
      <c r="A130" s="15">
        <v>129</v>
      </c>
      <c r="B130" s="15" t="s">
        <v>653</v>
      </c>
      <c r="C130" s="279" t="s">
        <v>565</v>
      </c>
      <c r="D130" s="12" t="s">
        <v>839</v>
      </c>
      <c r="G130" s="12"/>
    </row>
    <row r="131" spans="1:7" x14ac:dyDescent="0.2">
      <c r="A131" s="15">
        <v>130</v>
      </c>
      <c r="B131" s="15" t="s">
        <v>653</v>
      </c>
      <c r="C131" s="279" t="s">
        <v>566</v>
      </c>
      <c r="D131" s="12" t="s">
        <v>840</v>
      </c>
      <c r="G131" s="12"/>
    </row>
    <row r="132" spans="1:7" x14ac:dyDescent="0.2">
      <c r="A132" s="15">
        <v>131</v>
      </c>
      <c r="B132" s="15" t="s">
        <v>653</v>
      </c>
      <c r="C132" s="279" t="s">
        <v>567</v>
      </c>
      <c r="D132" s="12" t="s">
        <v>841</v>
      </c>
      <c r="G132" s="12"/>
    </row>
    <row r="133" spans="1:7" x14ac:dyDescent="0.2">
      <c r="A133" s="15">
        <v>132</v>
      </c>
      <c r="B133" s="15" t="s">
        <v>653</v>
      </c>
      <c r="C133" s="279" t="s">
        <v>568</v>
      </c>
      <c r="D133" s="12" t="s">
        <v>842</v>
      </c>
      <c r="G133" s="12"/>
    </row>
    <row r="134" spans="1:7" x14ac:dyDescent="0.2">
      <c r="A134" s="15">
        <v>133</v>
      </c>
      <c r="B134" s="15" t="s">
        <v>653</v>
      </c>
      <c r="C134" s="279" t="s">
        <v>569</v>
      </c>
      <c r="D134" s="12" t="s">
        <v>843</v>
      </c>
      <c r="G134" s="12"/>
    </row>
    <row r="135" spans="1:7" x14ac:dyDescent="0.2">
      <c r="A135" s="15">
        <v>134</v>
      </c>
      <c r="B135" s="15" t="s">
        <v>653</v>
      </c>
      <c r="C135" s="279" t="s">
        <v>570</v>
      </c>
      <c r="D135" s="12" t="s">
        <v>844</v>
      </c>
      <c r="G135" s="12"/>
    </row>
    <row r="136" spans="1:7" x14ac:dyDescent="0.2">
      <c r="A136" s="15">
        <v>135</v>
      </c>
      <c r="B136" s="15" t="s">
        <v>653</v>
      </c>
      <c r="C136" s="279" t="s">
        <v>571</v>
      </c>
      <c r="D136" s="12" t="s">
        <v>845</v>
      </c>
      <c r="G136" s="12"/>
    </row>
    <row r="137" spans="1:7" x14ac:dyDescent="0.2">
      <c r="A137" s="15">
        <v>136</v>
      </c>
      <c r="B137" s="15" t="s">
        <v>653</v>
      </c>
      <c r="C137" s="279" t="s">
        <v>572</v>
      </c>
      <c r="D137" s="12" t="s">
        <v>846</v>
      </c>
      <c r="G137" s="12"/>
    </row>
    <row r="138" spans="1:7" x14ac:dyDescent="0.2">
      <c r="A138" s="15">
        <v>137</v>
      </c>
      <c r="B138" s="15" t="s">
        <v>653</v>
      </c>
      <c r="C138" s="279" t="s">
        <v>573</v>
      </c>
      <c r="D138" s="12" t="s">
        <v>847</v>
      </c>
      <c r="G138" s="12"/>
    </row>
    <row r="139" spans="1:7" x14ac:dyDescent="0.2">
      <c r="A139" s="15">
        <v>138</v>
      </c>
      <c r="B139" s="15" t="s">
        <v>653</v>
      </c>
      <c r="C139" s="279" t="s">
        <v>574</v>
      </c>
      <c r="D139" s="12" t="s">
        <v>858</v>
      </c>
      <c r="G139" s="12"/>
    </row>
    <row r="140" spans="1:7" x14ac:dyDescent="0.2">
      <c r="A140" s="15">
        <v>139</v>
      </c>
      <c r="B140" s="15" t="s">
        <v>653</v>
      </c>
      <c r="C140" s="279" t="s">
        <v>745</v>
      </c>
      <c r="D140" s="12" t="s">
        <v>849</v>
      </c>
      <c r="G140" s="12"/>
    </row>
    <row r="141" spans="1:7" x14ac:dyDescent="0.2">
      <c r="A141" s="15">
        <v>140</v>
      </c>
      <c r="B141" s="15" t="s">
        <v>653</v>
      </c>
      <c r="C141" s="279" t="s">
        <v>575</v>
      </c>
      <c r="D141" s="12" t="s">
        <v>848</v>
      </c>
      <c r="G141" s="12"/>
    </row>
    <row r="142" spans="1:7" x14ac:dyDescent="0.2">
      <c r="A142" s="15">
        <v>141</v>
      </c>
      <c r="B142" s="15" t="s">
        <v>653</v>
      </c>
      <c r="C142" s="279" t="s">
        <v>576</v>
      </c>
      <c r="D142" s="12" t="s">
        <v>850</v>
      </c>
      <c r="G142" s="12"/>
    </row>
    <row r="143" spans="1:7" x14ac:dyDescent="0.2">
      <c r="A143" s="15">
        <v>142</v>
      </c>
      <c r="B143" s="15" t="s">
        <v>653</v>
      </c>
      <c r="C143" s="279" t="s">
        <v>577</v>
      </c>
      <c r="D143" s="12" t="s">
        <v>851</v>
      </c>
      <c r="G143" s="12"/>
    </row>
    <row r="144" spans="1:7" x14ac:dyDescent="0.2">
      <c r="A144" s="15">
        <v>143</v>
      </c>
      <c r="B144" s="15" t="s">
        <v>653</v>
      </c>
      <c r="C144" s="279" t="s">
        <v>578</v>
      </c>
      <c r="D144" s="12" t="s">
        <v>852</v>
      </c>
      <c r="G144" s="12"/>
    </row>
    <row r="145" spans="1:7" x14ac:dyDescent="0.2">
      <c r="A145" s="15">
        <v>144</v>
      </c>
      <c r="B145" s="15" t="s">
        <v>653</v>
      </c>
      <c r="C145" s="279" t="s">
        <v>579</v>
      </c>
      <c r="D145" s="12" t="s">
        <v>853</v>
      </c>
      <c r="G145" s="12"/>
    </row>
    <row r="146" spans="1:7" x14ac:dyDescent="0.2">
      <c r="A146" s="15">
        <v>145</v>
      </c>
      <c r="B146" s="15" t="s">
        <v>653</v>
      </c>
      <c r="C146" s="279" t="s">
        <v>580</v>
      </c>
      <c r="D146" s="12" t="s">
        <v>854</v>
      </c>
      <c r="G146" s="12"/>
    </row>
    <row r="147" spans="1:7" x14ac:dyDescent="0.2">
      <c r="A147" s="15">
        <v>146</v>
      </c>
      <c r="B147" s="15" t="s">
        <v>653</v>
      </c>
      <c r="C147" s="279" t="s">
        <v>581</v>
      </c>
      <c r="D147" s="12" t="s">
        <v>855</v>
      </c>
      <c r="G147" s="12"/>
    </row>
    <row r="148" spans="1:7" x14ac:dyDescent="0.2">
      <c r="A148" s="15">
        <v>147</v>
      </c>
      <c r="B148" s="15" t="s">
        <v>653</v>
      </c>
      <c r="C148" s="279" t="s">
        <v>582</v>
      </c>
      <c r="D148" s="12" t="s">
        <v>860</v>
      </c>
      <c r="G148" s="12"/>
    </row>
    <row r="149" spans="1:7" x14ac:dyDescent="0.2">
      <c r="A149" s="15">
        <v>148</v>
      </c>
      <c r="B149" s="15" t="s">
        <v>653</v>
      </c>
      <c r="C149" s="279" t="s">
        <v>583</v>
      </c>
      <c r="D149" s="12" t="s">
        <v>856</v>
      </c>
      <c r="G149" s="12"/>
    </row>
    <row r="150" spans="1:7" x14ac:dyDescent="0.2">
      <c r="A150" s="15">
        <v>149</v>
      </c>
      <c r="B150" s="15" t="s">
        <v>653</v>
      </c>
      <c r="C150" s="279" t="s">
        <v>584</v>
      </c>
      <c r="D150" s="12" t="s">
        <v>861</v>
      </c>
      <c r="G150" s="12"/>
    </row>
    <row r="151" spans="1:7" x14ac:dyDescent="0.2">
      <c r="A151" s="15">
        <v>150</v>
      </c>
      <c r="B151" s="15" t="s">
        <v>653</v>
      </c>
      <c r="C151" s="279" t="s">
        <v>585</v>
      </c>
      <c r="D151" s="12" t="s">
        <v>857</v>
      </c>
      <c r="G151" s="12"/>
    </row>
    <row r="152" spans="1:7" x14ac:dyDescent="0.2">
      <c r="A152" s="15">
        <v>151</v>
      </c>
      <c r="B152" s="15" t="s">
        <v>653</v>
      </c>
      <c r="C152" s="279" t="s">
        <v>586</v>
      </c>
      <c r="D152" s="12" t="s">
        <v>859</v>
      </c>
      <c r="G152" s="12"/>
    </row>
    <row r="153" spans="1:7" x14ac:dyDescent="0.2">
      <c r="A153" s="15">
        <v>152</v>
      </c>
      <c r="B153" s="15" t="s">
        <v>653</v>
      </c>
      <c r="C153" s="279" t="s">
        <v>587</v>
      </c>
      <c r="D153" s="12" t="s">
        <v>862</v>
      </c>
      <c r="G153" s="12"/>
    </row>
    <row r="154" spans="1:7" x14ac:dyDescent="0.2">
      <c r="A154" s="15">
        <v>153</v>
      </c>
      <c r="B154" s="15" t="s">
        <v>653</v>
      </c>
      <c r="C154" s="279" t="s">
        <v>588</v>
      </c>
      <c r="D154" s="12" t="s">
        <v>863</v>
      </c>
      <c r="G154" s="12"/>
    </row>
    <row r="155" spans="1:7" x14ac:dyDescent="0.2">
      <c r="A155" s="15">
        <v>154</v>
      </c>
      <c r="B155" s="15" t="s">
        <v>653</v>
      </c>
      <c r="C155" s="279" t="s">
        <v>746</v>
      </c>
      <c r="D155" s="12" t="s">
        <v>864</v>
      </c>
      <c r="G155" s="12"/>
    </row>
    <row r="156" spans="1:7" x14ac:dyDescent="0.2">
      <c r="A156" s="15">
        <v>155</v>
      </c>
      <c r="B156" s="15" t="s">
        <v>653</v>
      </c>
      <c r="C156" s="279" t="s">
        <v>589</v>
      </c>
      <c r="D156" s="12" t="s">
        <v>865</v>
      </c>
      <c r="G156" s="12"/>
    </row>
    <row r="157" spans="1:7" x14ac:dyDescent="0.2">
      <c r="A157" s="15">
        <v>156</v>
      </c>
      <c r="B157" s="15" t="s">
        <v>653</v>
      </c>
      <c r="C157" s="279" t="s">
        <v>590</v>
      </c>
      <c r="D157" s="12" t="s">
        <v>866</v>
      </c>
      <c r="G157" s="12"/>
    </row>
    <row r="158" spans="1:7" x14ac:dyDescent="0.2">
      <c r="A158" s="15">
        <v>157</v>
      </c>
      <c r="B158" s="15" t="s">
        <v>653</v>
      </c>
      <c r="C158" s="279" t="s">
        <v>591</v>
      </c>
      <c r="D158" s="12" t="s">
        <v>867</v>
      </c>
      <c r="G158" s="12"/>
    </row>
    <row r="159" spans="1:7" x14ac:dyDescent="0.2">
      <c r="A159" s="15">
        <v>158</v>
      </c>
      <c r="B159" s="15" t="s">
        <v>653</v>
      </c>
      <c r="C159" s="279" t="s">
        <v>592</v>
      </c>
      <c r="D159" s="12" t="s">
        <v>868</v>
      </c>
      <c r="G159" s="12"/>
    </row>
    <row r="160" spans="1:7" x14ac:dyDescent="0.2">
      <c r="A160" s="15">
        <v>159</v>
      </c>
      <c r="B160" s="15" t="s">
        <v>653</v>
      </c>
      <c r="C160" s="279" t="s">
        <v>593</v>
      </c>
      <c r="D160" s="12" t="s">
        <v>869</v>
      </c>
      <c r="G160" s="12"/>
    </row>
    <row r="161" spans="1:7" x14ac:dyDescent="0.2">
      <c r="A161" s="15">
        <v>160</v>
      </c>
      <c r="B161" s="15" t="s">
        <v>653</v>
      </c>
      <c r="C161" s="279" t="s">
        <v>594</v>
      </c>
      <c r="D161" s="12" t="s">
        <v>870</v>
      </c>
      <c r="G161" s="12"/>
    </row>
    <row r="162" spans="1:7" x14ac:dyDescent="0.2">
      <c r="A162" s="15">
        <v>161</v>
      </c>
      <c r="B162" s="15" t="s">
        <v>653</v>
      </c>
      <c r="C162" s="279" t="s">
        <v>595</v>
      </c>
      <c r="D162" s="12" t="s">
        <v>871</v>
      </c>
      <c r="G162" s="12"/>
    </row>
    <row r="163" spans="1:7" x14ac:dyDescent="0.2">
      <c r="A163" s="15">
        <v>162</v>
      </c>
      <c r="B163" s="15" t="s">
        <v>653</v>
      </c>
      <c r="C163" s="279" t="s">
        <v>596</v>
      </c>
      <c r="D163" s="12" t="s">
        <v>872</v>
      </c>
      <c r="G163" s="12"/>
    </row>
    <row r="164" spans="1:7" x14ac:dyDescent="0.2">
      <c r="A164" s="15">
        <v>163</v>
      </c>
      <c r="B164" s="15" t="s">
        <v>653</v>
      </c>
      <c r="C164" s="279" t="s">
        <v>597</v>
      </c>
      <c r="D164" s="12" t="s">
        <v>873</v>
      </c>
      <c r="G164" s="12"/>
    </row>
    <row r="165" spans="1:7" x14ac:dyDescent="0.2">
      <c r="A165" s="15">
        <v>164</v>
      </c>
      <c r="B165" s="15" t="s">
        <v>653</v>
      </c>
      <c r="C165" s="279" t="s">
        <v>598</v>
      </c>
      <c r="D165" s="12" t="s">
        <v>874</v>
      </c>
      <c r="G165" s="12"/>
    </row>
    <row r="166" spans="1:7" x14ac:dyDescent="0.2">
      <c r="A166" s="15">
        <v>165</v>
      </c>
      <c r="B166" s="15" t="s">
        <v>653</v>
      </c>
      <c r="C166" s="279" t="s">
        <v>599</v>
      </c>
      <c r="D166" s="12" t="s">
        <v>875</v>
      </c>
      <c r="G166" s="12"/>
    </row>
    <row r="167" spans="1:7" x14ac:dyDescent="0.2">
      <c r="A167" s="15">
        <v>166</v>
      </c>
      <c r="B167" s="15" t="s">
        <v>653</v>
      </c>
      <c r="C167" s="279" t="s">
        <v>747</v>
      </c>
      <c r="D167" s="12" t="s">
        <v>876</v>
      </c>
      <c r="G167" s="12"/>
    </row>
    <row r="168" spans="1:7" x14ac:dyDescent="0.2">
      <c r="A168" s="15">
        <v>167</v>
      </c>
      <c r="B168" s="15" t="s">
        <v>653</v>
      </c>
      <c r="C168" s="279" t="s">
        <v>600</v>
      </c>
      <c r="D168" s="12" t="s">
        <v>877</v>
      </c>
      <c r="G168" s="12"/>
    </row>
    <row r="169" spans="1:7" x14ac:dyDescent="0.2">
      <c r="A169" s="15">
        <v>168</v>
      </c>
      <c r="B169" s="15" t="s">
        <v>653</v>
      </c>
      <c r="C169" s="217" t="s">
        <v>601</v>
      </c>
      <c r="D169" s="12" t="s">
        <v>878</v>
      </c>
      <c r="G169" s="12"/>
    </row>
    <row r="170" spans="1:7" x14ac:dyDescent="0.2">
      <c r="A170" s="15">
        <v>169</v>
      </c>
      <c r="B170" s="15" t="s">
        <v>653</v>
      </c>
      <c r="C170" s="15" t="s">
        <v>602</v>
      </c>
      <c r="D170" s="12" t="s">
        <v>879</v>
      </c>
      <c r="G170" s="12"/>
    </row>
    <row r="171" spans="1:7" x14ac:dyDescent="0.2">
      <c r="A171" s="15">
        <v>170</v>
      </c>
      <c r="B171" s="15" t="s">
        <v>653</v>
      </c>
      <c r="C171" s="15" t="s">
        <v>603</v>
      </c>
      <c r="D171" s="12" t="s">
        <v>880</v>
      </c>
      <c r="G171" s="12"/>
    </row>
    <row r="172" spans="1:7" x14ac:dyDescent="0.2">
      <c r="A172" s="15">
        <v>171</v>
      </c>
      <c r="B172" s="15" t="s">
        <v>653</v>
      </c>
      <c r="C172" s="15" t="s">
        <v>604</v>
      </c>
      <c r="D172" s="12" t="s">
        <v>881</v>
      </c>
      <c r="G172" s="12"/>
    </row>
    <row r="173" spans="1:7" x14ac:dyDescent="0.2">
      <c r="A173" s="15">
        <v>172</v>
      </c>
      <c r="B173" s="15" t="s">
        <v>653</v>
      </c>
      <c r="C173" s="15" t="s">
        <v>605</v>
      </c>
      <c r="D173" s="12" t="s">
        <v>882</v>
      </c>
      <c r="G173" s="12"/>
    </row>
    <row r="174" spans="1:7" x14ac:dyDescent="0.2">
      <c r="A174" s="15">
        <v>173</v>
      </c>
      <c r="B174" s="15" t="s">
        <v>653</v>
      </c>
      <c r="C174" s="217" t="s">
        <v>606</v>
      </c>
      <c r="D174" s="12" t="s">
        <v>883</v>
      </c>
      <c r="G174" s="12"/>
    </row>
    <row r="175" spans="1:7" x14ac:dyDescent="0.2">
      <c r="A175" s="15">
        <v>174</v>
      </c>
      <c r="B175" s="15" t="s">
        <v>653</v>
      </c>
      <c r="C175" s="15" t="s">
        <v>607</v>
      </c>
      <c r="D175" s="12" t="s">
        <v>884</v>
      </c>
      <c r="G175" s="12"/>
    </row>
    <row r="176" spans="1:7" x14ac:dyDescent="0.2">
      <c r="A176" s="15">
        <v>175</v>
      </c>
      <c r="B176" s="15" t="s">
        <v>653</v>
      </c>
      <c r="C176" s="15" t="s">
        <v>608</v>
      </c>
      <c r="D176" s="12" t="s">
        <v>885</v>
      </c>
      <c r="G176" s="12"/>
    </row>
    <row r="177" spans="1:7" x14ac:dyDescent="0.2">
      <c r="A177" s="15">
        <v>176</v>
      </c>
      <c r="B177" s="15" t="s">
        <v>653</v>
      </c>
      <c r="C177" s="15" t="s">
        <v>609</v>
      </c>
      <c r="D177" s="12" t="s">
        <v>886</v>
      </c>
      <c r="G177" s="12"/>
    </row>
    <row r="178" spans="1:7" x14ac:dyDescent="0.2">
      <c r="A178" s="15">
        <v>177</v>
      </c>
      <c r="B178" s="15" t="s">
        <v>653</v>
      </c>
      <c r="C178" s="15" t="s">
        <v>610</v>
      </c>
      <c r="D178" s="12" t="s">
        <v>887</v>
      </c>
      <c r="G178" s="12"/>
    </row>
    <row r="179" spans="1:7" x14ac:dyDescent="0.2">
      <c r="A179" s="15">
        <v>178</v>
      </c>
      <c r="B179" s="15" t="s">
        <v>653</v>
      </c>
      <c r="C179" s="217" t="s">
        <v>611</v>
      </c>
      <c r="D179" s="12" t="s">
        <v>888</v>
      </c>
      <c r="G179" s="12"/>
    </row>
    <row r="180" spans="1:7" x14ac:dyDescent="0.2">
      <c r="A180" s="15">
        <v>179</v>
      </c>
      <c r="B180" s="15" t="s">
        <v>653</v>
      </c>
      <c r="C180" s="15" t="s">
        <v>612</v>
      </c>
      <c r="D180" s="12" t="s">
        <v>889</v>
      </c>
      <c r="G180" s="12"/>
    </row>
    <row r="181" spans="1:7" x14ac:dyDescent="0.2">
      <c r="A181" s="15">
        <v>180</v>
      </c>
      <c r="B181" s="15" t="s">
        <v>653</v>
      </c>
      <c r="C181" s="15" t="s">
        <v>613</v>
      </c>
      <c r="D181" s="12" t="s">
        <v>890</v>
      </c>
      <c r="G181" s="12"/>
    </row>
    <row r="182" spans="1:7" x14ac:dyDescent="0.2">
      <c r="A182" s="15">
        <v>181</v>
      </c>
      <c r="B182" s="15" t="s">
        <v>653</v>
      </c>
      <c r="C182" s="15" t="s">
        <v>614</v>
      </c>
      <c r="D182" s="12" t="s">
        <v>891</v>
      </c>
      <c r="G182" s="12"/>
    </row>
    <row r="183" spans="1:7" x14ac:dyDescent="0.2">
      <c r="A183" s="15">
        <v>182</v>
      </c>
      <c r="B183" s="15" t="s">
        <v>653</v>
      </c>
      <c r="C183" s="15" t="s">
        <v>615</v>
      </c>
      <c r="D183" s="12" t="s">
        <v>892</v>
      </c>
      <c r="G183" s="12"/>
    </row>
    <row r="184" spans="1:7" x14ac:dyDescent="0.2">
      <c r="A184" s="15">
        <v>183</v>
      </c>
      <c r="B184" s="15" t="s">
        <v>653</v>
      </c>
      <c r="C184" s="15" t="s">
        <v>616</v>
      </c>
      <c r="D184" s="12" t="s">
        <v>662</v>
      </c>
      <c r="G184" s="12"/>
    </row>
    <row r="185" spans="1:7" x14ac:dyDescent="0.2">
      <c r="A185" s="15">
        <v>184</v>
      </c>
      <c r="B185" s="15" t="s">
        <v>653</v>
      </c>
      <c r="C185" s="15" t="s">
        <v>617</v>
      </c>
      <c r="D185" s="12" t="s">
        <v>663</v>
      </c>
      <c r="G185" s="12"/>
    </row>
    <row r="186" spans="1:7" x14ac:dyDescent="0.2">
      <c r="A186" s="15">
        <v>185</v>
      </c>
      <c r="B186" s="15" t="s">
        <v>653</v>
      </c>
      <c r="C186" s="279" t="s">
        <v>618</v>
      </c>
      <c r="D186" s="12" t="s">
        <v>664</v>
      </c>
      <c r="G186" s="12"/>
    </row>
    <row r="187" spans="1:7" x14ac:dyDescent="0.2">
      <c r="A187" s="15">
        <v>186</v>
      </c>
      <c r="B187" s="15" t="s">
        <v>653</v>
      </c>
      <c r="C187" s="279" t="s">
        <v>619</v>
      </c>
      <c r="D187" s="12" t="s">
        <v>665</v>
      </c>
      <c r="G187" s="12"/>
    </row>
    <row r="188" spans="1:7" x14ac:dyDescent="0.2">
      <c r="A188" s="15">
        <v>187</v>
      </c>
      <c r="B188" s="15" t="s">
        <v>653</v>
      </c>
      <c r="C188" s="279" t="s">
        <v>620</v>
      </c>
      <c r="D188" s="12" t="s">
        <v>666</v>
      </c>
      <c r="G188" s="12"/>
    </row>
    <row r="189" spans="1:7" x14ac:dyDescent="0.2">
      <c r="A189" s="15">
        <v>188</v>
      </c>
      <c r="B189" s="15" t="s">
        <v>653</v>
      </c>
      <c r="C189" s="279" t="s">
        <v>621</v>
      </c>
      <c r="D189" s="12" t="s">
        <v>667</v>
      </c>
      <c r="G189" s="12"/>
    </row>
    <row r="190" spans="1:7" x14ac:dyDescent="0.2">
      <c r="A190" s="15">
        <v>189</v>
      </c>
      <c r="B190" s="15" t="s">
        <v>653</v>
      </c>
      <c r="C190" s="279" t="s">
        <v>622</v>
      </c>
      <c r="D190" s="12" t="s">
        <v>756</v>
      </c>
      <c r="G190" s="12"/>
    </row>
    <row r="191" spans="1:7" x14ac:dyDescent="0.2">
      <c r="A191" s="15">
        <v>190</v>
      </c>
      <c r="B191" s="15" t="s">
        <v>653</v>
      </c>
      <c r="C191" s="279" t="s">
        <v>623</v>
      </c>
      <c r="D191" s="12" t="s">
        <v>757</v>
      </c>
      <c r="G191" s="12"/>
    </row>
    <row r="192" spans="1:7" x14ac:dyDescent="0.2">
      <c r="A192" s="15">
        <v>191</v>
      </c>
      <c r="B192" s="15" t="s">
        <v>653</v>
      </c>
      <c r="C192" s="279" t="s">
        <v>624</v>
      </c>
      <c r="D192" s="12" t="s">
        <v>758</v>
      </c>
      <c r="G192" s="12"/>
    </row>
    <row r="193" spans="1:7" x14ac:dyDescent="0.2">
      <c r="A193" s="15">
        <v>192</v>
      </c>
      <c r="B193" s="15" t="s">
        <v>741</v>
      </c>
      <c r="C193" s="279" t="s">
        <v>247</v>
      </c>
      <c r="D193" s="12" t="s">
        <v>668</v>
      </c>
      <c r="G193" s="12"/>
    </row>
    <row r="194" spans="1:7" x14ac:dyDescent="0.2">
      <c r="A194" s="15">
        <v>193</v>
      </c>
      <c r="B194" s="15" t="s">
        <v>741</v>
      </c>
      <c r="C194" s="279" t="s">
        <v>248</v>
      </c>
      <c r="D194" s="12" t="s">
        <v>669</v>
      </c>
      <c r="G194" s="12"/>
    </row>
    <row r="195" spans="1:7" x14ac:dyDescent="0.2">
      <c r="A195" s="15">
        <v>194</v>
      </c>
      <c r="B195" s="15" t="s">
        <v>741</v>
      </c>
      <c r="C195" s="279" t="s">
        <v>379</v>
      </c>
      <c r="D195" s="12" t="s">
        <v>759</v>
      </c>
      <c r="G195" s="12"/>
    </row>
    <row r="196" spans="1:7" x14ac:dyDescent="0.2">
      <c r="A196" s="15">
        <v>195</v>
      </c>
      <c r="B196" s="15" t="s">
        <v>741</v>
      </c>
      <c r="C196" s="279" t="s">
        <v>258</v>
      </c>
      <c r="D196" s="12" t="s">
        <v>670</v>
      </c>
      <c r="G196" s="12"/>
    </row>
    <row r="197" spans="1:7" x14ac:dyDescent="0.2">
      <c r="A197" s="15">
        <v>196</v>
      </c>
      <c r="B197" s="15" t="s">
        <v>741</v>
      </c>
      <c r="C197" s="279" t="s">
        <v>262</v>
      </c>
      <c r="D197" s="12" t="s">
        <v>671</v>
      </c>
      <c r="G197" s="12"/>
    </row>
    <row r="198" spans="1:7" x14ac:dyDescent="0.2">
      <c r="A198" s="15">
        <v>197</v>
      </c>
      <c r="B198" s="15" t="s">
        <v>741</v>
      </c>
      <c r="C198" s="279" t="s">
        <v>380</v>
      </c>
      <c r="D198" s="12" t="s">
        <v>760</v>
      </c>
      <c r="G198" s="12"/>
    </row>
    <row r="199" spans="1:7" x14ac:dyDescent="0.2">
      <c r="A199" s="15">
        <v>198</v>
      </c>
      <c r="B199" s="15" t="s">
        <v>741</v>
      </c>
      <c r="C199" s="279" t="s">
        <v>268</v>
      </c>
      <c r="D199" s="12" t="s">
        <v>672</v>
      </c>
      <c r="G199" s="12"/>
    </row>
    <row r="200" spans="1:7" x14ac:dyDescent="0.2">
      <c r="A200" s="15">
        <v>199</v>
      </c>
      <c r="B200" s="15" t="s">
        <v>741</v>
      </c>
      <c r="C200" s="279" t="s">
        <v>271</v>
      </c>
      <c r="D200" s="12" t="s">
        <v>673</v>
      </c>
      <c r="G200" s="12"/>
    </row>
    <row r="201" spans="1:7" x14ac:dyDescent="0.2">
      <c r="A201" s="15">
        <v>200</v>
      </c>
      <c r="B201" s="15" t="s">
        <v>741</v>
      </c>
      <c r="C201" s="279" t="s">
        <v>381</v>
      </c>
      <c r="D201" s="12" t="s">
        <v>761</v>
      </c>
      <c r="G201" s="12"/>
    </row>
    <row r="202" spans="1:7" x14ac:dyDescent="0.2">
      <c r="A202" s="15">
        <v>201</v>
      </c>
      <c r="B202" s="15" t="s">
        <v>741</v>
      </c>
      <c r="C202" s="279" t="s">
        <v>275</v>
      </c>
      <c r="D202" s="12" t="s">
        <v>674</v>
      </c>
      <c r="G202" s="12"/>
    </row>
    <row r="203" spans="1:7" x14ac:dyDescent="0.2">
      <c r="A203" s="15">
        <v>202</v>
      </c>
      <c r="B203" s="15" t="s">
        <v>741</v>
      </c>
      <c r="C203" s="279" t="s">
        <v>278</v>
      </c>
      <c r="D203" s="12" t="s">
        <v>675</v>
      </c>
      <c r="G203" s="12"/>
    </row>
    <row r="204" spans="1:7" x14ac:dyDescent="0.2">
      <c r="A204" s="15">
        <v>203</v>
      </c>
      <c r="B204" s="15" t="s">
        <v>741</v>
      </c>
      <c r="C204" s="279" t="s">
        <v>382</v>
      </c>
      <c r="D204" s="12" t="s">
        <v>762</v>
      </c>
      <c r="G204" s="12"/>
    </row>
    <row r="205" spans="1:7" x14ac:dyDescent="0.2">
      <c r="A205" s="15">
        <v>204</v>
      </c>
      <c r="B205" s="15" t="s">
        <v>741</v>
      </c>
      <c r="C205" s="279" t="s">
        <v>282</v>
      </c>
      <c r="D205" s="12" t="s">
        <v>676</v>
      </c>
      <c r="G205" s="12"/>
    </row>
    <row r="206" spans="1:7" x14ac:dyDescent="0.2">
      <c r="A206" s="15">
        <v>205</v>
      </c>
      <c r="B206" s="15" t="s">
        <v>741</v>
      </c>
      <c r="C206" s="279" t="s">
        <v>284</v>
      </c>
      <c r="D206" s="12" t="s">
        <v>677</v>
      </c>
      <c r="G206" s="12"/>
    </row>
    <row r="207" spans="1:7" x14ac:dyDescent="0.2">
      <c r="A207" s="15">
        <v>206</v>
      </c>
      <c r="B207" s="15" t="s">
        <v>741</v>
      </c>
      <c r="C207" s="279" t="s">
        <v>383</v>
      </c>
      <c r="D207" s="12" t="s">
        <v>763</v>
      </c>
      <c r="G207" s="12"/>
    </row>
    <row r="208" spans="1:7" x14ac:dyDescent="0.2">
      <c r="A208" s="15">
        <v>207</v>
      </c>
      <c r="B208" s="15" t="s">
        <v>741</v>
      </c>
      <c r="C208" s="279" t="s">
        <v>287</v>
      </c>
      <c r="D208" s="12" t="s">
        <v>678</v>
      </c>
      <c r="G208" s="12"/>
    </row>
    <row r="209" spans="1:7" x14ac:dyDescent="0.2">
      <c r="A209" s="15">
        <v>208</v>
      </c>
      <c r="B209" s="15" t="s">
        <v>741</v>
      </c>
      <c r="C209" s="279" t="s">
        <v>290</v>
      </c>
      <c r="D209" s="12" t="s">
        <v>679</v>
      </c>
      <c r="G209" s="12"/>
    </row>
    <row r="210" spans="1:7" x14ac:dyDescent="0.2">
      <c r="A210" s="15">
        <v>209</v>
      </c>
      <c r="B210" s="15" t="s">
        <v>741</v>
      </c>
      <c r="C210" s="279" t="s">
        <v>384</v>
      </c>
      <c r="D210" s="12" t="s">
        <v>764</v>
      </c>
      <c r="G210" s="12"/>
    </row>
    <row r="211" spans="1:7" x14ac:dyDescent="0.2">
      <c r="A211" s="15">
        <v>210</v>
      </c>
      <c r="B211" s="15" t="s">
        <v>741</v>
      </c>
      <c r="C211" s="281" t="s">
        <v>294</v>
      </c>
      <c r="D211" s="12" t="s">
        <v>680</v>
      </c>
      <c r="G211" s="12"/>
    </row>
    <row r="212" spans="1:7" x14ac:dyDescent="0.2">
      <c r="A212" s="15">
        <v>211</v>
      </c>
      <c r="B212" s="15" t="s">
        <v>741</v>
      </c>
      <c r="C212" s="281" t="s">
        <v>296</v>
      </c>
      <c r="D212" s="12" t="s">
        <v>681</v>
      </c>
      <c r="G212" s="12"/>
    </row>
    <row r="213" spans="1:7" x14ac:dyDescent="0.2">
      <c r="A213" s="15">
        <v>212</v>
      </c>
      <c r="B213" s="15" t="s">
        <v>741</v>
      </c>
      <c r="C213" s="281" t="s">
        <v>385</v>
      </c>
      <c r="D213" s="12" t="s">
        <v>765</v>
      </c>
      <c r="G213" s="12"/>
    </row>
    <row r="214" spans="1:7" x14ac:dyDescent="0.2">
      <c r="A214" s="15">
        <v>213</v>
      </c>
      <c r="B214" s="15" t="s">
        <v>741</v>
      </c>
      <c r="C214" s="279" t="s">
        <v>299</v>
      </c>
      <c r="D214" s="12" t="s">
        <v>682</v>
      </c>
      <c r="G214" s="12"/>
    </row>
    <row r="215" spans="1:7" x14ac:dyDescent="0.2">
      <c r="A215" s="15">
        <v>214</v>
      </c>
      <c r="B215" s="15" t="s">
        <v>741</v>
      </c>
      <c r="C215" s="279" t="s">
        <v>302</v>
      </c>
      <c r="D215" s="12" t="s">
        <v>683</v>
      </c>
      <c r="G215" s="12"/>
    </row>
    <row r="216" spans="1:7" x14ac:dyDescent="0.2">
      <c r="A216" s="15">
        <v>215</v>
      </c>
      <c r="B216" s="15" t="s">
        <v>741</v>
      </c>
      <c r="C216" s="279" t="s">
        <v>386</v>
      </c>
      <c r="D216" s="12" t="s">
        <v>766</v>
      </c>
      <c r="G216" s="12"/>
    </row>
    <row r="217" spans="1:7" x14ac:dyDescent="0.2">
      <c r="A217" s="15">
        <v>216</v>
      </c>
      <c r="B217" s="15" t="s">
        <v>741</v>
      </c>
      <c r="C217" s="279" t="s">
        <v>309</v>
      </c>
      <c r="D217" s="12" t="s">
        <v>684</v>
      </c>
      <c r="G217" s="12"/>
    </row>
    <row r="218" spans="1:7" x14ac:dyDescent="0.2">
      <c r="A218" s="15">
        <v>217</v>
      </c>
      <c r="B218" s="15" t="s">
        <v>741</v>
      </c>
      <c r="C218" s="279" t="s">
        <v>311</v>
      </c>
      <c r="D218" s="12" t="s">
        <v>685</v>
      </c>
      <c r="G218" s="12"/>
    </row>
    <row r="219" spans="1:7" x14ac:dyDescent="0.2">
      <c r="A219" s="15">
        <v>218</v>
      </c>
      <c r="B219" s="15" t="s">
        <v>741</v>
      </c>
      <c r="C219" s="279" t="s">
        <v>387</v>
      </c>
      <c r="D219" s="12" t="s">
        <v>767</v>
      </c>
      <c r="G219" s="12"/>
    </row>
    <row r="220" spans="1:7" x14ac:dyDescent="0.2">
      <c r="A220" s="15">
        <v>219</v>
      </c>
      <c r="B220" s="15" t="s">
        <v>741</v>
      </c>
      <c r="C220" s="279" t="s">
        <v>314</v>
      </c>
      <c r="D220" s="12" t="s">
        <v>686</v>
      </c>
      <c r="G220" s="12"/>
    </row>
    <row r="221" spans="1:7" x14ac:dyDescent="0.2">
      <c r="A221" s="15">
        <v>220</v>
      </c>
      <c r="B221" s="15" t="s">
        <v>741</v>
      </c>
      <c r="C221" s="279" t="s">
        <v>320</v>
      </c>
      <c r="D221" s="12" t="s">
        <v>687</v>
      </c>
      <c r="G221" s="12"/>
    </row>
    <row r="222" spans="1:7" x14ac:dyDescent="0.2">
      <c r="A222" s="15">
        <v>221</v>
      </c>
      <c r="B222" s="15" t="s">
        <v>741</v>
      </c>
      <c r="C222" s="279" t="s">
        <v>388</v>
      </c>
      <c r="D222" s="12" t="s">
        <v>768</v>
      </c>
      <c r="G222" s="12"/>
    </row>
    <row r="223" spans="1:7" x14ac:dyDescent="0.2">
      <c r="A223" s="15">
        <v>222</v>
      </c>
      <c r="B223" s="15" t="s">
        <v>741</v>
      </c>
      <c r="C223" s="279" t="s">
        <v>326</v>
      </c>
      <c r="D223" s="12" t="s">
        <v>688</v>
      </c>
      <c r="G223" s="12"/>
    </row>
    <row r="224" spans="1:7" x14ac:dyDescent="0.2">
      <c r="A224" s="15">
        <v>223</v>
      </c>
      <c r="B224" s="15" t="s">
        <v>741</v>
      </c>
      <c r="C224" s="279" t="s">
        <v>330</v>
      </c>
      <c r="D224" s="12" t="s">
        <v>689</v>
      </c>
      <c r="G224" s="12"/>
    </row>
    <row r="225" spans="1:7" x14ac:dyDescent="0.2">
      <c r="A225" s="15">
        <v>224</v>
      </c>
      <c r="B225" s="15" t="s">
        <v>741</v>
      </c>
      <c r="C225" s="279" t="s">
        <v>389</v>
      </c>
      <c r="D225" s="12" t="s">
        <v>769</v>
      </c>
      <c r="G225" s="12"/>
    </row>
    <row r="226" spans="1:7" x14ac:dyDescent="0.2">
      <c r="A226" s="15">
        <v>225</v>
      </c>
      <c r="B226" s="15" t="s">
        <v>741</v>
      </c>
      <c r="C226" s="279" t="s">
        <v>337</v>
      </c>
      <c r="D226" s="12" t="s">
        <v>690</v>
      </c>
      <c r="G226" s="12"/>
    </row>
    <row r="227" spans="1:7" x14ac:dyDescent="0.2">
      <c r="A227" s="15">
        <v>226</v>
      </c>
      <c r="B227" s="15" t="s">
        <v>741</v>
      </c>
      <c r="C227" s="279" t="s">
        <v>341</v>
      </c>
      <c r="D227" s="12" t="s">
        <v>691</v>
      </c>
      <c r="G227" s="12"/>
    </row>
    <row r="228" spans="1:7" x14ac:dyDescent="0.2">
      <c r="A228" s="15">
        <v>227</v>
      </c>
      <c r="B228" s="15" t="s">
        <v>741</v>
      </c>
      <c r="C228" s="279" t="s">
        <v>390</v>
      </c>
      <c r="D228" s="12" t="s">
        <v>770</v>
      </c>
      <c r="G228" s="12"/>
    </row>
    <row r="229" spans="1:7" x14ac:dyDescent="0.2">
      <c r="A229" s="15">
        <v>228</v>
      </c>
      <c r="B229" s="15" t="s">
        <v>741</v>
      </c>
      <c r="C229" s="282" t="s">
        <v>626</v>
      </c>
      <c r="D229" s="12" t="s">
        <v>692</v>
      </c>
      <c r="G229" s="12"/>
    </row>
    <row r="230" spans="1:7" x14ac:dyDescent="0.2">
      <c r="A230" s="15">
        <v>229</v>
      </c>
      <c r="B230" s="15" t="s">
        <v>741</v>
      </c>
      <c r="C230" s="282" t="s">
        <v>627</v>
      </c>
      <c r="D230" s="12" t="s">
        <v>693</v>
      </c>
      <c r="G230" s="12"/>
    </row>
    <row r="231" spans="1:7" x14ac:dyDescent="0.2">
      <c r="A231" s="15">
        <v>230</v>
      </c>
      <c r="B231" s="15" t="s">
        <v>741</v>
      </c>
      <c r="C231" s="282" t="s">
        <v>628</v>
      </c>
      <c r="D231" s="12" t="s">
        <v>771</v>
      </c>
      <c r="G231" s="12"/>
    </row>
    <row r="232" spans="1:7" x14ac:dyDescent="0.2">
      <c r="A232" s="15">
        <v>231</v>
      </c>
      <c r="B232" s="15" t="s">
        <v>710</v>
      </c>
      <c r="C232" s="279" t="s">
        <v>249</v>
      </c>
      <c r="D232" s="12" t="s">
        <v>694</v>
      </c>
      <c r="G232" s="12"/>
    </row>
    <row r="233" spans="1:7" x14ac:dyDescent="0.2">
      <c r="A233" s="15">
        <v>232</v>
      </c>
      <c r="B233" s="15" t="s">
        <v>710</v>
      </c>
      <c r="C233" s="279" t="s">
        <v>250</v>
      </c>
      <c r="D233" s="12" t="s">
        <v>695</v>
      </c>
      <c r="G233" s="12"/>
    </row>
    <row r="234" spans="1:7" x14ac:dyDescent="0.2">
      <c r="A234" s="15">
        <v>233</v>
      </c>
      <c r="B234" s="15" t="s">
        <v>710</v>
      </c>
      <c r="C234" s="279" t="s">
        <v>251</v>
      </c>
      <c r="D234" s="12" t="s">
        <v>696</v>
      </c>
      <c r="G234" s="12"/>
    </row>
    <row r="235" spans="1:7" x14ac:dyDescent="0.2">
      <c r="A235" s="15">
        <v>234</v>
      </c>
      <c r="B235" s="15" t="s">
        <v>710</v>
      </c>
      <c r="C235" s="279" t="s">
        <v>253</v>
      </c>
      <c r="D235" s="12" t="s">
        <v>697</v>
      </c>
      <c r="G235" s="12"/>
    </row>
    <row r="236" spans="1:7" x14ac:dyDescent="0.2">
      <c r="A236" s="15">
        <v>235</v>
      </c>
      <c r="B236" s="15" t="s">
        <v>710</v>
      </c>
      <c r="C236" s="279" t="s">
        <v>254</v>
      </c>
      <c r="D236" s="12" t="s">
        <v>698</v>
      </c>
      <c r="G236" s="12"/>
    </row>
    <row r="237" spans="1:7" x14ac:dyDescent="0.2">
      <c r="A237" s="15">
        <v>236</v>
      </c>
      <c r="B237" s="15" t="s">
        <v>710</v>
      </c>
      <c r="C237" s="279" t="s">
        <v>255</v>
      </c>
      <c r="D237" s="12" t="s">
        <v>699</v>
      </c>
      <c r="G237" s="12"/>
    </row>
    <row r="238" spans="1:7" x14ac:dyDescent="0.2">
      <c r="A238" s="15">
        <v>237</v>
      </c>
      <c r="B238" s="15" t="s">
        <v>710</v>
      </c>
      <c r="C238" s="279" t="s">
        <v>256</v>
      </c>
      <c r="D238" s="12" t="s">
        <v>700</v>
      </c>
      <c r="G238" s="12"/>
    </row>
    <row r="239" spans="1:7" x14ac:dyDescent="0.2">
      <c r="A239" s="15">
        <v>238</v>
      </c>
      <c r="B239" s="15" t="s">
        <v>710</v>
      </c>
      <c r="C239" s="279" t="s">
        <v>257</v>
      </c>
      <c r="D239" s="12" t="s">
        <v>701</v>
      </c>
      <c r="G239" s="12"/>
    </row>
    <row r="240" spans="1:7" x14ac:dyDescent="0.2">
      <c r="A240" s="15">
        <v>239</v>
      </c>
      <c r="B240" s="15" t="s">
        <v>710</v>
      </c>
      <c r="C240" s="279" t="s">
        <v>259</v>
      </c>
      <c r="D240" s="12" t="s">
        <v>702</v>
      </c>
      <c r="G240" s="12"/>
    </row>
    <row r="241" spans="1:7" x14ac:dyDescent="0.2">
      <c r="A241" s="15">
        <v>240</v>
      </c>
      <c r="B241" s="15" t="s">
        <v>710</v>
      </c>
      <c r="C241" s="279" t="s">
        <v>260</v>
      </c>
      <c r="D241" s="12" t="s">
        <v>703</v>
      </c>
      <c r="G241" s="12"/>
    </row>
    <row r="242" spans="1:7" x14ac:dyDescent="0.2">
      <c r="A242" s="15">
        <v>241</v>
      </c>
      <c r="B242" s="15" t="s">
        <v>710</v>
      </c>
      <c r="C242" s="279" t="s">
        <v>261</v>
      </c>
      <c r="D242" s="12" t="s">
        <v>704</v>
      </c>
      <c r="G242" s="12"/>
    </row>
    <row r="243" spans="1:7" x14ac:dyDescent="0.2">
      <c r="A243" s="15">
        <v>242</v>
      </c>
      <c r="B243" s="15" t="s">
        <v>710</v>
      </c>
      <c r="C243" s="279" t="s">
        <v>263</v>
      </c>
      <c r="D243" s="12" t="s">
        <v>705</v>
      </c>
      <c r="G243" s="12"/>
    </row>
    <row r="244" spans="1:7" x14ac:dyDescent="0.2">
      <c r="A244" s="15">
        <v>243</v>
      </c>
      <c r="B244" s="15" t="s">
        <v>710</v>
      </c>
      <c r="C244" s="279" t="s">
        <v>264</v>
      </c>
      <c r="D244" s="12" t="s">
        <v>706</v>
      </c>
      <c r="G244" s="12"/>
    </row>
    <row r="245" spans="1:7" x14ac:dyDescent="0.2">
      <c r="A245" s="15">
        <v>244</v>
      </c>
      <c r="B245" s="15" t="s">
        <v>710</v>
      </c>
      <c r="C245" s="279" t="s">
        <v>265</v>
      </c>
      <c r="D245" s="12" t="s">
        <v>707</v>
      </c>
      <c r="G245" s="12"/>
    </row>
    <row r="246" spans="1:7" x14ac:dyDescent="0.2">
      <c r="A246" s="15">
        <v>245</v>
      </c>
      <c r="B246" s="15" t="s">
        <v>710</v>
      </c>
      <c r="C246" s="279" t="s">
        <v>266</v>
      </c>
      <c r="D246" s="12" t="s">
        <v>708</v>
      </c>
      <c r="G246" s="12"/>
    </row>
    <row r="247" spans="1:7" x14ac:dyDescent="0.2">
      <c r="A247" s="15">
        <v>246</v>
      </c>
      <c r="B247" s="15" t="s">
        <v>710</v>
      </c>
      <c r="C247" s="279" t="s">
        <v>267</v>
      </c>
      <c r="D247" s="12" t="s">
        <v>709</v>
      </c>
      <c r="G247" s="12"/>
    </row>
    <row r="248" spans="1:7" x14ac:dyDescent="0.2">
      <c r="A248" s="15">
        <v>247</v>
      </c>
      <c r="B248" s="15" t="s">
        <v>710</v>
      </c>
      <c r="C248" s="279" t="s">
        <v>269</v>
      </c>
      <c r="D248" s="12" t="s">
        <v>772</v>
      </c>
      <c r="G248" s="12"/>
    </row>
    <row r="249" spans="1:7" x14ac:dyDescent="0.2">
      <c r="A249" s="15">
        <v>248</v>
      </c>
      <c r="B249" s="15" t="s">
        <v>710</v>
      </c>
      <c r="C249" s="279" t="s">
        <v>270</v>
      </c>
      <c r="D249" s="12" t="s">
        <v>893</v>
      </c>
      <c r="G249" s="12"/>
    </row>
    <row r="250" spans="1:7" x14ac:dyDescent="0.2">
      <c r="A250" s="15">
        <v>249</v>
      </c>
      <c r="B250" s="15" t="s">
        <v>710</v>
      </c>
      <c r="C250" s="279" t="s">
        <v>272</v>
      </c>
      <c r="D250" s="12" t="s">
        <v>894</v>
      </c>
      <c r="G250" s="12"/>
    </row>
    <row r="251" spans="1:7" x14ac:dyDescent="0.2">
      <c r="A251" s="15">
        <v>250</v>
      </c>
      <c r="B251" s="15" t="s">
        <v>710</v>
      </c>
      <c r="C251" s="279" t="s">
        <v>273</v>
      </c>
      <c r="D251" s="12" t="s">
        <v>895</v>
      </c>
      <c r="G251" s="12"/>
    </row>
    <row r="252" spans="1:7" x14ac:dyDescent="0.2">
      <c r="A252" s="15">
        <v>251</v>
      </c>
      <c r="B252" s="15" t="s">
        <v>710</v>
      </c>
      <c r="C252" s="279" t="s">
        <v>274</v>
      </c>
      <c r="D252" s="12" t="s">
        <v>896</v>
      </c>
      <c r="G252" s="12"/>
    </row>
    <row r="253" spans="1:7" x14ac:dyDescent="0.2">
      <c r="A253" s="15">
        <v>252</v>
      </c>
      <c r="B253" s="15" t="s">
        <v>710</v>
      </c>
      <c r="C253" s="279" t="s">
        <v>276</v>
      </c>
      <c r="D253" s="12" t="s">
        <v>897</v>
      </c>
      <c r="G253" s="12"/>
    </row>
    <row r="254" spans="1:7" x14ac:dyDescent="0.2">
      <c r="A254" s="15">
        <v>253</v>
      </c>
      <c r="B254" s="15" t="s">
        <v>710</v>
      </c>
      <c r="C254" s="279" t="s">
        <v>277</v>
      </c>
      <c r="D254" s="12" t="s">
        <v>898</v>
      </c>
      <c r="G254" s="12"/>
    </row>
    <row r="255" spans="1:7" x14ac:dyDescent="0.2">
      <c r="A255" s="15">
        <v>254</v>
      </c>
      <c r="B255" s="15" t="s">
        <v>710</v>
      </c>
      <c r="C255" s="279" t="s">
        <v>279</v>
      </c>
      <c r="D255" s="12" t="s">
        <v>899</v>
      </c>
      <c r="G255" s="12"/>
    </row>
    <row r="256" spans="1:7" x14ac:dyDescent="0.2">
      <c r="A256" s="15">
        <v>255</v>
      </c>
      <c r="B256" s="15" t="s">
        <v>710</v>
      </c>
      <c r="C256" s="279" t="s">
        <v>280</v>
      </c>
      <c r="D256" s="12" t="s">
        <v>900</v>
      </c>
      <c r="G256" s="12"/>
    </row>
    <row r="257" spans="1:7" x14ac:dyDescent="0.2">
      <c r="A257" s="15">
        <v>256</v>
      </c>
      <c r="B257" s="15" t="s">
        <v>710</v>
      </c>
      <c r="C257" s="279" t="s">
        <v>281</v>
      </c>
      <c r="D257" s="12" t="s">
        <v>901</v>
      </c>
      <c r="G257" s="12"/>
    </row>
    <row r="258" spans="1:7" x14ac:dyDescent="0.2">
      <c r="A258" s="15">
        <v>257</v>
      </c>
      <c r="B258" s="15" t="s">
        <v>710</v>
      </c>
      <c r="C258" s="279" t="s">
        <v>283</v>
      </c>
      <c r="D258" s="12" t="s">
        <v>902</v>
      </c>
      <c r="G258" s="12"/>
    </row>
    <row r="259" spans="1:7" x14ac:dyDescent="0.2">
      <c r="A259" s="15">
        <v>258</v>
      </c>
      <c r="B259" s="15" t="s">
        <v>710</v>
      </c>
      <c r="C259" s="279" t="s">
        <v>285</v>
      </c>
      <c r="D259" s="12" t="s">
        <v>903</v>
      </c>
      <c r="G259" s="12"/>
    </row>
    <row r="260" spans="1:7" x14ac:dyDescent="0.2">
      <c r="A260" s="15">
        <v>259</v>
      </c>
      <c r="B260" s="15" t="s">
        <v>710</v>
      </c>
      <c r="C260" s="279" t="s">
        <v>286</v>
      </c>
      <c r="D260" s="12" t="s">
        <v>904</v>
      </c>
      <c r="G260" s="12"/>
    </row>
    <row r="261" spans="1:7" x14ac:dyDescent="0.2">
      <c r="A261" s="15">
        <v>260</v>
      </c>
      <c r="B261" s="15" t="s">
        <v>710</v>
      </c>
      <c r="C261" s="279" t="s">
        <v>288</v>
      </c>
      <c r="D261" s="12" t="s">
        <v>905</v>
      </c>
      <c r="G261" s="12"/>
    </row>
    <row r="262" spans="1:7" x14ac:dyDescent="0.2">
      <c r="A262" s="15">
        <v>261</v>
      </c>
      <c r="B262" s="15" t="s">
        <v>710</v>
      </c>
      <c r="C262" s="279" t="s">
        <v>289</v>
      </c>
      <c r="D262" s="12" t="s">
        <v>906</v>
      </c>
      <c r="G262" s="12"/>
    </row>
    <row r="263" spans="1:7" x14ac:dyDescent="0.2">
      <c r="A263" s="15">
        <v>262</v>
      </c>
      <c r="B263" s="15" t="s">
        <v>710</v>
      </c>
      <c r="C263" s="279" t="s">
        <v>291</v>
      </c>
      <c r="D263" s="12" t="s">
        <v>907</v>
      </c>
      <c r="G263" s="12"/>
    </row>
    <row r="264" spans="1:7" x14ac:dyDescent="0.2">
      <c r="A264" s="15">
        <v>263</v>
      </c>
      <c r="B264" s="15" t="s">
        <v>710</v>
      </c>
      <c r="C264" s="279" t="s">
        <v>292</v>
      </c>
      <c r="D264" s="12" t="s">
        <v>908</v>
      </c>
      <c r="G264" s="12"/>
    </row>
    <row r="265" spans="1:7" x14ac:dyDescent="0.2">
      <c r="A265" s="15">
        <v>264</v>
      </c>
      <c r="B265" s="15" t="s">
        <v>710</v>
      </c>
      <c r="C265" s="279" t="s">
        <v>293</v>
      </c>
      <c r="D265" s="12" t="s">
        <v>909</v>
      </c>
      <c r="G265" s="12"/>
    </row>
    <row r="266" spans="1:7" x14ac:dyDescent="0.2">
      <c r="A266" s="15">
        <v>265</v>
      </c>
      <c r="B266" s="15" t="s">
        <v>710</v>
      </c>
      <c r="C266" s="281" t="s">
        <v>295</v>
      </c>
      <c r="D266" s="12" t="s">
        <v>910</v>
      </c>
      <c r="G266" s="12"/>
    </row>
    <row r="267" spans="1:7" x14ac:dyDescent="0.2">
      <c r="A267" s="15">
        <v>266</v>
      </c>
      <c r="B267" s="15" t="s">
        <v>710</v>
      </c>
      <c r="C267" s="281" t="s">
        <v>357</v>
      </c>
      <c r="D267" s="12" t="s">
        <v>911</v>
      </c>
      <c r="G267" s="12"/>
    </row>
    <row r="268" spans="1:7" x14ac:dyDescent="0.2">
      <c r="A268" s="15">
        <v>267</v>
      </c>
      <c r="B268" s="15" t="s">
        <v>710</v>
      </c>
      <c r="C268" s="281" t="s">
        <v>297</v>
      </c>
      <c r="D268" s="12" t="s">
        <v>912</v>
      </c>
      <c r="G268" s="12"/>
    </row>
    <row r="269" spans="1:7" x14ac:dyDescent="0.2">
      <c r="A269" s="15">
        <v>268</v>
      </c>
      <c r="B269" s="15" t="s">
        <v>710</v>
      </c>
      <c r="C269" s="281" t="s">
        <v>358</v>
      </c>
      <c r="D269" s="12" t="s">
        <v>913</v>
      </c>
      <c r="G269" s="12"/>
    </row>
    <row r="270" spans="1:7" x14ac:dyDescent="0.2">
      <c r="A270" s="15">
        <v>269</v>
      </c>
      <c r="B270" s="15" t="s">
        <v>710</v>
      </c>
      <c r="C270" s="281" t="s">
        <v>298</v>
      </c>
      <c r="D270" s="12" t="s">
        <v>914</v>
      </c>
      <c r="G270" s="12"/>
    </row>
    <row r="271" spans="1:7" x14ac:dyDescent="0.2">
      <c r="A271" s="15">
        <v>270</v>
      </c>
      <c r="B271" s="15" t="s">
        <v>710</v>
      </c>
      <c r="C271" s="279" t="s">
        <v>300</v>
      </c>
      <c r="D271" s="12" t="s">
        <v>915</v>
      </c>
      <c r="G271" s="12"/>
    </row>
    <row r="272" spans="1:7" x14ac:dyDescent="0.2">
      <c r="A272" s="15">
        <v>271</v>
      </c>
      <c r="B272" s="15" t="s">
        <v>710</v>
      </c>
      <c r="C272" s="279" t="s">
        <v>301</v>
      </c>
      <c r="D272" s="12" t="s">
        <v>916</v>
      </c>
      <c r="G272" s="12"/>
    </row>
    <row r="273" spans="1:7" x14ac:dyDescent="0.2">
      <c r="A273" s="15">
        <v>272</v>
      </c>
      <c r="B273" s="15" t="s">
        <v>710</v>
      </c>
      <c r="C273" s="279" t="s">
        <v>303</v>
      </c>
      <c r="D273" s="12" t="s">
        <v>917</v>
      </c>
      <c r="G273" s="12"/>
    </row>
    <row r="274" spans="1:7" x14ac:dyDescent="0.2">
      <c r="A274" s="15">
        <v>273</v>
      </c>
      <c r="B274" s="15" t="s">
        <v>710</v>
      </c>
      <c r="C274" s="279" t="s">
        <v>304</v>
      </c>
      <c r="D274" s="12" t="s">
        <v>916</v>
      </c>
      <c r="G274" s="12"/>
    </row>
    <row r="275" spans="1:7" x14ac:dyDescent="0.2">
      <c r="A275" s="15">
        <v>274</v>
      </c>
      <c r="B275" s="15" t="s">
        <v>710</v>
      </c>
      <c r="C275" s="279" t="s">
        <v>305</v>
      </c>
      <c r="D275" s="12" t="s">
        <v>918</v>
      </c>
      <c r="G275" s="12"/>
    </row>
    <row r="276" spans="1:7" x14ac:dyDescent="0.2">
      <c r="A276" s="15">
        <v>275</v>
      </c>
      <c r="B276" s="15" t="s">
        <v>710</v>
      </c>
      <c r="C276" s="279" t="s">
        <v>306</v>
      </c>
      <c r="D276" s="12" t="s">
        <v>919</v>
      </c>
      <c r="G276" s="12"/>
    </row>
    <row r="277" spans="1:7" x14ac:dyDescent="0.2">
      <c r="A277" s="15">
        <v>276</v>
      </c>
      <c r="B277" s="15" t="s">
        <v>710</v>
      </c>
      <c r="C277" s="279" t="s">
        <v>310</v>
      </c>
      <c r="D277" s="12" t="s">
        <v>920</v>
      </c>
      <c r="G277" s="12"/>
    </row>
    <row r="278" spans="1:7" x14ac:dyDescent="0.2">
      <c r="A278" s="15">
        <v>277</v>
      </c>
      <c r="B278" s="15" t="s">
        <v>710</v>
      </c>
      <c r="C278" s="279" t="s">
        <v>318</v>
      </c>
      <c r="D278" s="12" t="s">
        <v>921</v>
      </c>
      <c r="G278" s="12"/>
    </row>
    <row r="279" spans="1:7" x14ac:dyDescent="0.2">
      <c r="A279" s="15">
        <v>278</v>
      </c>
      <c r="B279" s="15" t="s">
        <v>710</v>
      </c>
      <c r="C279" s="279" t="s">
        <v>312</v>
      </c>
      <c r="D279" s="12" t="s">
        <v>922</v>
      </c>
      <c r="G279" s="12"/>
    </row>
    <row r="280" spans="1:7" x14ac:dyDescent="0.2">
      <c r="A280" s="15">
        <v>279</v>
      </c>
      <c r="B280" s="15" t="s">
        <v>710</v>
      </c>
      <c r="C280" s="279" t="s">
        <v>319</v>
      </c>
      <c r="D280" s="12" t="s">
        <v>923</v>
      </c>
      <c r="G280" s="12"/>
    </row>
    <row r="281" spans="1:7" x14ac:dyDescent="0.2">
      <c r="A281" s="15">
        <v>280</v>
      </c>
      <c r="B281" s="15" t="s">
        <v>710</v>
      </c>
      <c r="C281" s="279" t="s">
        <v>313</v>
      </c>
      <c r="D281" s="12" t="s">
        <v>924</v>
      </c>
      <c r="G281" s="12"/>
    </row>
    <row r="282" spans="1:7" x14ac:dyDescent="0.2">
      <c r="A282" s="15">
        <v>281</v>
      </c>
      <c r="B282" s="15" t="s">
        <v>710</v>
      </c>
      <c r="C282" s="279" t="s">
        <v>315</v>
      </c>
      <c r="D282" s="12" t="s">
        <v>925</v>
      </c>
      <c r="G282" s="12"/>
    </row>
    <row r="283" spans="1:7" x14ac:dyDescent="0.2">
      <c r="A283" s="15">
        <v>282</v>
      </c>
      <c r="B283" s="15" t="s">
        <v>710</v>
      </c>
      <c r="C283" s="279" t="s">
        <v>316</v>
      </c>
      <c r="D283" s="12" t="s">
        <v>926</v>
      </c>
      <c r="G283" s="12"/>
    </row>
    <row r="284" spans="1:7" x14ac:dyDescent="0.2">
      <c r="A284" s="15">
        <v>283</v>
      </c>
      <c r="B284" s="15" t="s">
        <v>710</v>
      </c>
      <c r="C284" s="279" t="s">
        <v>317</v>
      </c>
      <c r="D284" s="12" t="s">
        <v>927</v>
      </c>
      <c r="G284" s="12"/>
    </row>
    <row r="285" spans="1:7" x14ac:dyDescent="0.2">
      <c r="A285" s="15">
        <v>284</v>
      </c>
      <c r="B285" s="15" t="s">
        <v>710</v>
      </c>
      <c r="C285" s="279" t="s">
        <v>321</v>
      </c>
      <c r="D285" s="12" t="s">
        <v>928</v>
      </c>
      <c r="G285" s="12"/>
    </row>
    <row r="286" spans="1:7" x14ac:dyDescent="0.2">
      <c r="A286" s="15">
        <v>285</v>
      </c>
      <c r="B286" s="15" t="s">
        <v>710</v>
      </c>
      <c r="C286" s="279" t="s">
        <v>322</v>
      </c>
      <c r="D286" s="12" t="s">
        <v>926</v>
      </c>
      <c r="G286" s="12"/>
    </row>
    <row r="287" spans="1:7" x14ac:dyDescent="0.2">
      <c r="A287" s="15">
        <v>286</v>
      </c>
      <c r="B287" s="15" t="s">
        <v>710</v>
      </c>
      <c r="C287" s="279" t="s">
        <v>323</v>
      </c>
      <c r="D287" s="12" t="s">
        <v>929</v>
      </c>
      <c r="G287" s="12"/>
    </row>
    <row r="288" spans="1:7" x14ac:dyDescent="0.2">
      <c r="A288" s="15">
        <v>287</v>
      </c>
      <c r="B288" s="15" t="s">
        <v>710</v>
      </c>
      <c r="C288" s="279" t="s">
        <v>324</v>
      </c>
      <c r="D288" s="12" t="s">
        <v>930</v>
      </c>
      <c r="G288" s="12"/>
    </row>
    <row r="289" spans="1:7" x14ac:dyDescent="0.2">
      <c r="A289" s="15">
        <v>288</v>
      </c>
      <c r="B289" s="15" t="s">
        <v>710</v>
      </c>
      <c r="C289" s="279" t="s">
        <v>325</v>
      </c>
      <c r="D289" s="12" t="s">
        <v>931</v>
      </c>
      <c r="G289" s="12"/>
    </row>
    <row r="290" spans="1:7" x14ac:dyDescent="0.2">
      <c r="A290" s="15">
        <v>289</v>
      </c>
      <c r="B290" s="15" t="s">
        <v>710</v>
      </c>
      <c r="C290" s="279" t="s">
        <v>327</v>
      </c>
      <c r="D290" s="12" t="s">
        <v>932</v>
      </c>
      <c r="G290" s="12"/>
    </row>
    <row r="291" spans="1:7" x14ac:dyDescent="0.2">
      <c r="A291" s="15">
        <v>290</v>
      </c>
      <c r="B291" s="15" t="s">
        <v>710</v>
      </c>
      <c r="C291" s="279" t="s">
        <v>328</v>
      </c>
      <c r="D291" s="12" t="s">
        <v>933</v>
      </c>
      <c r="G291" s="12"/>
    </row>
    <row r="292" spans="1:7" x14ac:dyDescent="0.2">
      <c r="A292" s="15">
        <v>291</v>
      </c>
      <c r="B292" s="15" t="s">
        <v>710</v>
      </c>
      <c r="C292" s="279" t="s">
        <v>329</v>
      </c>
      <c r="D292" s="12" t="s">
        <v>934</v>
      </c>
      <c r="G292" s="12"/>
    </row>
    <row r="293" spans="1:7" x14ac:dyDescent="0.2">
      <c r="A293" s="15">
        <v>292</v>
      </c>
      <c r="B293" s="15" t="s">
        <v>710</v>
      </c>
      <c r="C293" s="279" t="s">
        <v>331</v>
      </c>
      <c r="D293" s="12" t="s">
        <v>935</v>
      </c>
      <c r="G293" s="12"/>
    </row>
    <row r="294" spans="1:7" x14ac:dyDescent="0.2">
      <c r="A294" s="15">
        <v>293</v>
      </c>
      <c r="B294" s="15" t="s">
        <v>710</v>
      </c>
      <c r="C294" s="279" t="s">
        <v>332</v>
      </c>
      <c r="D294" s="12" t="s">
        <v>933</v>
      </c>
      <c r="G294" s="12"/>
    </row>
    <row r="295" spans="1:7" x14ac:dyDescent="0.2">
      <c r="A295" s="15">
        <v>294</v>
      </c>
      <c r="B295" s="15" t="s">
        <v>710</v>
      </c>
      <c r="C295" s="279" t="s">
        <v>333</v>
      </c>
      <c r="D295" s="12" t="s">
        <v>936</v>
      </c>
      <c r="G295" s="12"/>
    </row>
    <row r="296" spans="1:7" x14ac:dyDescent="0.2">
      <c r="A296" s="15">
        <v>295</v>
      </c>
      <c r="B296" s="15" t="s">
        <v>710</v>
      </c>
      <c r="C296" s="279" t="s">
        <v>334</v>
      </c>
      <c r="D296" s="12" t="s">
        <v>937</v>
      </c>
      <c r="G296" s="12"/>
    </row>
    <row r="297" spans="1:7" x14ac:dyDescent="0.2">
      <c r="A297" s="15">
        <v>296</v>
      </c>
      <c r="B297" s="15" t="s">
        <v>710</v>
      </c>
      <c r="C297" s="279" t="s">
        <v>335</v>
      </c>
      <c r="D297" s="12" t="s">
        <v>938</v>
      </c>
      <c r="G297" s="12"/>
    </row>
    <row r="298" spans="1:7" x14ac:dyDescent="0.2">
      <c r="A298" s="15">
        <v>297</v>
      </c>
      <c r="B298" s="15" t="s">
        <v>710</v>
      </c>
      <c r="C298" s="279" t="s">
        <v>338</v>
      </c>
      <c r="D298" s="12" t="s">
        <v>939</v>
      </c>
      <c r="G298" s="12"/>
    </row>
    <row r="299" spans="1:7" x14ac:dyDescent="0.2">
      <c r="A299" s="15">
        <v>298</v>
      </c>
      <c r="B299" s="15" t="s">
        <v>710</v>
      </c>
      <c r="C299" s="279" t="s">
        <v>339</v>
      </c>
      <c r="D299" s="12" t="s">
        <v>940</v>
      </c>
      <c r="G299" s="12"/>
    </row>
    <row r="300" spans="1:7" x14ac:dyDescent="0.2">
      <c r="A300" s="15">
        <v>299</v>
      </c>
      <c r="B300" s="15" t="s">
        <v>710</v>
      </c>
      <c r="C300" s="279" t="s">
        <v>340</v>
      </c>
      <c r="D300" s="12" t="s">
        <v>941</v>
      </c>
      <c r="G300" s="12"/>
    </row>
    <row r="301" spans="1:7" x14ac:dyDescent="0.2">
      <c r="A301" s="15">
        <v>300</v>
      </c>
      <c r="B301" s="15" t="s">
        <v>710</v>
      </c>
      <c r="C301" s="279" t="s">
        <v>342</v>
      </c>
      <c r="D301" s="12" t="s">
        <v>942</v>
      </c>
      <c r="G301" s="12"/>
    </row>
    <row r="302" spans="1:7" x14ac:dyDescent="0.2">
      <c r="A302" s="15">
        <v>301</v>
      </c>
      <c r="B302" s="15" t="s">
        <v>710</v>
      </c>
      <c r="C302" s="279" t="s">
        <v>343</v>
      </c>
      <c r="D302" s="12" t="s">
        <v>940</v>
      </c>
      <c r="G302" s="12"/>
    </row>
    <row r="303" spans="1:7" x14ac:dyDescent="0.2">
      <c r="A303" s="15">
        <v>302</v>
      </c>
      <c r="B303" s="15" t="s">
        <v>710</v>
      </c>
      <c r="C303" s="279" t="s">
        <v>344</v>
      </c>
      <c r="D303" s="12" t="s">
        <v>943</v>
      </c>
      <c r="G303" s="12"/>
    </row>
    <row r="304" spans="1:7" x14ac:dyDescent="0.2">
      <c r="A304" s="15">
        <v>303</v>
      </c>
      <c r="B304" s="15" t="s">
        <v>710</v>
      </c>
      <c r="C304" s="279" t="s">
        <v>345</v>
      </c>
      <c r="D304" s="12" t="s">
        <v>944</v>
      </c>
      <c r="G304" s="12"/>
    </row>
    <row r="305" spans="1:7" x14ac:dyDescent="0.2">
      <c r="A305" s="15">
        <v>304</v>
      </c>
      <c r="B305" s="15" t="s">
        <v>710</v>
      </c>
      <c r="C305" s="279" t="s">
        <v>346</v>
      </c>
      <c r="D305" s="12" t="s">
        <v>945</v>
      </c>
      <c r="G305" s="12"/>
    </row>
    <row r="306" spans="1:7" x14ac:dyDescent="0.2">
      <c r="A306" s="15">
        <v>305</v>
      </c>
      <c r="B306" s="15" t="s">
        <v>710</v>
      </c>
      <c r="C306" s="279" t="s">
        <v>629</v>
      </c>
      <c r="D306" s="12" t="s">
        <v>711</v>
      </c>
      <c r="G306" s="12"/>
    </row>
    <row r="307" spans="1:7" x14ac:dyDescent="0.2">
      <c r="A307" s="15">
        <v>306</v>
      </c>
      <c r="B307" s="15" t="s">
        <v>710</v>
      </c>
      <c r="C307" s="279" t="s">
        <v>630</v>
      </c>
      <c r="D307" s="12" t="s">
        <v>712</v>
      </c>
      <c r="G307" s="12"/>
    </row>
    <row r="308" spans="1:7" x14ac:dyDescent="0.2">
      <c r="A308" s="15">
        <v>307</v>
      </c>
      <c r="B308" s="15" t="s">
        <v>710</v>
      </c>
      <c r="C308" s="279" t="s">
        <v>631</v>
      </c>
      <c r="D308" s="12" t="s">
        <v>713</v>
      </c>
      <c r="G308" s="12"/>
    </row>
    <row r="309" spans="1:7" x14ac:dyDescent="0.2">
      <c r="A309" s="15">
        <v>308</v>
      </c>
      <c r="B309" s="15" t="s">
        <v>710</v>
      </c>
      <c r="C309" s="279" t="s">
        <v>632</v>
      </c>
      <c r="D309" s="12" t="s">
        <v>714</v>
      </c>
      <c r="G309" s="12"/>
    </row>
    <row r="310" spans="1:7" x14ac:dyDescent="0.2">
      <c r="A310" s="15">
        <v>309</v>
      </c>
      <c r="B310" s="15" t="s">
        <v>710</v>
      </c>
      <c r="C310" s="279" t="s">
        <v>633</v>
      </c>
      <c r="D310" s="12" t="s">
        <v>715</v>
      </c>
      <c r="G310" s="12"/>
    </row>
    <row r="311" spans="1:7" x14ac:dyDescent="0.2">
      <c r="A311" s="15">
        <v>310</v>
      </c>
      <c r="B311" s="15" t="s">
        <v>710</v>
      </c>
      <c r="C311" s="279" t="s">
        <v>634</v>
      </c>
      <c r="D311" s="12" t="s">
        <v>716</v>
      </c>
      <c r="G311" s="12"/>
    </row>
    <row r="312" spans="1:7" x14ac:dyDescent="0.2">
      <c r="A312" s="15">
        <v>311</v>
      </c>
      <c r="B312" s="15" t="s">
        <v>710</v>
      </c>
      <c r="C312" s="279" t="s">
        <v>635</v>
      </c>
      <c r="D312" s="12" t="s">
        <v>717</v>
      </c>
      <c r="G312" s="12"/>
    </row>
    <row r="313" spans="1:7" x14ac:dyDescent="0.2">
      <c r="A313" s="15">
        <v>312</v>
      </c>
      <c r="B313" s="15" t="s">
        <v>710</v>
      </c>
      <c r="C313" s="279" t="s">
        <v>636</v>
      </c>
      <c r="D313" s="12" t="s">
        <v>718</v>
      </c>
      <c r="G313" s="12"/>
    </row>
    <row r="314" spans="1:7" x14ac:dyDescent="0.2">
      <c r="A314" s="15">
        <v>313</v>
      </c>
      <c r="B314" s="15" t="s">
        <v>710</v>
      </c>
      <c r="C314" s="279" t="s">
        <v>350</v>
      </c>
      <c r="D314" s="12" t="s">
        <v>721</v>
      </c>
      <c r="G314" s="12"/>
    </row>
    <row r="315" spans="1:7" x14ac:dyDescent="0.2">
      <c r="A315" s="15">
        <v>314</v>
      </c>
      <c r="B315" s="15" t="s">
        <v>710</v>
      </c>
      <c r="C315" s="279" t="s">
        <v>355</v>
      </c>
      <c r="D315" s="12" t="s">
        <v>719</v>
      </c>
      <c r="G315" s="12"/>
    </row>
    <row r="316" spans="1:7" x14ac:dyDescent="0.2">
      <c r="A316" s="15">
        <v>315</v>
      </c>
      <c r="B316" s="15" t="s">
        <v>710</v>
      </c>
      <c r="C316" s="279" t="s">
        <v>397</v>
      </c>
      <c r="D316" s="12" t="s">
        <v>720</v>
      </c>
      <c r="G316" s="12"/>
    </row>
    <row r="317" spans="1:7" x14ac:dyDescent="0.2">
      <c r="A317" s="15">
        <v>316</v>
      </c>
      <c r="B317" s="15" t="s">
        <v>710</v>
      </c>
      <c r="C317" s="279" t="s">
        <v>360</v>
      </c>
      <c r="D317" s="12" t="s">
        <v>722</v>
      </c>
      <c r="G317" s="12"/>
    </row>
    <row r="318" spans="1:7" x14ac:dyDescent="0.2">
      <c r="A318" s="15">
        <v>317</v>
      </c>
      <c r="B318" s="15" t="s">
        <v>710</v>
      </c>
      <c r="C318" s="279" t="s">
        <v>361</v>
      </c>
      <c r="D318" s="12" t="s">
        <v>723</v>
      </c>
      <c r="G318" s="12"/>
    </row>
    <row r="319" spans="1:7" x14ac:dyDescent="0.2">
      <c r="A319" s="15">
        <v>318</v>
      </c>
      <c r="B319" s="15" t="s">
        <v>710</v>
      </c>
      <c r="C319" s="279" t="s">
        <v>398</v>
      </c>
      <c r="D319" s="12" t="s">
        <v>724</v>
      </c>
      <c r="G319" s="12"/>
    </row>
    <row r="320" spans="1:7" x14ac:dyDescent="0.2">
      <c r="A320" s="15">
        <v>319</v>
      </c>
      <c r="B320" s="15" t="s">
        <v>710</v>
      </c>
      <c r="C320" s="279" t="s">
        <v>445</v>
      </c>
      <c r="D320" s="12" t="s">
        <v>725</v>
      </c>
      <c r="G320" s="12"/>
    </row>
    <row r="321" spans="1:7" x14ac:dyDescent="0.2">
      <c r="A321" s="15">
        <v>320</v>
      </c>
      <c r="B321" s="15" t="s">
        <v>710</v>
      </c>
      <c r="C321" s="279" t="s">
        <v>446</v>
      </c>
      <c r="D321" s="12" t="s">
        <v>727</v>
      </c>
      <c r="G321" s="12"/>
    </row>
    <row r="322" spans="1:7" x14ac:dyDescent="0.2">
      <c r="A322" s="15">
        <v>321</v>
      </c>
      <c r="B322" s="15" t="s">
        <v>710</v>
      </c>
      <c r="C322" s="279" t="s">
        <v>447</v>
      </c>
      <c r="D322" s="12" t="s">
        <v>726</v>
      </c>
      <c r="G322" s="12"/>
    </row>
    <row r="323" spans="1:7" x14ac:dyDescent="0.2">
      <c r="A323" s="15">
        <v>322</v>
      </c>
      <c r="B323" s="15" t="s">
        <v>710</v>
      </c>
      <c r="C323" s="279" t="s">
        <v>482</v>
      </c>
      <c r="D323" s="12" t="s">
        <v>949</v>
      </c>
      <c r="G323" s="12"/>
    </row>
    <row r="324" spans="1:7" x14ac:dyDescent="0.2">
      <c r="A324" s="15">
        <v>323</v>
      </c>
      <c r="B324" s="15" t="s">
        <v>710</v>
      </c>
      <c r="C324" s="279" t="s">
        <v>483</v>
      </c>
      <c r="D324" s="12" t="s">
        <v>950</v>
      </c>
      <c r="G324" s="12"/>
    </row>
    <row r="325" spans="1:7" x14ac:dyDescent="0.2">
      <c r="A325" s="15">
        <v>324</v>
      </c>
      <c r="B325" s="15" t="s">
        <v>710</v>
      </c>
      <c r="C325" s="279" t="s">
        <v>484</v>
      </c>
      <c r="D325" s="12" t="s">
        <v>951</v>
      </c>
      <c r="G325" s="12"/>
    </row>
    <row r="326" spans="1:7" x14ac:dyDescent="0.2">
      <c r="A326" s="15">
        <v>325</v>
      </c>
      <c r="B326" s="15" t="s">
        <v>710</v>
      </c>
      <c r="C326" s="279" t="s">
        <v>456</v>
      </c>
      <c r="D326" s="12" t="s">
        <v>952</v>
      </c>
      <c r="G326" s="12"/>
    </row>
    <row r="327" spans="1:7" x14ac:dyDescent="0.2">
      <c r="A327" s="15">
        <v>326</v>
      </c>
      <c r="B327" s="15" t="s">
        <v>710</v>
      </c>
      <c r="C327" s="279" t="s">
        <v>457</v>
      </c>
      <c r="D327" s="12" t="s">
        <v>953</v>
      </c>
      <c r="G327" s="12"/>
    </row>
    <row r="328" spans="1:7" x14ac:dyDescent="0.2">
      <c r="A328" s="15">
        <v>327</v>
      </c>
      <c r="B328" s="15" t="s">
        <v>710</v>
      </c>
      <c r="C328" s="279" t="s">
        <v>458</v>
      </c>
      <c r="D328" s="12" t="s">
        <v>954</v>
      </c>
      <c r="G328" s="12"/>
    </row>
    <row r="329" spans="1:7" x14ac:dyDescent="0.2">
      <c r="A329" s="15">
        <v>328</v>
      </c>
      <c r="B329" s="12" t="s">
        <v>749</v>
      </c>
      <c r="C329" s="279" t="s">
        <v>638</v>
      </c>
      <c r="D329" s="12" t="s">
        <v>963</v>
      </c>
      <c r="G329" s="12"/>
    </row>
    <row r="330" spans="1:7" x14ac:dyDescent="0.2">
      <c r="A330" s="15">
        <v>329</v>
      </c>
      <c r="B330" s="12" t="s">
        <v>749</v>
      </c>
      <c r="C330" s="279" t="s">
        <v>639</v>
      </c>
      <c r="D330" s="12" t="s">
        <v>964</v>
      </c>
      <c r="G330" s="12"/>
    </row>
    <row r="331" spans="1:7" x14ac:dyDescent="0.2">
      <c r="A331" s="15">
        <v>330</v>
      </c>
      <c r="B331" s="12" t="s">
        <v>749</v>
      </c>
      <c r="C331" s="279" t="s">
        <v>640</v>
      </c>
      <c r="D331" s="12" t="s">
        <v>965</v>
      </c>
      <c r="G331" s="12"/>
    </row>
    <row r="332" spans="1:7" x14ac:dyDescent="0.2">
      <c r="A332" s="15">
        <v>331</v>
      </c>
      <c r="B332" s="12" t="s">
        <v>749</v>
      </c>
      <c r="C332" s="279" t="s">
        <v>750</v>
      </c>
      <c r="D332" s="12" t="s">
        <v>961</v>
      </c>
      <c r="G332" s="12"/>
    </row>
    <row r="333" spans="1:7" x14ac:dyDescent="0.2">
      <c r="A333" s="15">
        <v>332</v>
      </c>
      <c r="B333" s="12" t="s">
        <v>749</v>
      </c>
      <c r="C333" s="279" t="s">
        <v>751</v>
      </c>
      <c r="D333" s="12" t="s">
        <v>962</v>
      </c>
      <c r="G333" s="12"/>
    </row>
    <row r="334" spans="1:7" x14ac:dyDescent="0.2">
      <c r="A334" s="15">
        <v>333</v>
      </c>
      <c r="B334" s="12" t="s">
        <v>749</v>
      </c>
      <c r="C334" s="279" t="s">
        <v>752</v>
      </c>
      <c r="D334" s="12" t="s">
        <v>966</v>
      </c>
      <c r="G334" s="12"/>
    </row>
    <row r="335" spans="1:7" x14ac:dyDescent="0.2">
      <c r="A335" s="15">
        <v>334</v>
      </c>
      <c r="B335" s="12" t="s">
        <v>749</v>
      </c>
      <c r="C335" s="282" t="s">
        <v>395</v>
      </c>
      <c r="D335" s="12" t="s">
        <v>955</v>
      </c>
      <c r="G335" s="12"/>
    </row>
    <row r="336" spans="1:7" x14ac:dyDescent="0.2">
      <c r="A336" s="15">
        <v>335</v>
      </c>
      <c r="B336" s="12" t="s">
        <v>749</v>
      </c>
      <c r="C336" s="282" t="s">
        <v>396</v>
      </c>
      <c r="D336" s="12" t="s">
        <v>956</v>
      </c>
      <c r="G336" s="12"/>
    </row>
    <row r="337" spans="1:7" x14ac:dyDescent="0.2">
      <c r="A337" s="15">
        <v>336</v>
      </c>
      <c r="B337" s="12" t="s">
        <v>749</v>
      </c>
      <c r="C337" s="282" t="s">
        <v>399</v>
      </c>
      <c r="D337" s="12" t="s">
        <v>957</v>
      </c>
      <c r="G337" s="12"/>
    </row>
    <row r="338" spans="1:7" x14ac:dyDescent="0.2">
      <c r="A338" s="15">
        <v>337</v>
      </c>
      <c r="B338" s="12" t="s">
        <v>749</v>
      </c>
      <c r="C338" s="282" t="s">
        <v>453</v>
      </c>
      <c r="D338" s="12" t="s">
        <v>958</v>
      </c>
      <c r="G338" s="12"/>
    </row>
    <row r="339" spans="1:7" x14ac:dyDescent="0.2">
      <c r="A339" s="15">
        <v>338</v>
      </c>
      <c r="B339" s="12" t="s">
        <v>749</v>
      </c>
      <c r="C339" s="282" t="s">
        <v>454</v>
      </c>
      <c r="D339" s="12" t="s">
        <v>959</v>
      </c>
      <c r="G339" s="12"/>
    </row>
    <row r="340" spans="1:7" x14ac:dyDescent="0.2">
      <c r="A340" s="15">
        <v>339</v>
      </c>
      <c r="B340" s="12" t="s">
        <v>749</v>
      </c>
      <c r="C340" s="282" t="s">
        <v>455</v>
      </c>
      <c r="D340" s="12" t="s">
        <v>960</v>
      </c>
      <c r="G340" s="12"/>
    </row>
    <row r="341" spans="1:7" x14ac:dyDescent="0.2">
      <c r="A341" s="15">
        <v>340</v>
      </c>
      <c r="B341" s="12" t="s">
        <v>749</v>
      </c>
      <c r="C341" s="283" t="s">
        <v>452</v>
      </c>
      <c r="D341" s="12" t="s">
        <v>967</v>
      </c>
      <c r="G341" s="12"/>
    </row>
    <row r="342" spans="1:7" x14ac:dyDescent="0.2">
      <c r="A342" s="15">
        <v>341</v>
      </c>
      <c r="B342" s="12" t="s">
        <v>749</v>
      </c>
      <c r="C342" s="283" t="s">
        <v>460</v>
      </c>
      <c r="D342" s="12" t="s">
        <v>968</v>
      </c>
      <c r="G342" s="12"/>
    </row>
    <row r="343" spans="1:7" x14ac:dyDescent="0.2">
      <c r="A343" s="15">
        <v>342</v>
      </c>
      <c r="B343" s="12" t="s">
        <v>749</v>
      </c>
      <c r="C343" s="283" t="s">
        <v>461</v>
      </c>
      <c r="D343" s="12" t="s">
        <v>969</v>
      </c>
      <c r="G343" s="12"/>
    </row>
    <row r="344" spans="1:7" x14ac:dyDescent="0.2">
      <c r="A344" s="15">
        <v>343</v>
      </c>
      <c r="B344" s="12" t="s">
        <v>753</v>
      </c>
      <c r="C344" s="15" t="s">
        <v>629</v>
      </c>
      <c r="D344" s="12" t="s">
        <v>711</v>
      </c>
      <c r="G344" s="12"/>
    </row>
    <row r="345" spans="1:7" x14ac:dyDescent="0.2">
      <c r="A345" s="15">
        <v>344</v>
      </c>
      <c r="B345" s="12" t="s">
        <v>753</v>
      </c>
      <c r="C345" s="15" t="s">
        <v>632</v>
      </c>
      <c r="D345" s="12" t="s">
        <v>714</v>
      </c>
      <c r="G345" s="12"/>
    </row>
    <row r="346" spans="1:7" x14ac:dyDescent="0.2">
      <c r="A346" s="15">
        <v>345</v>
      </c>
      <c r="B346" s="12" t="s">
        <v>753</v>
      </c>
      <c r="C346" s="15" t="s">
        <v>635</v>
      </c>
      <c r="D346" s="12" t="s">
        <v>717</v>
      </c>
      <c r="G346" s="12"/>
    </row>
    <row r="347" spans="1:7" x14ac:dyDescent="0.2">
      <c r="A347" s="15">
        <v>346</v>
      </c>
      <c r="B347" s="12" t="s">
        <v>753</v>
      </c>
      <c r="C347" s="15" t="s">
        <v>422</v>
      </c>
      <c r="D347" s="12" t="s">
        <v>970</v>
      </c>
      <c r="G347" s="12"/>
    </row>
    <row r="348" spans="1:7" x14ac:dyDescent="0.2">
      <c r="A348" s="15">
        <v>347</v>
      </c>
      <c r="B348" s="12" t="s">
        <v>753</v>
      </c>
      <c r="C348" s="15" t="s">
        <v>423</v>
      </c>
      <c r="D348" s="12" t="s">
        <v>971</v>
      </c>
      <c r="G348" s="12"/>
    </row>
    <row r="349" spans="1:7" x14ac:dyDescent="0.2">
      <c r="A349" s="15">
        <v>348</v>
      </c>
      <c r="B349" s="12" t="s">
        <v>753</v>
      </c>
      <c r="C349" s="15" t="s">
        <v>424</v>
      </c>
      <c r="D349" s="12" t="s">
        <v>972</v>
      </c>
      <c r="G349" s="12"/>
    </row>
    <row r="350" spans="1:7" x14ac:dyDescent="0.2">
      <c r="A350" s="15">
        <v>349</v>
      </c>
      <c r="B350" s="12" t="s">
        <v>753</v>
      </c>
      <c r="C350" s="15" t="s">
        <v>425</v>
      </c>
      <c r="D350" s="12" t="s">
        <v>973</v>
      </c>
      <c r="G350" s="12"/>
    </row>
    <row r="351" spans="1:7" x14ac:dyDescent="0.2">
      <c r="A351" s="15">
        <v>350</v>
      </c>
      <c r="B351" s="12" t="s">
        <v>753</v>
      </c>
      <c r="C351" s="15" t="s">
        <v>440</v>
      </c>
      <c r="D351" s="12" t="s">
        <v>974</v>
      </c>
      <c r="G351" s="12"/>
    </row>
    <row r="352" spans="1:7" x14ac:dyDescent="0.2">
      <c r="A352" s="15">
        <v>351</v>
      </c>
      <c r="B352" s="12" t="s">
        <v>753</v>
      </c>
      <c r="C352" s="15" t="s">
        <v>441</v>
      </c>
      <c r="D352" s="12" t="s">
        <v>975</v>
      </c>
      <c r="G352" s="12"/>
    </row>
    <row r="353" spans="1:7" x14ac:dyDescent="0.2">
      <c r="A353" s="15">
        <v>352</v>
      </c>
      <c r="B353" s="12" t="s">
        <v>753</v>
      </c>
      <c r="C353" s="15" t="s">
        <v>426</v>
      </c>
      <c r="D353" s="12" t="s">
        <v>976</v>
      </c>
      <c r="G353" s="12"/>
    </row>
    <row r="354" spans="1:7" x14ac:dyDescent="0.2">
      <c r="A354" s="15">
        <v>353</v>
      </c>
      <c r="B354" s="12" t="s">
        <v>753</v>
      </c>
      <c r="C354" s="15" t="s">
        <v>427</v>
      </c>
      <c r="D354" s="12" t="s">
        <v>977</v>
      </c>
      <c r="G354" s="12"/>
    </row>
    <row r="355" spans="1:7" x14ac:dyDescent="0.2">
      <c r="A355" s="15">
        <v>354</v>
      </c>
      <c r="B355" s="12" t="s">
        <v>753</v>
      </c>
      <c r="C355" s="15" t="s">
        <v>428</v>
      </c>
      <c r="D355" s="12" t="s">
        <v>978</v>
      </c>
      <c r="G355" s="12"/>
    </row>
    <row r="356" spans="1:7" x14ac:dyDescent="0.2">
      <c r="A356" s="15">
        <v>355</v>
      </c>
      <c r="B356" s="12" t="s">
        <v>753</v>
      </c>
      <c r="C356" s="15" t="s">
        <v>437</v>
      </c>
      <c r="D356" s="12" t="s">
        <v>979</v>
      </c>
      <c r="G356" s="12"/>
    </row>
    <row r="357" spans="1:7" x14ac:dyDescent="0.2">
      <c r="A357" s="15">
        <v>356</v>
      </c>
      <c r="B357" s="12" t="s">
        <v>753</v>
      </c>
      <c r="C357" s="15" t="s">
        <v>438</v>
      </c>
      <c r="D357" s="12" t="s">
        <v>980</v>
      </c>
      <c r="G357" s="12"/>
    </row>
    <row r="358" spans="1:7" x14ac:dyDescent="0.2">
      <c r="A358" s="15">
        <v>357</v>
      </c>
      <c r="B358" s="12" t="s">
        <v>753</v>
      </c>
      <c r="C358" s="15" t="s">
        <v>439</v>
      </c>
      <c r="D358" s="12" t="s">
        <v>981</v>
      </c>
      <c r="G358" s="12"/>
    </row>
    <row r="359" spans="1:7" x14ac:dyDescent="0.2">
      <c r="A359" s="15">
        <v>358</v>
      </c>
      <c r="B359" s="12" t="s">
        <v>753</v>
      </c>
      <c r="C359" s="279" t="s">
        <v>433</v>
      </c>
      <c r="D359" s="12" t="s">
        <v>982</v>
      </c>
      <c r="G359" s="12"/>
    </row>
    <row r="360" spans="1:7" x14ac:dyDescent="0.2">
      <c r="A360" s="15">
        <v>359</v>
      </c>
      <c r="B360" s="12" t="s">
        <v>753</v>
      </c>
      <c r="C360" s="279" t="s">
        <v>434</v>
      </c>
      <c r="D360" s="12" t="s">
        <v>983</v>
      </c>
      <c r="G360" s="12"/>
    </row>
    <row r="361" spans="1:7" x14ac:dyDescent="0.2">
      <c r="A361" s="15">
        <v>360</v>
      </c>
      <c r="B361" s="12" t="s">
        <v>753</v>
      </c>
      <c r="C361" s="279" t="s">
        <v>435</v>
      </c>
      <c r="D361" s="12" t="s">
        <v>984</v>
      </c>
      <c r="G361" s="12"/>
    </row>
    <row r="362" spans="1:7" x14ac:dyDescent="0.2">
      <c r="A362" s="15">
        <v>361</v>
      </c>
      <c r="B362" s="12" t="s">
        <v>753</v>
      </c>
      <c r="C362" s="279" t="s">
        <v>429</v>
      </c>
      <c r="D362" s="12" t="s">
        <v>985</v>
      </c>
      <c r="G362" s="12"/>
    </row>
    <row r="363" spans="1:7" x14ac:dyDescent="0.2">
      <c r="A363" s="15">
        <v>362</v>
      </c>
      <c r="B363" s="12" t="s">
        <v>753</v>
      </c>
      <c r="C363" s="279" t="s">
        <v>430</v>
      </c>
      <c r="D363" s="12" t="s">
        <v>986</v>
      </c>
      <c r="G363" s="12"/>
    </row>
    <row r="364" spans="1:7" x14ac:dyDescent="0.2">
      <c r="A364" s="15">
        <v>363</v>
      </c>
      <c r="B364" s="12" t="s">
        <v>753</v>
      </c>
      <c r="C364" s="279" t="s">
        <v>431</v>
      </c>
      <c r="D364" s="12" t="s">
        <v>987</v>
      </c>
      <c r="G364" s="12"/>
    </row>
    <row r="365" spans="1:7" x14ac:dyDescent="0.2">
      <c r="A365" s="15">
        <v>364</v>
      </c>
      <c r="B365" s="12" t="s">
        <v>753</v>
      </c>
      <c r="C365" s="279" t="s">
        <v>442</v>
      </c>
      <c r="D365" s="12" t="s">
        <v>988</v>
      </c>
      <c r="G365" s="12"/>
    </row>
    <row r="366" spans="1:7" x14ac:dyDescent="0.2">
      <c r="A366" s="15">
        <v>365</v>
      </c>
      <c r="B366" s="12" t="s">
        <v>753</v>
      </c>
      <c r="C366" s="279" t="s">
        <v>443</v>
      </c>
      <c r="D366" s="12" t="s">
        <v>989</v>
      </c>
      <c r="G366" s="12"/>
    </row>
    <row r="367" spans="1:7" x14ac:dyDescent="0.2">
      <c r="A367" s="15">
        <v>366</v>
      </c>
      <c r="B367" s="12" t="s">
        <v>753</v>
      </c>
      <c r="C367" s="279" t="s">
        <v>444</v>
      </c>
      <c r="D367" s="12" t="s">
        <v>990</v>
      </c>
      <c r="G367" s="12"/>
    </row>
    <row r="368" spans="1:7" x14ac:dyDescent="0.2">
      <c r="A368" s="15">
        <v>367</v>
      </c>
      <c r="B368" s="12" t="s">
        <v>753</v>
      </c>
      <c r="C368" s="281" t="s">
        <v>450</v>
      </c>
      <c r="D368" s="12" t="s">
        <v>991</v>
      </c>
      <c r="G368" s="12"/>
    </row>
    <row r="369" spans="1:7" x14ac:dyDescent="0.2">
      <c r="A369" s="15">
        <v>368</v>
      </c>
      <c r="B369" s="12" t="s">
        <v>753</v>
      </c>
      <c r="C369" s="281" t="s">
        <v>451</v>
      </c>
      <c r="D369" s="12" t="s">
        <v>992</v>
      </c>
      <c r="G369" s="12"/>
    </row>
    <row r="370" spans="1:7" x14ac:dyDescent="0.2">
      <c r="A370" s="15">
        <v>369</v>
      </c>
      <c r="B370" s="12" t="s">
        <v>753</v>
      </c>
      <c r="C370" s="281" t="s">
        <v>459</v>
      </c>
      <c r="D370" s="12" t="s">
        <v>993</v>
      </c>
      <c r="G370" s="12"/>
    </row>
    <row r="371" spans="1:7" x14ac:dyDescent="0.2">
      <c r="A371" s="15">
        <v>370</v>
      </c>
      <c r="B371" s="12" t="s">
        <v>740</v>
      </c>
      <c r="C371" s="284" t="s">
        <v>465</v>
      </c>
      <c r="D371" s="12" t="s">
        <v>734</v>
      </c>
      <c r="G371" s="12"/>
    </row>
    <row r="372" spans="1:7" x14ac:dyDescent="0.2">
      <c r="A372" s="15">
        <v>371</v>
      </c>
      <c r="B372" s="12" t="s">
        <v>740</v>
      </c>
      <c r="C372" s="284" t="s">
        <v>410</v>
      </c>
      <c r="D372" s="12" t="s">
        <v>735</v>
      </c>
      <c r="G372" s="12"/>
    </row>
    <row r="373" spans="1:7" x14ac:dyDescent="0.2">
      <c r="A373" s="15">
        <v>372</v>
      </c>
      <c r="B373" s="12" t="s">
        <v>740</v>
      </c>
      <c r="C373" s="284" t="s">
        <v>400</v>
      </c>
      <c r="D373" s="12" t="s">
        <v>736</v>
      </c>
      <c r="G373" s="12"/>
    </row>
    <row r="374" spans="1:7" x14ac:dyDescent="0.2">
      <c r="A374" s="15">
        <v>373</v>
      </c>
      <c r="B374" s="12" t="s">
        <v>740</v>
      </c>
      <c r="C374" s="284" t="s">
        <v>470</v>
      </c>
      <c r="D374" s="12" t="s">
        <v>737</v>
      </c>
      <c r="G374" s="12"/>
    </row>
    <row r="375" spans="1:7" x14ac:dyDescent="0.2">
      <c r="A375" s="15">
        <v>374</v>
      </c>
      <c r="B375" s="12" t="s">
        <v>740</v>
      </c>
      <c r="C375" s="284" t="s">
        <v>471</v>
      </c>
      <c r="D375" s="12" t="s">
        <v>738</v>
      </c>
      <c r="G375" s="12"/>
    </row>
    <row r="376" spans="1:7" x14ac:dyDescent="0.2">
      <c r="A376" s="15">
        <v>375</v>
      </c>
      <c r="B376" s="12" t="s">
        <v>740</v>
      </c>
      <c r="C376" s="284" t="s">
        <v>472</v>
      </c>
      <c r="D376" s="12" t="s">
        <v>739</v>
      </c>
      <c r="G376" s="12"/>
    </row>
    <row r="377" spans="1:7" x14ac:dyDescent="0.2">
      <c r="G377" s="12"/>
    </row>
    <row r="378" spans="1:7" x14ac:dyDescent="0.2">
      <c r="G378" s="12"/>
    </row>
    <row r="379" spans="1:7" x14ac:dyDescent="0.2">
      <c r="G379" s="12"/>
    </row>
    <row r="380" spans="1:7" x14ac:dyDescent="0.2">
      <c r="G380" s="12"/>
    </row>
    <row r="381" spans="1:7" x14ac:dyDescent="0.2">
      <c r="G381" s="12"/>
    </row>
    <row r="382" spans="1:7" x14ac:dyDescent="0.2">
      <c r="G382" s="12"/>
    </row>
    <row r="383" spans="1:7" x14ac:dyDescent="0.2">
      <c r="G383" s="12"/>
    </row>
    <row r="384" spans="1:7" x14ac:dyDescent="0.2">
      <c r="G384" s="12"/>
    </row>
    <row r="385" spans="7:7" x14ac:dyDescent="0.2">
      <c r="G385" s="12"/>
    </row>
    <row r="386" spans="7:7" x14ac:dyDescent="0.2">
      <c r="G386" s="12"/>
    </row>
    <row r="387" spans="7:7" x14ac:dyDescent="0.2">
      <c r="G387" s="12"/>
    </row>
    <row r="388" spans="7:7" x14ac:dyDescent="0.2">
      <c r="G388" s="12"/>
    </row>
    <row r="389" spans="7:7" x14ac:dyDescent="0.2">
      <c r="G389" s="12"/>
    </row>
    <row r="390" spans="7:7" x14ac:dyDescent="0.2">
      <c r="G390" s="12"/>
    </row>
    <row r="391" spans="7:7" x14ac:dyDescent="0.2">
      <c r="G391" s="12"/>
    </row>
    <row r="392" spans="7:7" x14ac:dyDescent="0.2">
      <c r="G392" s="12"/>
    </row>
    <row r="393" spans="7:7" x14ac:dyDescent="0.2">
      <c r="G393" s="12"/>
    </row>
    <row r="394" spans="7:7" x14ac:dyDescent="0.2">
      <c r="G394" s="12"/>
    </row>
    <row r="395" spans="7:7" x14ac:dyDescent="0.2">
      <c r="G395" s="12"/>
    </row>
    <row r="396" spans="7:7" x14ac:dyDescent="0.2">
      <c r="G396" s="12"/>
    </row>
    <row r="397" spans="7:7" x14ac:dyDescent="0.2">
      <c r="G397" s="12"/>
    </row>
    <row r="398" spans="7:7" x14ac:dyDescent="0.2">
      <c r="G398" s="12"/>
    </row>
    <row r="399" spans="7:7" x14ac:dyDescent="0.2">
      <c r="G399" s="12"/>
    </row>
    <row r="400" spans="7:7" x14ac:dyDescent="0.2">
      <c r="G400" s="12"/>
    </row>
    <row r="401" spans="7:7" x14ac:dyDescent="0.2">
      <c r="G401" s="12"/>
    </row>
    <row r="402" spans="7:7" x14ac:dyDescent="0.2">
      <c r="G402" s="12"/>
    </row>
    <row r="403" spans="7:7" x14ac:dyDescent="0.2">
      <c r="G403" s="12"/>
    </row>
    <row r="404" spans="7:7" x14ac:dyDescent="0.2">
      <c r="G404" s="12"/>
    </row>
    <row r="405" spans="7:7" x14ac:dyDescent="0.2">
      <c r="G405" s="12"/>
    </row>
    <row r="406" spans="7:7" x14ac:dyDescent="0.2">
      <c r="G406" s="12"/>
    </row>
    <row r="407" spans="7:7" x14ac:dyDescent="0.2">
      <c r="G407" s="12"/>
    </row>
    <row r="408" spans="7:7" x14ac:dyDescent="0.2">
      <c r="G408" s="12"/>
    </row>
    <row r="409" spans="7:7" x14ac:dyDescent="0.2">
      <c r="G409" s="12"/>
    </row>
    <row r="410" spans="7:7" x14ac:dyDescent="0.2">
      <c r="G410" s="12"/>
    </row>
    <row r="411" spans="7:7" x14ac:dyDescent="0.2">
      <c r="G411" s="12"/>
    </row>
    <row r="412" spans="7:7" x14ac:dyDescent="0.2">
      <c r="G412" s="12"/>
    </row>
    <row r="413" spans="7:7" x14ac:dyDescent="0.2">
      <c r="G413" s="12"/>
    </row>
    <row r="414" spans="7:7" x14ac:dyDescent="0.2">
      <c r="G414" s="12"/>
    </row>
    <row r="415" spans="7:7" x14ac:dyDescent="0.2">
      <c r="G415" s="12"/>
    </row>
    <row r="416" spans="7:7" x14ac:dyDescent="0.2">
      <c r="G416" s="12"/>
    </row>
    <row r="417" spans="7:7" x14ac:dyDescent="0.2">
      <c r="G417" s="12"/>
    </row>
    <row r="418" spans="7:7" x14ac:dyDescent="0.2">
      <c r="G418" s="12"/>
    </row>
    <row r="419" spans="7:7" x14ac:dyDescent="0.2">
      <c r="G419" s="12"/>
    </row>
    <row r="420" spans="7:7" x14ac:dyDescent="0.2">
      <c r="G420" s="12"/>
    </row>
    <row r="421" spans="7:7" x14ac:dyDescent="0.2">
      <c r="G421" s="12"/>
    </row>
    <row r="422" spans="7:7" x14ac:dyDescent="0.2">
      <c r="G422" s="12"/>
    </row>
    <row r="423" spans="7:7" x14ac:dyDescent="0.2">
      <c r="G423" s="12"/>
    </row>
    <row r="424" spans="7:7" x14ac:dyDescent="0.2">
      <c r="G424" s="12"/>
    </row>
    <row r="425" spans="7:7" x14ac:dyDescent="0.2">
      <c r="G425" s="12"/>
    </row>
    <row r="426" spans="7:7" x14ac:dyDescent="0.2">
      <c r="G426" s="12"/>
    </row>
    <row r="427" spans="7:7" x14ac:dyDescent="0.2">
      <c r="G427" s="12"/>
    </row>
    <row r="428" spans="7:7" x14ac:dyDescent="0.2">
      <c r="G428" s="12"/>
    </row>
    <row r="429" spans="7:7" x14ac:dyDescent="0.2">
      <c r="G429" s="12"/>
    </row>
    <row r="430" spans="7:7" x14ac:dyDescent="0.2">
      <c r="G430" s="12"/>
    </row>
    <row r="431" spans="7:7" x14ac:dyDescent="0.2">
      <c r="G431" s="12"/>
    </row>
    <row r="432" spans="7:7" x14ac:dyDescent="0.2">
      <c r="G432" s="12"/>
    </row>
    <row r="433" spans="7:7" x14ac:dyDescent="0.2">
      <c r="G433" s="12"/>
    </row>
    <row r="434" spans="7:7" x14ac:dyDescent="0.2">
      <c r="G434" s="12"/>
    </row>
    <row r="435" spans="7:7" x14ac:dyDescent="0.2">
      <c r="G435" s="12"/>
    </row>
    <row r="436" spans="7:7" x14ac:dyDescent="0.2">
      <c r="G436" s="12"/>
    </row>
    <row r="437" spans="7:7" x14ac:dyDescent="0.2">
      <c r="G437" s="12"/>
    </row>
    <row r="438" spans="7:7" x14ac:dyDescent="0.2">
      <c r="G438" s="12"/>
    </row>
    <row r="439" spans="7:7" x14ac:dyDescent="0.2">
      <c r="G439" s="12"/>
    </row>
    <row r="440" spans="7:7" x14ac:dyDescent="0.2">
      <c r="G440" s="12"/>
    </row>
    <row r="441" spans="7:7" x14ac:dyDescent="0.2">
      <c r="G441" s="12"/>
    </row>
    <row r="442" spans="7:7" x14ac:dyDescent="0.2">
      <c r="G442" s="12"/>
    </row>
    <row r="443" spans="7:7" x14ac:dyDescent="0.2">
      <c r="G443" s="12"/>
    </row>
    <row r="444" spans="7:7" x14ac:dyDescent="0.2">
      <c r="G444" s="12"/>
    </row>
    <row r="445" spans="7:7" x14ac:dyDescent="0.2">
      <c r="G445" s="12"/>
    </row>
    <row r="446" spans="7:7" x14ac:dyDescent="0.2">
      <c r="G446" s="12"/>
    </row>
    <row r="447" spans="7:7" x14ac:dyDescent="0.2">
      <c r="G447" s="12"/>
    </row>
    <row r="448" spans="7:7" x14ac:dyDescent="0.2">
      <c r="G448" s="12"/>
    </row>
    <row r="449" spans="7:7" x14ac:dyDescent="0.2">
      <c r="G449" s="12"/>
    </row>
    <row r="450" spans="7:7" x14ac:dyDescent="0.2">
      <c r="G450" s="12"/>
    </row>
    <row r="451" spans="7:7" x14ac:dyDescent="0.2">
      <c r="G451" s="12"/>
    </row>
    <row r="452" spans="7:7" x14ac:dyDescent="0.2">
      <c r="G452" s="12"/>
    </row>
    <row r="453" spans="7:7" x14ac:dyDescent="0.2">
      <c r="G453" s="12"/>
    </row>
    <row r="454" spans="7:7" x14ac:dyDescent="0.2">
      <c r="G454" s="12"/>
    </row>
    <row r="455" spans="7:7" x14ac:dyDescent="0.2">
      <c r="G455" s="12"/>
    </row>
    <row r="456" spans="7:7" x14ac:dyDescent="0.2">
      <c r="G456" s="12"/>
    </row>
    <row r="457" spans="7:7" x14ac:dyDescent="0.2">
      <c r="G457" s="12"/>
    </row>
    <row r="458" spans="7:7" x14ac:dyDescent="0.2">
      <c r="G458" s="12"/>
    </row>
    <row r="459" spans="7:7" x14ac:dyDescent="0.2">
      <c r="G459" s="12"/>
    </row>
    <row r="460" spans="7:7" x14ac:dyDescent="0.2">
      <c r="G460" s="12"/>
    </row>
    <row r="461" spans="7:7" x14ac:dyDescent="0.2">
      <c r="G461" s="12"/>
    </row>
    <row r="462" spans="7:7" x14ac:dyDescent="0.2">
      <c r="G462" s="12"/>
    </row>
    <row r="463" spans="7:7" x14ac:dyDescent="0.2">
      <c r="G463" s="12"/>
    </row>
    <row r="464" spans="7:7" x14ac:dyDescent="0.2">
      <c r="G464" s="12"/>
    </row>
    <row r="465" spans="7:7" x14ac:dyDescent="0.2">
      <c r="G465" s="12"/>
    </row>
    <row r="466" spans="7:7" x14ac:dyDescent="0.2">
      <c r="G466" s="12"/>
    </row>
    <row r="467" spans="7:7" x14ac:dyDescent="0.2">
      <c r="G467" s="12"/>
    </row>
    <row r="468" spans="7:7" x14ac:dyDescent="0.2">
      <c r="G468" s="12"/>
    </row>
    <row r="469" spans="7:7" x14ac:dyDescent="0.2">
      <c r="G469" s="12"/>
    </row>
    <row r="470" spans="7:7" x14ac:dyDescent="0.2">
      <c r="G470" s="12"/>
    </row>
    <row r="471" spans="7:7" x14ac:dyDescent="0.2">
      <c r="G471" s="12"/>
    </row>
    <row r="472" spans="7:7" x14ac:dyDescent="0.2">
      <c r="G472" s="12"/>
    </row>
    <row r="473" spans="7:7" x14ac:dyDescent="0.2">
      <c r="G473" s="12"/>
    </row>
    <row r="474" spans="7:7" x14ac:dyDescent="0.2">
      <c r="G474" s="12"/>
    </row>
    <row r="475" spans="7:7" x14ac:dyDescent="0.2">
      <c r="G475" s="12"/>
    </row>
    <row r="476" spans="7:7" x14ac:dyDescent="0.2">
      <c r="G476" s="12"/>
    </row>
    <row r="477" spans="7:7" x14ac:dyDescent="0.2">
      <c r="G477" s="12"/>
    </row>
    <row r="478" spans="7:7" x14ac:dyDescent="0.2">
      <c r="G478" s="12"/>
    </row>
    <row r="479" spans="7:7" x14ac:dyDescent="0.2">
      <c r="G479" s="12"/>
    </row>
    <row r="480" spans="7:7" x14ac:dyDescent="0.2">
      <c r="G480" s="12"/>
    </row>
    <row r="481" spans="7:7" x14ac:dyDescent="0.2">
      <c r="G481" s="12"/>
    </row>
    <row r="482" spans="7:7" x14ac:dyDescent="0.2">
      <c r="G482" s="12"/>
    </row>
    <row r="483" spans="7:7" x14ac:dyDescent="0.2">
      <c r="G483" s="12"/>
    </row>
    <row r="484" spans="7:7" x14ac:dyDescent="0.2">
      <c r="G484" s="12"/>
    </row>
    <row r="485" spans="7:7" x14ac:dyDescent="0.2">
      <c r="G485" s="12"/>
    </row>
    <row r="486" spans="7:7" x14ac:dyDescent="0.2">
      <c r="G486" s="12"/>
    </row>
    <row r="487" spans="7:7" x14ac:dyDescent="0.2">
      <c r="G487" s="12"/>
    </row>
    <row r="488" spans="7:7" x14ac:dyDescent="0.2">
      <c r="G488" s="12"/>
    </row>
    <row r="489" spans="7:7" x14ac:dyDescent="0.2">
      <c r="G489" s="12"/>
    </row>
    <row r="490" spans="7:7" x14ac:dyDescent="0.2">
      <c r="G490" s="12"/>
    </row>
    <row r="491" spans="7:7" x14ac:dyDescent="0.2">
      <c r="G491" s="12"/>
    </row>
    <row r="492" spans="7:7" x14ac:dyDescent="0.2">
      <c r="G492" s="12"/>
    </row>
    <row r="493" spans="7:7" x14ac:dyDescent="0.2">
      <c r="G493" s="12"/>
    </row>
    <row r="494" spans="7:7" x14ac:dyDescent="0.2">
      <c r="G494" s="12"/>
    </row>
    <row r="495" spans="7:7" x14ac:dyDescent="0.2">
      <c r="G495" s="12"/>
    </row>
    <row r="496" spans="7:7" x14ac:dyDescent="0.2">
      <c r="G496" s="12"/>
    </row>
    <row r="497" spans="7:7" x14ac:dyDescent="0.2">
      <c r="G497" s="12"/>
    </row>
    <row r="498" spans="7:7" x14ac:dyDescent="0.2">
      <c r="G498" s="12"/>
    </row>
    <row r="499" spans="7:7" x14ac:dyDescent="0.2">
      <c r="G499" s="12"/>
    </row>
    <row r="500" spans="7:7" x14ac:dyDescent="0.2">
      <c r="G500" s="12"/>
    </row>
    <row r="501" spans="7:7" x14ac:dyDescent="0.2">
      <c r="G501" s="12"/>
    </row>
    <row r="502" spans="7:7" x14ac:dyDescent="0.2">
      <c r="G502" s="12"/>
    </row>
    <row r="503" spans="7:7" x14ac:dyDescent="0.2">
      <c r="G503" s="12"/>
    </row>
    <row r="504" spans="7:7" x14ac:dyDescent="0.2">
      <c r="G504" s="12"/>
    </row>
    <row r="505" spans="7:7" x14ac:dyDescent="0.2">
      <c r="G505" s="12"/>
    </row>
    <row r="506" spans="7:7" x14ac:dyDescent="0.2">
      <c r="G506" s="12"/>
    </row>
    <row r="507" spans="7:7" x14ac:dyDescent="0.2">
      <c r="G507" s="12"/>
    </row>
    <row r="508" spans="7:7" x14ac:dyDescent="0.2">
      <c r="G508" s="12"/>
    </row>
    <row r="509" spans="7:7" x14ac:dyDescent="0.2">
      <c r="G509" s="12"/>
    </row>
    <row r="510" spans="7:7" x14ac:dyDescent="0.2">
      <c r="G510" s="12"/>
    </row>
    <row r="511" spans="7:7" x14ac:dyDescent="0.2">
      <c r="G511" s="12"/>
    </row>
    <row r="512" spans="7:7" x14ac:dyDescent="0.2">
      <c r="G512" s="12"/>
    </row>
    <row r="513" spans="7:7" x14ac:dyDescent="0.2">
      <c r="G513" s="12"/>
    </row>
    <row r="514" spans="7:7" x14ac:dyDescent="0.2">
      <c r="G514" s="12"/>
    </row>
    <row r="515" spans="7:7" x14ac:dyDescent="0.2">
      <c r="G515" s="12"/>
    </row>
    <row r="516" spans="7:7" x14ac:dyDescent="0.2">
      <c r="G516" s="12"/>
    </row>
    <row r="517" spans="7:7" x14ac:dyDescent="0.2">
      <c r="G517" s="12"/>
    </row>
    <row r="518" spans="7:7" x14ac:dyDescent="0.2">
      <c r="G518" s="12"/>
    </row>
    <row r="519" spans="7:7" x14ac:dyDescent="0.2">
      <c r="G519" s="12"/>
    </row>
  </sheetData>
  <pageMargins left="0.511811024" right="0.511811024" top="0.78740157499999996" bottom="0.78740157499999996" header="0.31496062000000002" footer="0.31496062000000002"/>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34998626667073579"/>
  </sheetPr>
  <dimension ref="A1:AW110"/>
  <sheetViews>
    <sheetView zoomScale="86" zoomScaleNormal="86" workbookViewId="0">
      <pane xSplit="4" ySplit="2" topLeftCell="E3" activePane="bottomRight" state="frozen"/>
      <selection sqref="A1:F1"/>
      <selection pane="topRight" sqref="A1:F1"/>
      <selection pane="bottomLeft" sqref="A1:F1"/>
      <selection pane="bottomRight" sqref="A1:D1"/>
    </sheetView>
  </sheetViews>
  <sheetFormatPr baseColWidth="10" defaultColWidth="9" defaultRowHeight="14" x14ac:dyDescent="0.2"/>
  <cols>
    <col min="1" max="1" width="6.1640625" style="29" bestFit="1" customWidth="1"/>
    <col min="2" max="2" width="17.1640625" style="29" bestFit="1" customWidth="1"/>
    <col min="3" max="3" width="5.1640625" style="29" bestFit="1" customWidth="1"/>
    <col min="4" max="4" width="13.83203125" style="29" bestFit="1" customWidth="1"/>
    <col min="5" max="5" width="10.6640625" style="29" bestFit="1" customWidth="1"/>
    <col min="6" max="6" width="10.5" style="29" bestFit="1" customWidth="1"/>
    <col min="7" max="7" width="12" style="29" bestFit="1" customWidth="1"/>
    <col min="8" max="8" width="10.1640625" style="29" bestFit="1" customWidth="1"/>
    <col min="9" max="9" width="10.6640625" style="29" bestFit="1" customWidth="1"/>
    <col min="10" max="10" width="10.1640625" style="29" bestFit="1" customWidth="1"/>
    <col min="11" max="11" width="11.83203125" style="29" bestFit="1" customWidth="1"/>
    <col min="12" max="12" width="11.6640625" style="29" bestFit="1" customWidth="1"/>
    <col min="13" max="13" width="10.1640625" style="29" bestFit="1" customWidth="1"/>
    <col min="14" max="14" width="9.1640625" style="29" bestFit="1" customWidth="1"/>
    <col min="15" max="15" width="9.5" style="29" bestFit="1" customWidth="1"/>
    <col min="16" max="16" width="10.1640625" style="29" bestFit="1" customWidth="1"/>
    <col min="17" max="17" width="9.1640625" style="29" bestFit="1" customWidth="1"/>
    <col min="18" max="18" width="9" style="29" bestFit="1" customWidth="1"/>
    <col min="19" max="19" width="10.5" style="29" bestFit="1" customWidth="1"/>
    <col min="20" max="20" width="11" style="29" bestFit="1" customWidth="1"/>
    <col min="21" max="21" width="10.6640625" style="29" bestFit="1" customWidth="1"/>
    <col min="22" max="22" width="11.1640625" style="29" bestFit="1" customWidth="1"/>
    <col min="23" max="23" width="12.5" style="29" bestFit="1" customWidth="1"/>
    <col min="24" max="24" width="10.1640625" style="29" bestFit="1" customWidth="1"/>
    <col min="25" max="25" width="12.5" style="29" bestFit="1" customWidth="1"/>
    <col min="26" max="26" width="10.5" style="29" bestFit="1" customWidth="1"/>
    <col min="27" max="27" width="9.1640625" style="29" bestFit="1" customWidth="1"/>
    <col min="28" max="28" width="9.5" style="29" bestFit="1" customWidth="1"/>
    <col min="29" max="29" width="8.33203125" style="29" bestFit="1" customWidth="1"/>
    <col min="30" max="30" width="7.5" style="29" bestFit="1" customWidth="1"/>
    <col min="31" max="32" width="9.1640625" style="29" bestFit="1" customWidth="1"/>
    <col min="33" max="33" width="9.6640625" style="29" bestFit="1" customWidth="1"/>
    <col min="34" max="34" width="11.6640625" style="29" bestFit="1" customWidth="1"/>
    <col min="35" max="37" width="9.1640625" style="29" bestFit="1" customWidth="1"/>
    <col min="38" max="38" width="10.5" style="36" bestFit="1" customWidth="1"/>
    <col min="39" max="39" width="9.1640625" style="36" bestFit="1" customWidth="1"/>
    <col min="40" max="40" width="9.33203125" style="36" bestFit="1" customWidth="1"/>
    <col min="41" max="41" width="8.1640625" style="36" bestFit="1" customWidth="1"/>
    <col min="42" max="42" width="9.1640625" style="36" bestFit="1" customWidth="1"/>
    <col min="43" max="43" width="11.1640625" style="36" bestFit="1" customWidth="1"/>
    <col min="44" max="44" width="8" style="36" bestFit="1" customWidth="1"/>
    <col min="45" max="45" width="10.1640625" style="36" bestFit="1" customWidth="1"/>
    <col min="46" max="46" width="11.5" style="36" bestFit="1" customWidth="1"/>
    <col min="47" max="47" width="9.1640625" style="36" bestFit="1" customWidth="1"/>
    <col min="48" max="48" width="10.1640625" style="36" bestFit="1" customWidth="1"/>
    <col min="49" max="49" width="9.1640625" style="36" bestFit="1" customWidth="1"/>
    <col min="50" max="16384" width="9" style="29"/>
  </cols>
  <sheetData>
    <row r="1" spans="1:49" s="172" customFormat="1" x14ac:dyDescent="0.2">
      <c r="A1" s="307" t="s">
        <v>1044</v>
      </c>
      <c r="B1" s="307"/>
      <c r="C1" s="307"/>
      <c r="D1" s="307"/>
      <c r="E1" s="309" t="s">
        <v>183</v>
      </c>
      <c r="F1" s="309"/>
      <c r="G1" s="309"/>
      <c r="H1" s="309"/>
      <c r="I1" s="309"/>
      <c r="J1" s="309"/>
      <c r="K1" s="309"/>
      <c r="L1" s="309"/>
      <c r="M1" s="311" t="s">
        <v>184</v>
      </c>
      <c r="N1" s="311"/>
      <c r="O1" s="311"/>
      <c r="P1" s="311"/>
      <c r="Q1" s="311"/>
      <c r="R1" s="311"/>
      <c r="S1" s="311"/>
      <c r="T1" s="311"/>
      <c r="U1" s="311"/>
      <c r="V1" s="311"/>
      <c r="W1" s="312" t="s">
        <v>231</v>
      </c>
      <c r="X1" s="312"/>
      <c r="Y1" s="312"/>
      <c r="Z1" s="310" t="s">
        <v>186</v>
      </c>
      <c r="AA1" s="310"/>
      <c r="AB1" s="310"/>
      <c r="AC1" s="310"/>
      <c r="AD1" s="310"/>
      <c r="AE1" s="310"/>
      <c r="AF1" s="310"/>
      <c r="AG1" s="310"/>
      <c r="AH1" s="310"/>
      <c r="AI1" s="310"/>
      <c r="AJ1" s="310"/>
      <c r="AK1" s="310"/>
      <c r="AL1" s="308" t="s">
        <v>185</v>
      </c>
      <c r="AM1" s="308"/>
      <c r="AN1" s="308"/>
      <c r="AO1" s="308"/>
      <c r="AP1" s="308"/>
      <c r="AQ1" s="308"/>
      <c r="AR1" s="308"/>
      <c r="AS1" s="308"/>
      <c r="AT1" s="308"/>
      <c r="AU1" s="308"/>
      <c r="AV1" s="308"/>
      <c r="AW1" s="308"/>
    </row>
    <row r="2" spans="1:49" x14ac:dyDescent="0.2">
      <c r="A2" s="173" t="s">
        <v>1043</v>
      </c>
      <c r="B2" s="173" t="s">
        <v>1042</v>
      </c>
      <c r="C2" s="173" t="s">
        <v>1039</v>
      </c>
      <c r="D2" s="174" t="s">
        <v>205</v>
      </c>
      <c r="E2" s="175" t="s">
        <v>0</v>
      </c>
      <c r="F2" s="175" t="s">
        <v>1</v>
      </c>
      <c r="G2" s="175" t="s">
        <v>2</v>
      </c>
      <c r="H2" s="175" t="s">
        <v>3</v>
      </c>
      <c r="I2" s="175" t="s">
        <v>4</v>
      </c>
      <c r="J2" s="175" t="s">
        <v>5</v>
      </c>
      <c r="K2" s="175" t="s">
        <v>6</v>
      </c>
      <c r="L2" s="175" t="s">
        <v>7</v>
      </c>
      <c r="M2" s="176" t="s">
        <v>59</v>
      </c>
      <c r="N2" s="176" t="s">
        <v>60</v>
      </c>
      <c r="O2" s="176" t="s">
        <v>64</v>
      </c>
      <c r="P2" s="176" t="s">
        <v>65</v>
      </c>
      <c r="Q2" s="176" t="s">
        <v>61</v>
      </c>
      <c r="R2" s="176" t="s">
        <v>62</v>
      </c>
      <c r="S2" s="176" t="s">
        <v>63</v>
      </c>
      <c r="T2" s="176" t="s">
        <v>66</v>
      </c>
      <c r="U2" s="176" t="s">
        <v>238</v>
      </c>
      <c r="V2" s="176" t="s">
        <v>239</v>
      </c>
      <c r="W2" s="177" t="s">
        <v>232</v>
      </c>
      <c r="X2" s="177" t="s">
        <v>233</v>
      </c>
      <c r="Y2" s="177" t="s">
        <v>234</v>
      </c>
      <c r="Z2" s="178" t="s">
        <v>8</v>
      </c>
      <c r="AA2" s="178" t="s">
        <v>9</v>
      </c>
      <c r="AB2" s="178" t="s">
        <v>10</v>
      </c>
      <c r="AC2" s="178" t="s">
        <v>11</v>
      </c>
      <c r="AD2" s="178" t="s">
        <v>12</v>
      </c>
      <c r="AE2" s="178" t="s">
        <v>13</v>
      </c>
      <c r="AF2" s="178" t="s">
        <v>14</v>
      </c>
      <c r="AG2" s="178" t="s">
        <v>15</v>
      </c>
      <c r="AH2" s="178" t="s">
        <v>16</v>
      </c>
      <c r="AI2" s="178" t="s">
        <v>17</v>
      </c>
      <c r="AJ2" s="178" t="s">
        <v>18</v>
      </c>
      <c r="AK2" s="178" t="s">
        <v>19</v>
      </c>
      <c r="AL2" s="179" t="s">
        <v>20</v>
      </c>
      <c r="AM2" s="179" t="s">
        <v>21</v>
      </c>
      <c r="AN2" s="179" t="s">
        <v>22</v>
      </c>
      <c r="AO2" s="179" t="s">
        <v>23</v>
      </c>
      <c r="AP2" s="179" t="s">
        <v>24</v>
      </c>
      <c r="AQ2" s="179" t="s">
        <v>25</v>
      </c>
      <c r="AR2" s="179" t="s">
        <v>26</v>
      </c>
      <c r="AS2" s="179" t="s">
        <v>27</v>
      </c>
      <c r="AT2" s="179" t="s">
        <v>28</v>
      </c>
      <c r="AU2" s="179" t="s">
        <v>29</v>
      </c>
      <c r="AV2" s="179" t="s">
        <v>30</v>
      </c>
      <c r="AW2" s="179" t="s">
        <v>31</v>
      </c>
    </row>
    <row r="3" spans="1:49" s="182" customFormat="1" x14ac:dyDescent="0.2">
      <c r="A3" s="36">
        <v>11</v>
      </c>
      <c r="B3" s="36" t="s">
        <v>32</v>
      </c>
      <c r="C3" s="36">
        <v>1975</v>
      </c>
      <c r="D3" s="180" t="s">
        <v>200</v>
      </c>
      <c r="E3" s="183">
        <v>45763</v>
      </c>
      <c r="F3" s="183">
        <v>147700</v>
      </c>
      <c r="G3" s="183">
        <v>193463</v>
      </c>
      <c r="H3" s="183">
        <v>60046</v>
      </c>
      <c r="I3" s="183">
        <v>164524</v>
      </c>
      <c r="J3" s="183">
        <v>224570</v>
      </c>
      <c r="K3" s="183">
        <v>2551749</v>
      </c>
      <c r="L3" s="183">
        <v>297</v>
      </c>
      <c r="M3" s="183">
        <v>55392</v>
      </c>
      <c r="N3" s="183">
        <v>1429</v>
      </c>
      <c r="O3" s="183">
        <v>874</v>
      </c>
      <c r="P3" s="183">
        <v>2068</v>
      </c>
      <c r="Q3" s="183">
        <v>2623</v>
      </c>
      <c r="R3" s="183">
        <v>73</v>
      </c>
      <c r="S3" s="183">
        <v>1757</v>
      </c>
      <c r="T3" s="183">
        <v>64216</v>
      </c>
      <c r="U3" s="183">
        <v>133513</v>
      </c>
      <c r="V3" s="183">
        <v>1140000</v>
      </c>
      <c r="W3" s="183">
        <v>3240000</v>
      </c>
      <c r="X3" s="183">
        <v>4000</v>
      </c>
      <c r="Y3" s="183">
        <v>18780000</v>
      </c>
      <c r="Z3" s="183">
        <v>85</v>
      </c>
      <c r="AA3" s="183">
        <v>77855</v>
      </c>
      <c r="AB3" s="183">
        <v>3270</v>
      </c>
      <c r="AC3" s="183">
        <v>9</v>
      </c>
      <c r="AD3" s="183">
        <v>1447</v>
      </c>
      <c r="AE3" s="183">
        <v>94</v>
      </c>
      <c r="AF3" s="183">
        <v>15593</v>
      </c>
      <c r="AG3" s="183">
        <v>13</v>
      </c>
      <c r="AH3" s="183">
        <v>4152</v>
      </c>
      <c r="AI3" s="183">
        <v>38672</v>
      </c>
      <c r="AJ3" s="183">
        <v>282</v>
      </c>
      <c r="AK3" s="183">
        <v>0</v>
      </c>
      <c r="AL3" s="183">
        <v>43</v>
      </c>
      <c r="AM3" s="183">
        <v>125589</v>
      </c>
      <c r="AN3" s="183">
        <v>33201</v>
      </c>
      <c r="AO3" s="183">
        <v>2</v>
      </c>
      <c r="AP3" s="183">
        <v>1029</v>
      </c>
      <c r="AQ3" s="183">
        <v>1074</v>
      </c>
      <c r="AR3" s="183">
        <v>7238</v>
      </c>
      <c r="AS3" s="183">
        <v>598.55999999999995</v>
      </c>
      <c r="AT3" s="183">
        <v>39780</v>
      </c>
      <c r="AU3" s="183">
        <v>36119</v>
      </c>
      <c r="AV3" s="183">
        <v>66</v>
      </c>
      <c r="AW3" s="183">
        <v>0</v>
      </c>
    </row>
    <row r="4" spans="1:49" s="182" customFormat="1" x14ac:dyDescent="0.2">
      <c r="A4" s="36">
        <v>12</v>
      </c>
      <c r="B4" s="36" t="s">
        <v>33</v>
      </c>
      <c r="C4" s="36">
        <v>1975</v>
      </c>
      <c r="D4" s="180" t="s">
        <v>200</v>
      </c>
      <c r="E4" s="183">
        <v>3512</v>
      </c>
      <c r="F4" s="183">
        <v>37675</v>
      </c>
      <c r="G4" s="183">
        <v>41187</v>
      </c>
      <c r="H4" s="183">
        <v>53991</v>
      </c>
      <c r="I4" s="183">
        <v>70113</v>
      </c>
      <c r="J4" s="183">
        <v>124104</v>
      </c>
      <c r="K4" s="183">
        <v>4047566</v>
      </c>
      <c r="L4" s="183">
        <v>2</v>
      </c>
      <c r="M4" s="183">
        <v>120143</v>
      </c>
      <c r="N4" s="183">
        <v>96</v>
      </c>
      <c r="O4" s="183">
        <v>843</v>
      </c>
      <c r="P4" s="183">
        <v>11243</v>
      </c>
      <c r="Q4" s="183">
        <v>4286</v>
      </c>
      <c r="R4" s="183">
        <v>104</v>
      </c>
      <c r="S4" s="183">
        <v>1648</v>
      </c>
      <c r="T4" s="183">
        <v>138363</v>
      </c>
      <c r="U4" s="183">
        <v>109625</v>
      </c>
      <c r="V4" s="183">
        <v>873000</v>
      </c>
      <c r="W4" s="183">
        <v>6900000</v>
      </c>
      <c r="X4" s="183">
        <v>1000</v>
      </c>
      <c r="Y4" s="183">
        <v>18312000</v>
      </c>
      <c r="Z4" s="183">
        <v>0</v>
      </c>
      <c r="AA4" s="183">
        <v>10538</v>
      </c>
      <c r="AB4" s="183">
        <v>2770</v>
      </c>
      <c r="AC4" s="183">
        <v>0</v>
      </c>
      <c r="AD4" s="183">
        <v>88</v>
      </c>
      <c r="AE4" s="183">
        <v>289</v>
      </c>
      <c r="AF4" s="183">
        <v>4621</v>
      </c>
      <c r="AG4" s="183">
        <v>19</v>
      </c>
      <c r="AH4" s="183">
        <v>8681</v>
      </c>
      <c r="AI4" s="183">
        <v>15293</v>
      </c>
      <c r="AJ4" s="183">
        <v>0</v>
      </c>
      <c r="AK4" s="183">
        <v>0</v>
      </c>
      <c r="AL4" s="183">
        <v>0</v>
      </c>
      <c r="AM4" s="183">
        <v>14144</v>
      </c>
      <c r="AN4" s="183">
        <v>18747.599999999999</v>
      </c>
      <c r="AO4" s="183">
        <v>0</v>
      </c>
      <c r="AP4" s="183">
        <v>36</v>
      </c>
      <c r="AQ4" s="183">
        <v>6156</v>
      </c>
      <c r="AR4" s="183">
        <v>4323</v>
      </c>
      <c r="AS4" s="183">
        <v>424</v>
      </c>
      <c r="AT4" s="183">
        <v>123248</v>
      </c>
      <c r="AU4" s="183">
        <v>18093</v>
      </c>
      <c r="AV4" s="183">
        <v>0</v>
      </c>
      <c r="AW4" s="183">
        <v>0</v>
      </c>
    </row>
    <row r="5" spans="1:49" s="182" customFormat="1" x14ac:dyDescent="0.2">
      <c r="A5" s="36">
        <v>13</v>
      </c>
      <c r="B5" s="36" t="s">
        <v>34</v>
      </c>
      <c r="C5" s="36">
        <v>1975</v>
      </c>
      <c r="D5" s="180" t="s">
        <v>200</v>
      </c>
      <c r="E5" s="183">
        <v>37644</v>
      </c>
      <c r="F5" s="183">
        <v>166891</v>
      </c>
      <c r="G5" s="183">
        <v>204535</v>
      </c>
      <c r="H5" s="183">
        <v>120535</v>
      </c>
      <c r="I5" s="183">
        <v>71850</v>
      </c>
      <c r="J5" s="183">
        <v>192385</v>
      </c>
      <c r="K5" s="183">
        <v>4812586</v>
      </c>
      <c r="L5" s="183">
        <v>1206</v>
      </c>
      <c r="M5" s="183">
        <v>203437</v>
      </c>
      <c r="N5" s="183">
        <v>1420</v>
      </c>
      <c r="O5" s="183">
        <v>3718</v>
      </c>
      <c r="P5" s="183">
        <v>11247</v>
      </c>
      <c r="Q5" s="183">
        <v>3629</v>
      </c>
      <c r="R5" s="183">
        <v>16</v>
      </c>
      <c r="S5" s="183">
        <v>178</v>
      </c>
      <c r="T5" s="183">
        <v>223645</v>
      </c>
      <c r="U5" s="183">
        <v>127473</v>
      </c>
      <c r="V5" s="183">
        <v>2443000</v>
      </c>
      <c r="W5" s="183">
        <v>13249000</v>
      </c>
      <c r="X5" s="183">
        <v>3000</v>
      </c>
      <c r="Y5" s="183">
        <v>75732000</v>
      </c>
      <c r="Z5" s="183">
        <v>0</v>
      </c>
      <c r="AA5" s="183">
        <v>1895</v>
      </c>
      <c r="AB5" s="183">
        <v>7116</v>
      </c>
      <c r="AC5" s="183">
        <v>1130</v>
      </c>
      <c r="AD5" s="183">
        <v>245</v>
      </c>
      <c r="AE5" s="183">
        <v>307</v>
      </c>
      <c r="AF5" s="183">
        <v>3291</v>
      </c>
      <c r="AG5" s="183">
        <v>127</v>
      </c>
      <c r="AH5" s="183">
        <v>69662</v>
      </c>
      <c r="AI5" s="183">
        <v>8210</v>
      </c>
      <c r="AJ5" s="183">
        <v>0</v>
      </c>
      <c r="AK5" s="183">
        <v>0</v>
      </c>
      <c r="AL5" s="183">
        <v>0</v>
      </c>
      <c r="AM5" s="183">
        <v>3090</v>
      </c>
      <c r="AN5" s="183">
        <v>48868.2</v>
      </c>
      <c r="AO5" s="183">
        <v>560</v>
      </c>
      <c r="AP5" s="183">
        <v>99</v>
      </c>
      <c r="AQ5" s="183">
        <v>7942</v>
      </c>
      <c r="AR5" s="183">
        <v>3179</v>
      </c>
      <c r="AS5" s="183">
        <v>3983.52</v>
      </c>
      <c r="AT5" s="183">
        <v>835881</v>
      </c>
      <c r="AU5" s="183">
        <v>9396</v>
      </c>
      <c r="AV5" s="183">
        <v>0</v>
      </c>
      <c r="AW5" s="183">
        <v>0</v>
      </c>
    </row>
    <row r="6" spans="1:49" s="182" customFormat="1" x14ac:dyDescent="0.2">
      <c r="A6" s="36">
        <v>14</v>
      </c>
      <c r="B6" s="36" t="s">
        <v>35</v>
      </c>
      <c r="C6" s="36">
        <v>1975</v>
      </c>
      <c r="D6" s="180" t="s">
        <v>200</v>
      </c>
      <c r="E6" s="183">
        <v>9239</v>
      </c>
      <c r="F6" s="183">
        <v>17859</v>
      </c>
      <c r="G6" s="183">
        <v>27098</v>
      </c>
      <c r="H6" s="183">
        <v>1325533</v>
      </c>
      <c r="I6" s="183">
        <v>27635</v>
      </c>
      <c r="J6" s="183">
        <v>1353168</v>
      </c>
      <c r="K6" s="183">
        <v>291185</v>
      </c>
      <c r="L6" s="183">
        <v>0</v>
      </c>
      <c r="M6" s="183">
        <v>246126</v>
      </c>
      <c r="N6" s="183">
        <v>0</v>
      </c>
      <c r="O6" s="183">
        <v>2139</v>
      </c>
      <c r="P6" s="183">
        <v>14465</v>
      </c>
      <c r="Q6" s="183">
        <v>27624</v>
      </c>
      <c r="R6" s="183">
        <v>162</v>
      </c>
      <c r="S6" s="183">
        <v>395</v>
      </c>
      <c r="T6" s="183">
        <v>290911</v>
      </c>
      <c r="U6" s="183">
        <v>22548</v>
      </c>
      <c r="V6" s="183">
        <v>267000</v>
      </c>
      <c r="W6" s="183">
        <v>4081000</v>
      </c>
      <c r="X6" s="183">
        <v>0</v>
      </c>
      <c r="Y6" s="183">
        <v>4440000</v>
      </c>
      <c r="Z6" s="183">
        <v>0</v>
      </c>
      <c r="AA6" s="183">
        <v>4529</v>
      </c>
      <c r="AB6" s="183">
        <v>148</v>
      </c>
      <c r="AC6" s="183">
        <v>0</v>
      </c>
      <c r="AD6" s="183">
        <v>4</v>
      </c>
      <c r="AE6" s="183">
        <v>13</v>
      </c>
      <c r="AF6" s="183">
        <v>1700</v>
      </c>
      <c r="AG6" s="183">
        <v>16</v>
      </c>
      <c r="AH6" s="183">
        <v>1384</v>
      </c>
      <c r="AI6" s="183">
        <v>4995</v>
      </c>
      <c r="AJ6" s="183">
        <v>0</v>
      </c>
      <c r="AK6" s="183">
        <v>0</v>
      </c>
      <c r="AL6" s="183">
        <v>0</v>
      </c>
      <c r="AM6" s="183">
        <v>3859</v>
      </c>
      <c r="AN6" s="183">
        <v>3967.8</v>
      </c>
      <c r="AO6" s="183">
        <v>0</v>
      </c>
      <c r="AP6" s="183">
        <v>2</v>
      </c>
      <c r="AQ6" s="183">
        <v>121</v>
      </c>
      <c r="AR6" s="183">
        <v>562</v>
      </c>
      <c r="AS6" s="183">
        <v>604.96</v>
      </c>
      <c r="AT6" s="183">
        <v>10877</v>
      </c>
      <c r="AU6" s="183">
        <v>4251</v>
      </c>
      <c r="AV6" s="183">
        <v>0</v>
      </c>
      <c r="AW6" s="183">
        <v>0</v>
      </c>
    </row>
    <row r="7" spans="1:49" s="182" customFormat="1" x14ac:dyDescent="0.2">
      <c r="A7" s="36">
        <v>15</v>
      </c>
      <c r="B7" s="36" t="s">
        <v>36</v>
      </c>
      <c r="C7" s="36">
        <v>1975</v>
      </c>
      <c r="D7" s="180" t="s">
        <v>200</v>
      </c>
      <c r="E7" s="183">
        <v>136949</v>
      </c>
      <c r="F7" s="183">
        <v>567078</v>
      </c>
      <c r="G7" s="183">
        <v>704027</v>
      </c>
      <c r="H7" s="183">
        <v>1807051</v>
      </c>
      <c r="I7" s="183">
        <v>1230139</v>
      </c>
      <c r="J7" s="183">
        <v>3037190</v>
      </c>
      <c r="K7" s="183">
        <v>9596048</v>
      </c>
      <c r="L7" s="183">
        <v>86482</v>
      </c>
      <c r="M7" s="183">
        <v>1441851</v>
      </c>
      <c r="N7" s="183">
        <v>66043</v>
      </c>
      <c r="O7" s="183">
        <v>19865</v>
      </c>
      <c r="P7" s="183">
        <v>31581</v>
      </c>
      <c r="Q7" s="183">
        <v>89940</v>
      </c>
      <c r="R7" s="183">
        <v>2728</v>
      </c>
      <c r="S7" s="183">
        <v>16314</v>
      </c>
      <c r="T7" s="183">
        <v>1668322</v>
      </c>
      <c r="U7" s="183">
        <v>804355</v>
      </c>
      <c r="V7" s="183">
        <v>6486000</v>
      </c>
      <c r="W7" s="183">
        <v>20360000</v>
      </c>
      <c r="X7" s="183">
        <v>11000</v>
      </c>
      <c r="Y7" s="183">
        <v>99492000</v>
      </c>
      <c r="Z7" s="183">
        <v>126</v>
      </c>
      <c r="AA7" s="183">
        <v>186500</v>
      </c>
      <c r="AB7" s="183">
        <v>2905</v>
      </c>
      <c r="AC7" s="183">
        <v>10368</v>
      </c>
      <c r="AD7" s="183">
        <v>596</v>
      </c>
      <c r="AE7" s="183">
        <v>4392</v>
      </c>
      <c r="AF7" s="183">
        <v>22464</v>
      </c>
      <c r="AG7" s="183">
        <v>352</v>
      </c>
      <c r="AH7" s="183">
        <v>159258</v>
      </c>
      <c r="AI7" s="183">
        <v>144739</v>
      </c>
      <c r="AJ7" s="183">
        <v>1</v>
      </c>
      <c r="AK7" s="183">
        <v>0</v>
      </c>
      <c r="AL7" s="183">
        <v>92</v>
      </c>
      <c r="AM7" s="183">
        <v>187471</v>
      </c>
      <c r="AN7" s="183">
        <v>94360.2</v>
      </c>
      <c r="AO7" s="183">
        <v>1738</v>
      </c>
      <c r="AP7" s="183">
        <v>341</v>
      </c>
      <c r="AQ7" s="183">
        <v>165602</v>
      </c>
      <c r="AR7" s="183">
        <v>10028</v>
      </c>
      <c r="AS7" s="183">
        <v>7796.16</v>
      </c>
      <c r="AT7" s="183">
        <v>1599045</v>
      </c>
      <c r="AU7" s="183">
        <v>84637</v>
      </c>
      <c r="AV7" s="183">
        <v>0</v>
      </c>
      <c r="AW7" s="183">
        <v>0</v>
      </c>
    </row>
    <row r="8" spans="1:49" s="182" customFormat="1" x14ac:dyDescent="0.2">
      <c r="A8" s="36">
        <v>16</v>
      </c>
      <c r="B8" s="36" t="s">
        <v>37</v>
      </c>
      <c r="C8" s="36">
        <v>1975</v>
      </c>
      <c r="D8" s="180" t="s">
        <v>200</v>
      </c>
      <c r="E8" s="183">
        <v>5910</v>
      </c>
      <c r="F8" s="183">
        <v>19151</v>
      </c>
      <c r="G8" s="183">
        <v>25061</v>
      </c>
      <c r="H8" s="183">
        <v>341290</v>
      </c>
      <c r="I8" s="183">
        <v>8733</v>
      </c>
      <c r="J8" s="183">
        <v>350023</v>
      </c>
      <c r="K8" s="183">
        <v>206368</v>
      </c>
      <c r="L8" s="183">
        <v>0</v>
      </c>
      <c r="M8" s="183">
        <v>62660</v>
      </c>
      <c r="N8" s="183">
        <v>11782</v>
      </c>
      <c r="O8" s="183">
        <v>825</v>
      </c>
      <c r="P8" s="183">
        <v>1875</v>
      </c>
      <c r="Q8" s="183">
        <v>3383</v>
      </c>
      <c r="R8" s="183">
        <v>20</v>
      </c>
      <c r="S8" s="183">
        <v>114</v>
      </c>
      <c r="T8" s="183">
        <v>80659</v>
      </c>
      <c r="U8" s="183">
        <v>47768</v>
      </c>
      <c r="V8" s="183">
        <v>273000</v>
      </c>
      <c r="W8" s="183">
        <v>957000</v>
      </c>
      <c r="X8" s="183">
        <v>0</v>
      </c>
      <c r="Y8" s="183">
        <v>11208000</v>
      </c>
      <c r="Z8" s="183">
        <v>0</v>
      </c>
      <c r="AA8" s="183">
        <v>1424</v>
      </c>
      <c r="AB8" s="183">
        <v>210</v>
      </c>
      <c r="AC8" s="183">
        <v>4</v>
      </c>
      <c r="AD8" s="183">
        <v>20</v>
      </c>
      <c r="AE8" s="183">
        <v>59</v>
      </c>
      <c r="AF8" s="183">
        <v>207</v>
      </c>
      <c r="AG8" s="183">
        <v>33</v>
      </c>
      <c r="AH8" s="183">
        <v>7374</v>
      </c>
      <c r="AI8" s="183">
        <v>2861</v>
      </c>
      <c r="AJ8" s="183">
        <v>0</v>
      </c>
      <c r="AK8" s="183">
        <v>0</v>
      </c>
      <c r="AL8" s="183">
        <v>0</v>
      </c>
      <c r="AM8" s="183">
        <v>816</v>
      </c>
      <c r="AN8" s="183">
        <v>10251</v>
      </c>
      <c r="AO8" s="183">
        <v>2</v>
      </c>
      <c r="AP8" s="183">
        <v>7</v>
      </c>
      <c r="AQ8" s="183">
        <v>741</v>
      </c>
      <c r="AR8" s="183">
        <v>66</v>
      </c>
      <c r="AS8" s="183">
        <v>594.88</v>
      </c>
      <c r="AT8" s="183">
        <v>57715</v>
      </c>
      <c r="AU8" s="183">
        <v>1163</v>
      </c>
      <c r="AV8" s="183">
        <v>0</v>
      </c>
      <c r="AW8" s="183">
        <v>0</v>
      </c>
    </row>
    <row r="9" spans="1:49" s="182" customFormat="1" x14ac:dyDescent="0.2">
      <c r="A9" s="36">
        <v>17</v>
      </c>
      <c r="B9" s="36" t="s">
        <v>38</v>
      </c>
      <c r="C9" s="36">
        <v>1975</v>
      </c>
      <c r="D9" s="180" t="s">
        <v>200</v>
      </c>
      <c r="E9" s="183">
        <v>0</v>
      </c>
      <c r="F9" s="183">
        <v>0</v>
      </c>
      <c r="G9" s="183">
        <v>0</v>
      </c>
      <c r="H9" s="183">
        <v>0</v>
      </c>
      <c r="I9" s="183">
        <v>0</v>
      </c>
      <c r="J9" s="183">
        <v>0</v>
      </c>
      <c r="K9" s="183">
        <v>0</v>
      </c>
      <c r="L9" s="183">
        <v>0</v>
      </c>
      <c r="M9" s="183">
        <v>0</v>
      </c>
      <c r="N9" s="183">
        <v>0</v>
      </c>
      <c r="O9" s="183">
        <v>0</v>
      </c>
      <c r="P9" s="183">
        <v>0</v>
      </c>
      <c r="Q9" s="183">
        <v>0</v>
      </c>
      <c r="R9" s="183">
        <v>0</v>
      </c>
      <c r="S9" s="183">
        <v>0</v>
      </c>
      <c r="T9" s="183">
        <v>0</v>
      </c>
      <c r="U9" s="183">
        <v>0</v>
      </c>
      <c r="V9" s="183">
        <v>0</v>
      </c>
      <c r="W9" s="183">
        <v>0</v>
      </c>
      <c r="X9" s="183">
        <v>0</v>
      </c>
      <c r="Y9" s="183">
        <v>0</v>
      </c>
      <c r="Z9" s="183">
        <v>0</v>
      </c>
      <c r="AA9" s="183">
        <v>0</v>
      </c>
      <c r="AB9" s="183">
        <v>5226</v>
      </c>
      <c r="AC9" s="183">
        <v>0</v>
      </c>
      <c r="AD9" s="183">
        <v>0</v>
      </c>
      <c r="AE9" s="183">
        <v>0</v>
      </c>
      <c r="AF9" s="183">
        <v>0</v>
      </c>
      <c r="AG9" s="183">
        <v>0</v>
      </c>
      <c r="AH9" s="183">
        <v>0</v>
      </c>
      <c r="AI9" s="183">
        <v>0</v>
      </c>
      <c r="AJ9" s="183">
        <v>0</v>
      </c>
      <c r="AK9" s="183">
        <v>0</v>
      </c>
      <c r="AL9" s="183">
        <v>0</v>
      </c>
      <c r="AM9" s="183">
        <v>0</v>
      </c>
      <c r="AN9" s="183">
        <v>0</v>
      </c>
      <c r="AO9" s="183">
        <v>0</v>
      </c>
      <c r="AP9" s="183">
        <v>0</v>
      </c>
      <c r="AQ9" s="183">
        <v>0</v>
      </c>
      <c r="AR9" s="183">
        <v>0</v>
      </c>
      <c r="AS9" s="183">
        <v>0</v>
      </c>
      <c r="AT9" s="183">
        <v>0</v>
      </c>
      <c r="AU9" s="183">
        <v>0</v>
      </c>
      <c r="AV9" s="183">
        <v>0</v>
      </c>
      <c r="AW9" s="183">
        <v>0</v>
      </c>
    </row>
    <row r="10" spans="1:49" s="182" customFormat="1" x14ac:dyDescent="0.2">
      <c r="A10" s="36">
        <v>21</v>
      </c>
      <c r="B10" s="36" t="s">
        <v>39</v>
      </c>
      <c r="C10" s="36">
        <v>1975</v>
      </c>
      <c r="D10" s="180" t="s">
        <v>201</v>
      </c>
      <c r="E10" s="183">
        <v>41857</v>
      </c>
      <c r="F10" s="183">
        <v>1014098</v>
      </c>
      <c r="G10" s="183">
        <v>1055955</v>
      </c>
      <c r="H10" s="183">
        <v>2590618</v>
      </c>
      <c r="I10" s="183">
        <v>1218217</v>
      </c>
      <c r="J10" s="183">
        <v>3808835</v>
      </c>
      <c r="K10" s="183">
        <v>3014254</v>
      </c>
      <c r="L10" s="183">
        <v>397</v>
      </c>
      <c r="M10" s="183">
        <v>1784284</v>
      </c>
      <c r="N10" s="183">
        <v>13558</v>
      </c>
      <c r="O10" s="183">
        <v>318744</v>
      </c>
      <c r="P10" s="183">
        <v>121133</v>
      </c>
      <c r="Q10" s="183">
        <v>273413</v>
      </c>
      <c r="R10" s="183">
        <v>179454</v>
      </c>
      <c r="S10" s="183">
        <v>93234</v>
      </c>
      <c r="T10" s="183">
        <v>2783820</v>
      </c>
      <c r="U10" s="183">
        <v>3242043</v>
      </c>
      <c r="V10" s="183">
        <v>11540000</v>
      </c>
      <c r="W10" s="183">
        <v>34644000</v>
      </c>
      <c r="X10" s="183">
        <v>91000</v>
      </c>
      <c r="Y10" s="183">
        <v>125100000</v>
      </c>
      <c r="Z10" s="183">
        <v>1361</v>
      </c>
      <c r="AA10" s="183">
        <v>614974</v>
      </c>
      <c r="AB10" s="183">
        <v>6260</v>
      </c>
      <c r="AC10" s="183">
        <v>6</v>
      </c>
      <c r="AD10" s="183">
        <v>169</v>
      </c>
      <c r="AE10" s="183">
        <v>2753</v>
      </c>
      <c r="AF10" s="183">
        <v>53645</v>
      </c>
      <c r="AG10" s="183">
        <v>684</v>
      </c>
      <c r="AH10" s="183">
        <v>140373</v>
      </c>
      <c r="AI10" s="183">
        <v>358436</v>
      </c>
      <c r="AJ10" s="183">
        <v>68</v>
      </c>
      <c r="AK10" s="183">
        <v>0</v>
      </c>
      <c r="AL10" s="183">
        <v>526</v>
      </c>
      <c r="AM10" s="183">
        <v>894165</v>
      </c>
      <c r="AN10" s="183">
        <v>74776.2</v>
      </c>
      <c r="AO10" s="183">
        <v>15</v>
      </c>
      <c r="AP10" s="183">
        <v>82</v>
      </c>
      <c r="AQ10" s="183">
        <v>70324</v>
      </c>
      <c r="AR10" s="183">
        <v>21929</v>
      </c>
      <c r="AS10" s="183">
        <v>30047.68</v>
      </c>
      <c r="AT10" s="183">
        <v>920522</v>
      </c>
      <c r="AU10" s="183">
        <v>147329</v>
      </c>
      <c r="AV10" s="183">
        <v>22</v>
      </c>
      <c r="AW10" s="183">
        <v>0</v>
      </c>
    </row>
    <row r="11" spans="1:49" s="182" customFormat="1" x14ac:dyDescent="0.2">
      <c r="A11" s="36">
        <v>22</v>
      </c>
      <c r="B11" s="36" t="s">
        <v>40</v>
      </c>
      <c r="C11" s="36">
        <v>1975</v>
      </c>
      <c r="D11" s="180" t="s">
        <v>201</v>
      </c>
      <c r="E11" s="183">
        <v>156473</v>
      </c>
      <c r="F11" s="183">
        <v>530065</v>
      </c>
      <c r="G11" s="183">
        <v>686538</v>
      </c>
      <c r="H11" s="183">
        <v>3527964</v>
      </c>
      <c r="I11" s="183">
        <v>171871</v>
      </c>
      <c r="J11" s="183">
        <v>3699835</v>
      </c>
      <c r="K11" s="183">
        <v>2732613</v>
      </c>
      <c r="L11" s="183">
        <v>116</v>
      </c>
      <c r="M11" s="183">
        <v>1330686</v>
      </c>
      <c r="N11" s="183">
        <v>106</v>
      </c>
      <c r="O11" s="183">
        <v>1313429</v>
      </c>
      <c r="P11" s="183">
        <v>792757</v>
      </c>
      <c r="Q11" s="183">
        <v>165652</v>
      </c>
      <c r="R11" s="183">
        <v>233598</v>
      </c>
      <c r="S11" s="183">
        <v>43489</v>
      </c>
      <c r="T11" s="183">
        <v>3879717</v>
      </c>
      <c r="U11" s="183">
        <v>1861079</v>
      </c>
      <c r="V11" s="183">
        <v>4497000</v>
      </c>
      <c r="W11" s="183">
        <v>29314000</v>
      </c>
      <c r="X11" s="183">
        <v>511000</v>
      </c>
      <c r="Y11" s="183">
        <v>69984000</v>
      </c>
      <c r="Z11" s="183">
        <v>8563</v>
      </c>
      <c r="AA11" s="183">
        <v>141832</v>
      </c>
      <c r="AB11" s="183">
        <v>2820</v>
      </c>
      <c r="AC11" s="183">
        <v>0</v>
      </c>
      <c r="AD11" s="183">
        <v>42</v>
      </c>
      <c r="AE11" s="183">
        <v>7112</v>
      </c>
      <c r="AF11" s="183">
        <v>161943</v>
      </c>
      <c r="AG11" s="183">
        <v>227</v>
      </c>
      <c r="AH11" s="183">
        <v>38289</v>
      </c>
      <c r="AI11" s="183">
        <v>237462</v>
      </c>
      <c r="AJ11" s="183">
        <v>34</v>
      </c>
      <c r="AK11" s="183">
        <v>0</v>
      </c>
      <c r="AL11" s="183">
        <v>2246</v>
      </c>
      <c r="AM11" s="183">
        <v>133528</v>
      </c>
      <c r="AN11" s="183">
        <v>23235.599999999999</v>
      </c>
      <c r="AO11" s="183">
        <v>0</v>
      </c>
      <c r="AP11" s="183">
        <v>12</v>
      </c>
      <c r="AQ11" s="183">
        <v>197082</v>
      </c>
      <c r="AR11" s="183">
        <v>44038</v>
      </c>
      <c r="AS11" s="183">
        <v>7304</v>
      </c>
      <c r="AT11" s="183">
        <v>222612</v>
      </c>
      <c r="AU11" s="183">
        <v>131035</v>
      </c>
      <c r="AV11" s="183">
        <v>5</v>
      </c>
      <c r="AW11" s="183">
        <v>0</v>
      </c>
    </row>
    <row r="12" spans="1:49" s="182" customFormat="1" x14ac:dyDescent="0.2">
      <c r="A12" s="36">
        <v>23</v>
      </c>
      <c r="B12" s="36" t="s">
        <v>41</v>
      </c>
      <c r="C12" s="36">
        <v>1975</v>
      </c>
      <c r="D12" s="180" t="s">
        <v>201</v>
      </c>
      <c r="E12" s="183">
        <v>1226517</v>
      </c>
      <c r="F12" s="183">
        <v>913608</v>
      </c>
      <c r="G12" s="183">
        <v>2140125</v>
      </c>
      <c r="H12" s="183">
        <v>3521803</v>
      </c>
      <c r="I12" s="183">
        <v>80645</v>
      </c>
      <c r="J12" s="183">
        <v>3602448</v>
      </c>
      <c r="K12" s="183">
        <v>2564545</v>
      </c>
      <c r="L12" s="183">
        <v>2768</v>
      </c>
      <c r="M12" s="183">
        <v>1949230</v>
      </c>
      <c r="N12" s="183">
        <v>53</v>
      </c>
      <c r="O12" s="183">
        <v>656258</v>
      </c>
      <c r="P12" s="183">
        <v>1075980</v>
      </c>
      <c r="Q12" s="183">
        <v>155099</v>
      </c>
      <c r="R12" s="183">
        <v>213263</v>
      </c>
      <c r="S12" s="183">
        <v>100811</v>
      </c>
      <c r="T12" s="183">
        <v>4150694</v>
      </c>
      <c r="U12" s="183">
        <v>1200848</v>
      </c>
      <c r="V12" s="183">
        <v>8137000</v>
      </c>
      <c r="W12" s="183">
        <v>169731000</v>
      </c>
      <c r="X12" s="183">
        <v>1551000</v>
      </c>
      <c r="Y12" s="183">
        <v>234168000</v>
      </c>
      <c r="Z12" s="183">
        <v>108891</v>
      </c>
      <c r="AA12" s="183">
        <v>67871</v>
      </c>
      <c r="AB12" s="183">
        <v>35000</v>
      </c>
      <c r="AC12" s="183">
        <v>0</v>
      </c>
      <c r="AD12" s="183">
        <v>11603</v>
      </c>
      <c r="AE12" s="183">
        <v>36477</v>
      </c>
      <c r="AF12" s="183">
        <v>312830</v>
      </c>
      <c r="AG12" s="183">
        <v>336</v>
      </c>
      <c r="AH12" s="183">
        <v>72136</v>
      </c>
      <c r="AI12" s="183">
        <v>538922</v>
      </c>
      <c r="AJ12" s="183">
        <v>81</v>
      </c>
      <c r="AK12" s="183">
        <v>0</v>
      </c>
      <c r="AL12" s="183">
        <v>37853</v>
      </c>
      <c r="AM12" s="183">
        <v>75877</v>
      </c>
      <c r="AN12" s="183">
        <v>222645.6</v>
      </c>
      <c r="AO12" s="183">
        <v>3</v>
      </c>
      <c r="AP12" s="183">
        <v>3892</v>
      </c>
      <c r="AQ12" s="183">
        <v>1133012</v>
      </c>
      <c r="AR12" s="183">
        <v>95183</v>
      </c>
      <c r="AS12" s="183">
        <v>7704.96</v>
      </c>
      <c r="AT12" s="183">
        <v>469170</v>
      </c>
      <c r="AU12" s="183">
        <v>316828</v>
      </c>
      <c r="AV12" s="183">
        <v>12</v>
      </c>
      <c r="AW12" s="183">
        <v>0</v>
      </c>
    </row>
    <row r="13" spans="1:49" s="182" customFormat="1" x14ac:dyDescent="0.2">
      <c r="A13" s="36">
        <v>24</v>
      </c>
      <c r="B13" s="36" t="s">
        <v>42</v>
      </c>
      <c r="C13" s="36">
        <v>1975</v>
      </c>
      <c r="D13" s="180" t="s">
        <v>201</v>
      </c>
      <c r="E13" s="183">
        <v>517539</v>
      </c>
      <c r="F13" s="183">
        <v>308727</v>
      </c>
      <c r="G13" s="183">
        <v>826266</v>
      </c>
      <c r="H13" s="183">
        <v>1638211</v>
      </c>
      <c r="I13" s="183">
        <v>29680</v>
      </c>
      <c r="J13" s="183">
        <v>1667891</v>
      </c>
      <c r="K13" s="183">
        <v>1343192</v>
      </c>
      <c r="L13" s="183">
        <v>912</v>
      </c>
      <c r="M13" s="183">
        <v>733222</v>
      </c>
      <c r="N13" s="183">
        <v>8</v>
      </c>
      <c r="O13" s="183">
        <v>160331</v>
      </c>
      <c r="P13" s="183">
        <v>275732</v>
      </c>
      <c r="Q13" s="183">
        <v>36218</v>
      </c>
      <c r="R13" s="183">
        <v>55743</v>
      </c>
      <c r="S13" s="183">
        <v>18909</v>
      </c>
      <c r="T13" s="183">
        <v>1280163</v>
      </c>
      <c r="U13" s="183">
        <v>124666</v>
      </c>
      <c r="V13" s="183">
        <v>1864000</v>
      </c>
      <c r="W13" s="183">
        <v>69323000</v>
      </c>
      <c r="X13" s="183">
        <v>530000</v>
      </c>
      <c r="Y13" s="183">
        <v>55236000</v>
      </c>
      <c r="Z13" s="183">
        <v>69292</v>
      </c>
      <c r="AA13" s="183">
        <v>8555</v>
      </c>
      <c r="AB13" s="183">
        <v>4162</v>
      </c>
      <c r="AC13" s="183">
        <v>0</v>
      </c>
      <c r="AD13" s="183">
        <v>16</v>
      </c>
      <c r="AE13" s="183">
        <v>15470</v>
      </c>
      <c r="AF13" s="183">
        <v>123496</v>
      </c>
      <c r="AG13" s="183">
        <v>41</v>
      </c>
      <c r="AH13" s="183">
        <v>23189</v>
      </c>
      <c r="AI13" s="183">
        <v>123916</v>
      </c>
      <c r="AJ13" s="183">
        <v>0</v>
      </c>
      <c r="AK13" s="183">
        <v>0</v>
      </c>
      <c r="AL13" s="183">
        <v>21816</v>
      </c>
      <c r="AM13" s="183">
        <v>8692</v>
      </c>
      <c r="AN13" s="183">
        <v>15555</v>
      </c>
      <c r="AO13" s="183">
        <v>0</v>
      </c>
      <c r="AP13" s="183">
        <v>3</v>
      </c>
      <c r="AQ13" s="183">
        <v>566475</v>
      </c>
      <c r="AR13" s="183">
        <v>30256</v>
      </c>
      <c r="AS13" s="183">
        <v>980.32</v>
      </c>
      <c r="AT13" s="183">
        <v>128696</v>
      </c>
      <c r="AU13" s="183">
        <v>48540</v>
      </c>
      <c r="AV13" s="183">
        <v>0</v>
      </c>
      <c r="AW13" s="183">
        <v>0</v>
      </c>
    </row>
    <row r="14" spans="1:49" s="182" customFormat="1" x14ac:dyDescent="0.2">
      <c r="A14" s="36">
        <v>25</v>
      </c>
      <c r="B14" s="36" t="s">
        <v>43</v>
      </c>
      <c r="C14" s="36">
        <v>1975</v>
      </c>
      <c r="D14" s="180" t="s">
        <v>201</v>
      </c>
      <c r="E14" s="183">
        <v>613148</v>
      </c>
      <c r="F14" s="183">
        <v>527913</v>
      </c>
      <c r="G14" s="183">
        <v>1141061</v>
      </c>
      <c r="H14" s="183">
        <v>1865636</v>
      </c>
      <c r="I14" s="183">
        <v>103614</v>
      </c>
      <c r="J14" s="183">
        <v>1969250</v>
      </c>
      <c r="K14" s="183">
        <v>731391</v>
      </c>
      <c r="L14" s="183">
        <v>1937</v>
      </c>
      <c r="M14" s="183">
        <v>1163074</v>
      </c>
      <c r="N14" s="183">
        <v>367</v>
      </c>
      <c r="O14" s="183">
        <v>368782</v>
      </c>
      <c r="P14" s="183">
        <v>363715</v>
      </c>
      <c r="Q14" s="183">
        <v>58268</v>
      </c>
      <c r="R14" s="183">
        <v>67109</v>
      </c>
      <c r="S14" s="183">
        <v>35914</v>
      </c>
      <c r="T14" s="183">
        <v>2057229</v>
      </c>
      <c r="U14" s="183">
        <v>243239</v>
      </c>
      <c r="V14" s="183">
        <v>3550000</v>
      </c>
      <c r="W14" s="183">
        <v>111858000</v>
      </c>
      <c r="X14" s="183">
        <v>1608000</v>
      </c>
      <c r="Y14" s="183">
        <v>76704000</v>
      </c>
      <c r="Z14" s="183">
        <v>66826</v>
      </c>
      <c r="AA14" s="183">
        <v>19068</v>
      </c>
      <c r="AB14" s="183">
        <v>8153</v>
      </c>
      <c r="AC14" s="183">
        <v>0</v>
      </c>
      <c r="AD14" s="183">
        <v>435</v>
      </c>
      <c r="AE14" s="183">
        <v>51821</v>
      </c>
      <c r="AF14" s="183">
        <v>199755</v>
      </c>
      <c r="AG14" s="183">
        <v>990</v>
      </c>
      <c r="AH14" s="183">
        <v>44169</v>
      </c>
      <c r="AI14" s="183">
        <v>242975</v>
      </c>
      <c r="AJ14" s="183">
        <v>2</v>
      </c>
      <c r="AK14" s="183">
        <v>0</v>
      </c>
      <c r="AL14" s="183">
        <v>24607</v>
      </c>
      <c r="AM14" s="183">
        <v>21531</v>
      </c>
      <c r="AN14" s="183">
        <v>59292.6</v>
      </c>
      <c r="AO14" s="183">
        <v>0</v>
      </c>
      <c r="AP14" s="183">
        <v>216</v>
      </c>
      <c r="AQ14" s="183">
        <v>1899217</v>
      </c>
      <c r="AR14" s="183">
        <v>63757</v>
      </c>
      <c r="AS14" s="183">
        <v>23025.919999999998</v>
      </c>
      <c r="AT14" s="183">
        <v>281583</v>
      </c>
      <c r="AU14" s="183">
        <v>128460</v>
      </c>
      <c r="AV14" s="183">
        <v>1</v>
      </c>
      <c r="AW14" s="183">
        <v>0</v>
      </c>
    </row>
    <row r="15" spans="1:49" s="182" customFormat="1" x14ac:dyDescent="0.2">
      <c r="A15" s="36">
        <v>26</v>
      </c>
      <c r="B15" s="36" t="s">
        <v>44</v>
      </c>
      <c r="C15" s="36">
        <v>1975</v>
      </c>
      <c r="D15" s="180" t="s">
        <v>201</v>
      </c>
      <c r="E15" s="183">
        <v>307278</v>
      </c>
      <c r="F15" s="183">
        <v>1254069</v>
      </c>
      <c r="G15" s="183">
        <v>1561347</v>
      </c>
      <c r="H15" s="183">
        <v>2384880</v>
      </c>
      <c r="I15" s="183">
        <v>333037</v>
      </c>
      <c r="J15" s="183">
        <v>2717917</v>
      </c>
      <c r="K15" s="183">
        <v>625946</v>
      </c>
      <c r="L15" s="183">
        <v>10357</v>
      </c>
      <c r="M15" s="183">
        <v>1508162</v>
      </c>
      <c r="N15" s="183">
        <v>143</v>
      </c>
      <c r="O15" s="183">
        <v>1018266</v>
      </c>
      <c r="P15" s="183">
        <v>483641</v>
      </c>
      <c r="Q15" s="183">
        <v>97469</v>
      </c>
      <c r="R15" s="183">
        <v>80768</v>
      </c>
      <c r="S15" s="183">
        <v>60704</v>
      </c>
      <c r="T15" s="183">
        <v>3249153</v>
      </c>
      <c r="U15" s="183">
        <v>459251</v>
      </c>
      <c r="V15" s="183">
        <v>10822000</v>
      </c>
      <c r="W15" s="183">
        <v>184584000</v>
      </c>
      <c r="X15" s="183">
        <v>2818000</v>
      </c>
      <c r="Y15" s="183">
        <v>417492000</v>
      </c>
      <c r="Z15" s="183">
        <v>34501</v>
      </c>
      <c r="AA15" s="183">
        <v>8552</v>
      </c>
      <c r="AB15" s="183">
        <v>12600</v>
      </c>
      <c r="AC15" s="183">
        <v>1</v>
      </c>
      <c r="AD15" s="183">
        <v>19488</v>
      </c>
      <c r="AE15" s="183">
        <v>333234</v>
      </c>
      <c r="AF15" s="183">
        <v>291080</v>
      </c>
      <c r="AG15" s="183">
        <v>1990</v>
      </c>
      <c r="AH15" s="183">
        <v>97511</v>
      </c>
      <c r="AI15" s="183">
        <v>382611</v>
      </c>
      <c r="AJ15" s="183">
        <v>59</v>
      </c>
      <c r="AK15" s="183">
        <v>0</v>
      </c>
      <c r="AL15" s="183">
        <v>11199</v>
      </c>
      <c r="AM15" s="183">
        <v>11211</v>
      </c>
      <c r="AN15" s="183">
        <v>197655.6</v>
      </c>
      <c r="AO15" s="183">
        <v>4</v>
      </c>
      <c r="AP15" s="183">
        <v>8673</v>
      </c>
      <c r="AQ15" s="183">
        <v>14163205</v>
      </c>
      <c r="AR15" s="183">
        <v>99302</v>
      </c>
      <c r="AS15" s="183">
        <v>24911.360000000001</v>
      </c>
      <c r="AT15" s="183">
        <v>709544</v>
      </c>
      <c r="AU15" s="183">
        <v>197825</v>
      </c>
      <c r="AV15" s="183">
        <v>49</v>
      </c>
      <c r="AW15" s="183">
        <v>0</v>
      </c>
    </row>
    <row r="16" spans="1:49" s="182" customFormat="1" x14ac:dyDescent="0.2">
      <c r="A16" s="36">
        <v>27</v>
      </c>
      <c r="B16" s="36" t="s">
        <v>45</v>
      </c>
      <c r="C16" s="36">
        <v>1975</v>
      </c>
      <c r="D16" s="180" t="s">
        <v>201</v>
      </c>
      <c r="E16" s="183">
        <v>42500</v>
      </c>
      <c r="F16" s="183">
        <v>676690</v>
      </c>
      <c r="G16" s="183">
        <v>719190</v>
      </c>
      <c r="H16" s="183">
        <v>444650</v>
      </c>
      <c r="I16" s="183">
        <v>325219</v>
      </c>
      <c r="J16" s="183">
        <v>769869</v>
      </c>
      <c r="K16" s="183">
        <v>295227</v>
      </c>
      <c r="L16" s="183">
        <v>39</v>
      </c>
      <c r="M16" s="183">
        <v>639596</v>
      </c>
      <c r="N16" s="183">
        <v>193</v>
      </c>
      <c r="O16" s="183">
        <v>66708</v>
      </c>
      <c r="P16" s="183">
        <v>127913</v>
      </c>
      <c r="Q16" s="183">
        <v>40057</v>
      </c>
      <c r="R16" s="183">
        <v>9418</v>
      </c>
      <c r="S16" s="183">
        <v>10440</v>
      </c>
      <c r="T16" s="183">
        <v>894325</v>
      </c>
      <c r="U16" s="183">
        <v>82153</v>
      </c>
      <c r="V16" s="183">
        <v>2080000</v>
      </c>
      <c r="W16" s="183">
        <v>62781000</v>
      </c>
      <c r="X16" s="183">
        <v>374000</v>
      </c>
      <c r="Y16" s="183">
        <v>45504000</v>
      </c>
      <c r="Z16" s="183">
        <v>31392</v>
      </c>
      <c r="AA16" s="183">
        <v>9671</v>
      </c>
      <c r="AB16" s="183">
        <v>2859</v>
      </c>
      <c r="AC16" s="183">
        <v>0</v>
      </c>
      <c r="AD16" s="183">
        <v>396</v>
      </c>
      <c r="AE16" s="183">
        <v>272556</v>
      </c>
      <c r="AF16" s="183">
        <v>167410</v>
      </c>
      <c r="AG16" s="183">
        <v>259</v>
      </c>
      <c r="AH16" s="183">
        <v>22236</v>
      </c>
      <c r="AI16" s="183">
        <v>142004</v>
      </c>
      <c r="AJ16" s="183">
        <v>1</v>
      </c>
      <c r="AK16" s="183">
        <v>0</v>
      </c>
      <c r="AL16" s="183">
        <v>8501</v>
      </c>
      <c r="AM16" s="183">
        <v>15309</v>
      </c>
      <c r="AN16" s="183">
        <v>54253.8</v>
      </c>
      <c r="AO16" s="183">
        <v>0</v>
      </c>
      <c r="AP16" s="183">
        <v>120</v>
      </c>
      <c r="AQ16" s="183">
        <v>11554711</v>
      </c>
      <c r="AR16" s="183">
        <v>58218</v>
      </c>
      <c r="AS16" s="183">
        <v>3564.8</v>
      </c>
      <c r="AT16" s="183">
        <v>152607</v>
      </c>
      <c r="AU16" s="183">
        <v>52102</v>
      </c>
      <c r="AV16" s="183">
        <v>0</v>
      </c>
      <c r="AW16" s="183">
        <v>0</v>
      </c>
    </row>
    <row r="17" spans="1:49" s="182" customFormat="1" x14ac:dyDescent="0.2">
      <c r="A17" s="36">
        <v>28</v>
      </c>
      <c r="B17" s="36" t="s">
        <v>46</v>
      </c>
      <c r="C17" s="36">
        <v>1975</v>
      </c>
      <c r="D17" s="180" t="s">
        <v>201</v>
      </c>
      <c r="E17" s="183">
        <v>82808</v>
      </c>
      <c r="F17" s="183">
        <v>156334</v>
      </c>
      <c r="G17" s="183">
        <v>239142</v>
      </c>
      <c r="H17" s="183">
        <v>559285</v>
      </c>
      <c r="I17" s="183">
        <v>609278</v>
      </c>
      <c r="J17" s="183">
        <v>1168563</v>
      </c>
      <c r="K17" s="183">
        <v>201146</v>
      </c>
      <c r="L17" s="183">
        <v>287</v>
      </c>
      <c r="M17" s="183">
        <v>793509</v>
      </c>
      <c r="N17" s="183">
        <v>18</v>
      </c>
      <c r="O17" s="183">
        <v>15082</v>
      </c>
      <c r="P17" s="183">
        <v>107729</v>
      </c>
      <c r="Q17" s="183">
        <v>48560</v>
      </c>
      <c r="R17" s="183">
        <v>8858</v>
      </c>
      <c r="S17" s="183">
        <v>15172</v>
      </c>
      <c r="T17" s="183">
        <v>988928</v>
      </c>
      <c r="U17" s="183">
        <v>56235</v>
      </c>
      <c r="V17" s="183">
        <v>1580000</v>
      </c>
      <c r="W17" s="183">
        <v>62882000</v>
      </c>
      <c r="X17" s="183">
        <v>63000</v>
      </c>
      <c r="Y17" s="183">
        <v>36024000</v>
      </c>
      <c r="Z17" s="183">
        <v>6713</v>
      </c>
      <c r="AA17" s="183">
        <v>10776</v>
      </c>
      <c r="AB17" s="183">
        <v>1727</v>
      </c>
      <c r="AC17" s="183">
        <v>0</v>
      </c>
      <c r="AD17" s="183">
        <v>42</v>
      </c>
      <c r="AE17" s="183">
        <v>17866</v>
      </c>
      <c r="AF17" s="183">
        <v>35945</v>
      </c>
      <c r="AG17" s="183">
        <v>5044</v>
      </c>
      <c r="AH17" s="183">
        <v>22756</v>
      </c>
      <c r="AI17" s="183">
        <v>53863</v>
      </c>
      <c r="AJ17" s="183">
        <v>0</v>
      </c>
      <c r="AK17" s="183">
        <v>0</v>
      </c>
      <c r="AL17" s="183">
        <v>1869</v>
      </c>
      <c r="AM17" s="183">
        <v>22085</v>
      </c>
      <c r="AN17" s="183">
        <v>10934.4</v>
      </c>
      <c r="AO17" s="183">
        <v>0</v>
      </c>
      <c r="AP17" s="183">
        <v>32</v>
      </c>
      <c r="AQ17" s="183">
        <v>759876</v>
      </c>
      <c r="AR17" s="183">
        <v>10809</v>
      </c>
      <c r="AS17" s="183">
        <v>52862.720000000001</v>
      </c>
      <c r="AT17" s="183">
        <v>224421</v>
      </c>
      <c r="AU17" s="183">
        <v>33002</v>
      </c>
      <c r="AV17" s="183">
        <v>0</v>
      </c>
      <c r="AW17" s="183">
        <v>0</v>
      </c>
    </row>
    <row r="18" spans="1:49" s="182" customFormat="1" x14ac:dyDescent="0.2">
      <c r="A18" s="36">
        <v>29</v>
      </c>
      <c r="B18" s="36" t="s">
        <v>47</v>
      </c>
      <c r="C18" s="36">
        <v>1975</v>
      </c>
      <c r="D18" s="180" t="s">
        <v>201</v>
      </c>
      <c r="E18" s="183">
        <v>972047</v>
      </c>
      <c r="F18" s="183">
        <v>1691534</v>
      </c>
      <c r="G18" s="183">
        <v>2663581</v>
      </c>
      <c r="H18" s="183">
        <v>7248614</v>
      </c>
      <c r="I18" s="183">
        <v>3970528</v>
      </c>
      <c r="J18" s="183">
        <v>11219142</v>
      </c>
      <c r="K18" s="183">
        <v>5953012</v>
      </c>
      <c r="L18" s="183">
        <v>14225</v>
      </c>
      <c r="M18" s="183">
        <v>8139414</v>
      </c>
      <c r="N18" s="183">
        <v>7075</v>
      </c>
      <c r="O18" s="183">
        <v>2254750</v>
      </c>
      <c r="P18" s="183">
        <v>2005244</v>
      </c>
      <c r="Q18" s="183">
        <v>467888</v>
      </c>
      <c r="R18" s="183">
        <v>336030</v>
      </c>
      <c r="S18" s="183">
        <v>223602</v>
      </c>
      <c r="T18" s="183">
        <v>13434003</v>
      </c>
      <c r="U18" s="183">
        <v>2197448</v>
      </c>
      <c r="V18" s="183">
        <v>12053000</v>
      </c>
      <c r="W18" s="183">
        <v>383096000</v>
      </c>
      <c r="X18" s="183">
        <v>3290000</v>
      </c>
      <c r="Y18" s="183">
        <v>263340000</v>
      </c>
      <c r="Z18" s="183">
        <v>62437</v>
      </c>
      <c r="AA18" s="183">
        <v>27005</v>
      </c>
      <c r="AB18" s="183">
        <v>22285</v>
      </c>
      <c r="AC18" s="183">
        <v>424331</v>
      </c>
      <c r="AD18" s="183">
        <v>25235</v>
      </c>
      <c r="AE18" s="183">
        <v>34345</v>
      </c>
      <c r="AF18" s="183">
        <v>475408</v>
      </c>
      <c r="AG18" s="183">
        <v>5733</v>
      </c>
      <c r="AH18" s="183">
        <v>235136</v>
      </c>
      <c r="AI18" s="183">
        <v>562499</v>
      </c>
      <c r="AJ18" s="183">
        <v>220</v>
      </c>
      <c r="AK18" s="183">
        <v>0</v>
      </c>
      <c r="AL18" s="183">
        <v>22817</v>
      </c>
      <c r="AM18" s="183">
        <v>21577</v>
      </c>
      <c r="AN18" s="183">
        <v>296758.8</v>
      </c>
      <c r="AO18" s="183">
        <v>289993</v>
      </c>
      <c r="AP18" s="183">
        <v>16653</v>
      </c>
      <c r="AQ18" s="183">
        <v>774600</v>
      </c>
      <c r="AR18" s="183">
        <v>163674</v>
      </c>
      <c r="AS18" s="183">
        <v>84202.4</v>
      </c>
      <c r="AT18" s="183">
        <v>2223410</v>
      </c>
      <c r="AU18" s="183">
        <v>282535</v>
      </c>
      <c r="AV18" s="183">
        <v>83</v>
      </c>
      <c r="AW18" s="183">
        <v>0</v>
      </c>
    </row>
    <row r="19" spans="1:49" s="182" customFormat="1" x14ac:dyDescent="0.2">
      <c r="A19" s="36">
        <v>31</v>
      </c>
      <c r="B19" s="36" t="s">
        <v>48</v>
      </c>
      <c r="C19" s="36">
        <v>1975</v>
      </c>
      <c r="D19" s="180" t="s">
        <v>202</v>
      </c>
      <c r="E19" s="183">
        <v>655363</v>
      </c>
      <c r="F19" s="183">
        <v>3325458</v>
      </c>
      <c r="G19" s="183">
        <v>3980821</v>
      </c>
      <c r="H19" s="183">
        <v>27784234</v>
      </c>
      <c r="I19" s="183">
        <v>4147048</v>
      </c>
      <c r="J19" s="183">
        <v>31931282</v>
      </c>
      <c r="K19" s="183">
        <v>4048776</v>
      </c>
      <c r="L19" s="183">
        <v>587929</v>
      </c>
      <c r="M19" s="183">
        <v>20022834</v>
      </c>
      <c r="N19" s="183">
        <v>9093</v>
      </c>
      <c r="O19" s="183">
        <v>90202</v>
      </c>
      <c r="P19" s="183">
        <v>112087</v>
      </c>
      <c r="Q19" s="183">
        <v>779459</v>
      </c>
      <c r="R19" s="183">
        <v>17698</v>
      </c>
      <c r="S19" s="183">
        <v>232522</v>
      </c>
      <c r="T19" s="183">
        <v>21263895</v>
      </c>
      <c r="U19" s="183">
        <v>3629614</v>
      </c>
      <c r="V19" s="183">
        <v>32483000</v>
      </c>
      <c r="W19" s="183">
        <v>2740633000</v>
      </c>
      <c r="X19" s="183">
        <v>606000</v>
      </c>
      <c r="Y19" s="183">
        <v>1273680000</v>
      </c>
      <c r="Z19" s="183">
        <v>69580</v>
      </c>
      <c r="AA19" s="183">
        <v>725389</v>
      </c>
      <c r="AB19" s="183">
        <v>39669</v>
      </c>
      <c r="AC19" s="183">
        <v>86</v>
      </c>
      <c r="AD19" s="183">
        <v>352067</v>
      </c>
      <c r="AE19" s="183">
        <v>122691</v>
      </c>
      <c r="AF19" s="183">
        <v>560452</v>
      </c>
      <c r="AG19" s="183">
        <v>7777</v>
      </c>
      <c r="AH19" s="183">
        <v>50560</v>
      </c>
      <c r="AI19" s="183">
        <v>1518501</v>
      </c>
      <c r="AJ19" s="183">
        <v>48359</v>
      </c>
      <c r="AK19" s="183">
        <v>1026</v>
      </c>
      <c r="AL19" s="183">
        <v>54604</v>
      </c>
      <c r="AM19" s="183">
        <v>563790</v>
      </c>
      <c r="AN19" s="183">
        <v>195748.2</v>
      </c>
      <c r="AO19" s="183">
        <v>10</v>
      </c>
      <c r="AP19" s="183">
        <v>292837</v>
      </c>
      <c r="AQ19" s="183">
        <v>3735559</v>
      </c>
      <c r="AR19" s="183">
        <v>186643</v>
      </c>
      <c r="AS19" s="183">
        <v>135547.51999999999</v>
      </c>
      <c r="AT19" s="183">
        <v>378488</v>
      </c>
      <c r="AU19" s="183">
        <v>1928350</v>
      </c>
      <c r="AV19" s="183">
        <v>47744</v>
      </c>
      <c r="AW19" s="183">
        <v>745</v>
      </c>
    </row>
    <row r="20" spans="1:49" s="182" customFormat="1" x14ac:dyDescent="0.2">
      <c r="A20" s="36">
        <v>32</v>
      </c>
      <c r="B20" s="36" t="s">
        <v>49</v>
      </c>
      <c r="C20" s="36">
        <v>1975</v>
      </c>
      <c r="D20" s="180" t="s">
        <v>202</v>
      </c>
      <c r="E20" s="183">
        <v>334063</v>
      </c>
      <c r="F20" s="183">
        <v>319935</v>
      </c>
      <c r="G20" s="183">
        <v>653998</v>
      </c>
      <c r="H20" s="183">
        <v>1572779</v>
      </c>
      <c r="I20" s="183">
        <v>557784</v>
      </c>
      <c r="J20" s="183">
        <v>2130563</v>
      </c>
      <c r="K20" s="183">
        <v>439628</v>
      </c>
      <c r="L20" s="183">
        <v>98388</v>
      </c>
      <c r="M20" s="183">
        <v>2104159</v>
      </c>
      <c r="N20" s="183">
        <v>536</v>
      </c>
      <c r="O20" s="183">
        <v>19572</v>
      </c>
      <c r="P20" s="183">
        <v>11852</v>
      </c>
      <c r="Q20" s="183">
        <v>67462</v>
      </c>
      <c r="R20" s="183">
        <v>2814</v>
      </c>
      <c r="S20" s="183">
        <v>36106</v>
      </c>
      <c r="T20" s="183">
        <v>2242501</v>
      </c>
      <c r="U20" s="183">
        <v>522366</v>
      </c>
      <c r="V20" s="183">
        <v>5095000</v>
      </c>
      <c r="W20" s="183">
        <v>272036000</v>
      </c>
      <c r="X20" s="183">
        <v>118000</v>
      </c>
      <c r="Y20" s="183">
        <v>193356000</v>
      </c>
      <c r="Z20" s="183">
        <v>403</v>
      </c>
      <c r="AA20" s="183">
        <v>43148</v>
      </c>
      <c r="AB20" s="183">
        <v>28842</v>
      </c>
      <c r="AC20" s="183">
        <v>21997</v>
      </c>
      <c r="AD20" s="183">
        <v>187122</v>
      </c>
      <c r="AE20" s="183">
        <v>13734</v>
      </c>
      <c r="AF20" s="183">
        <v>67127</v>
      </c>
      <c r="AG20" s="183">
        <v>1595</v>
      </c>
      <c r="AH20" s="183">
        <v>22552</v>
      </c>
      <c r="AI20" s="183">
        <v>150649</v>
      </c>
      <c r="AJ20" s="183">
        <v>110</v>
      </c>
      <c r="AK20" s="183">
        <v>0</v>
      </c>
      <c r="AL20" s="183">
        <v>421</v>
      </c>
      <c r="AM20" s="183">
        <v>37478</v>
      </c>
      <c r="AN20" s="183">
        <v>153336.6</v>
      </c>
      <c r="AO20" s="183">
        <v>9472</v>
      </c>
      <c r="AP20" s="183">
        <v>108484</v>
      </c>
      <c r="AQ20" s="183">
        <v>499643</v>
      </c>
      <c r="AR20" s="183">
        <v>22205</v>
      </c>
      <c r="AS20" s="183">
        <v>22255.52</v>
      </c>
      <c r="AT20" s="183">
        <v>185050</v>
      </c>
      <c r="AU20" s="183">
        <v>152071</v>
      </c>
      <c r="AV20" s="183">
        <v>125</v>
      </c>
      <c r="AW20" s="183">
        <v>0</v>
      </c>
    </row>
    <row r="21" spans="1:49" s="182" customFormat="1" x14ac:dyDescent="0.2">
      <c r="A21" s="36">
        <v>33</v>
      </c>
      <c r="B21" s="36" t="s">
        <v>50</v>
      </c>
      <c r="C21" s="36">
        <v>1975</v>
      </c>
      <c r="D21" s="180" t="s">
        <v>202</v>
      </c>
      <c r="E21" s="183">
        <v>166081</v>
      </c>
      <c r="F21" s="183">
        <v>451464</v>
      </c>
      <c r="G21" s="183">
        <v>617545</v>
      </c>
      <c r="H21" s="183">
        <v>1580487</v>
      </c>
      <c r="I21" s="183">
        <v>278551</v>
      </c>
      <c r="J21" s="183">
        <v>1859038</v>
      </c>
      <c r="K21" s="183">
        <v>488327</v>
      </c>
      <c r="L21" s="183">
        <v>34213</v>
      </c>
      <c r="M21" s="183">
        <v>1658534</v>
      </c>
      <c r="N21" s="183">
        <v>1408</v>
      </c>
      <c r="O21" s="183">
        <v>14190</v>
      </c>
      <c r="P21" s="183">
        <v>13139</v>
      </c>
      <c r="Q21" s="183">
        <v>55141</v>
      </c>
      <c r="R21" s="183">
        <v>543</v>
      </c>
      <c r="S21" s="183">
        <v>22041</v>
      </c>
      <c r="T21" s="183">
        <v>1764996</v>
      </c>
      <c r="U21" s="183">
        <v>260038</v>
      </c>
      <c r="V21" s="183">
        <v>12249000</v>
      </c>
      <c r="W21" s="183">
        <v>362816000</v>
      </c>
      <c r="X21" s="183">
        <v>104000</v>
      </c>
      <c r="Y21" s="183">
        <v>408492000</v>
      </c>
      <c r="Z21" s="183">
        <v>280</v>
      </c>
      <c r="AA21" s="183">
        <v>47682</v>
      </c>
      <c r="AB21" s="183">
        <v>49623</v>
      </c>
      <c r="AC21" s="183">
        <v>1</v>
      </c>
      <c r="AD21" s="183">
        <v>7383</v>
      </c>
      <c r="AE21" s="183">
        <v>167847</v>
      </c>
      <c r="AF21" s="183">
        <v>19362</v>
      </c>
      <c r="AG21" s="183">
        <v>26812</v>
      </c>
      <c r="AH21" s="183">
        <v>14144</v>
      </c>
      <c r="AI21" s="183">
        <v>66047</v>
      </c>
      <c r="AJ21" s="183">
        <v>42</v>
      </c>
      <c r="AK21" s="183">
        <v>1</v>
      </c>
      <c r="AL21" s="183">
        <v>141</v>
      </c>
      <c r="AM21" s="183">
        <v>66796</v>
      </c>
      <c r="AN21" s="183">
        <v>244035</v>
      </c>
      <c r="AO21" s="183">
        <v>3</v>
      </c>
      <c r="AP21" s="183">
        <v>3939</v>
      </c>
      <c r="AQ21" s="183">
        <v>6619389</v>
      </c>
      <c r="AR21" s="183">
        <v>7079</v>
      </c>
      <c r="AS21" s="183">
        <v>312020.96000000002</v>
      </c>
      <c r="AT21" s="183">
        <v>138459</v>
      </c>
      <c r="AU21" s="183">
        <v>62567</v>
      </c>
      <c r="AV21" s="183">
        <v>45</v>
      </c>
      <c r="AW21" s="183">
        <v>0</v>
      </c>
    </row>
    <row r="22" spans="1:49" s="182" customFormat="1" x14ac:dyDescent="0.2">
      <c r="A22" s="36">
        <v>35</v>
      </c>
      <c r="B22" s="36" t="s">
        <v>51</v>
      </c>
      <c r="C22" s="36">
        <v>1975</v>
      </c>
      <c r="D22" s="180" t="s">
        <v>202</v>
      </c>
      <c r="E22" s="183">
        <v>1440928</v>
      </c>
      <c r="F22" s="183">
        <v>3738578</v>
      </c>
      <c r="G22" s="183">
        <v>5179506</v>
      </c>
      <c r="H22" s="183">
        <v>4780141</v>
      </c>
      <c r="I22" s="183">
        <v>6575760</v>
      </c>
      <c r="J22" s="183">
        <v>11355901</v>
      </c>
      <c r="K22" s="183">
        <v>1480463</v>
      </c>
      <c r="L22" s="183">
        <v>844955</v>
      </c>
      <c r="M22" s="183">
        <v>11451139</v>
      </c>
      <c r="N22" s="183">
        <v>18867</v>
      </c>
      <c r="O22" s="183">
        <v>36888</v>
      </c>
      <c r="P22" s="183">
        <v>120234</v>
      </c>
      <c r="Q22" s="183">
        <v>395896</v>
      </c>
      <c r="R22" s="183">
        <v>2347</v>
      </c>
      <c r="S22" s="183">
        <v>215156</v>
      </c>
      <c r="T22" s="183">
        <v>12240527</v>
      </c>
      <c r="U22" s="183">
        <v>2049766</v>
      </c>
      <c r="V22" s="183">
        <v>67255000</v>
      </c>
      <c r="W22" s="183">
        <v>1468041000</v>
      </c>
      <c r="X22" s="183">
        <v>343000</v>
      </c>
      <c r="Y22" s="183">
        <v>4611888000</v>
      </c>
      <c r="Z22" s="183">
        <v>292498</v>
      </c>
      <c r="AA22" s="183">
        <v>446214</v>
      </c>
      <c r="AB22" s="183">
        <v>33552</v>
      </c>
      <c r="AC22" s="183">
        <v>23</v>
      </c>
      <c r="AD22" s="183">
        <v>711262</v>
      </c>
      <c r="AE22" s="183">
        <v>689485</v>
      </c>
      <c r="AF22" s="183">
        <v>145762</v>
      </c>
      <c r="AG22" s="183">
        <v>188163</v>
      </c>
      <c r="AH22" s="183">
        <v>15749</v>
      </c>
      <c r="AI22" s="183">
        <v>1076640</v>
      </c>
      <c r="AJ22" s="183">
        <v>348774</v>
      </c>
      <c r="AK22" s="183">
        <v>66943</v>
      </c>
      <c r="AL22" s="183">
        <v>394736</v>
      </c>
      <c r="AM22" s="183">
        <v>523951</v>
      </c>
      <c r="AN22" s="183">
        <v>350737.2</v>
      </c>
      <c r="AO22" s="183">
        <v>14</v>
      </c>
      <c r="AP22" s="183">
        <v>849728</v>
      </c>
      <c r="AQ22" s="183">
        <v>34565920</v>
      </c>
      <c r="AR22" s="183">
        <v>93334</v>
      </c>
      <c r="AS22" s="183">
        <v>2670083.36</v>
      </c>
      <c r="AT22" s="183">
        <v>199987</v>
      </c>
      <c r="AU22" s="183">
        <v>2146337</v>
      </c>
      <c r="AV22" s="183">
        <v>629577</v>
      </c>
      <c r="AW22" s="183">
        <v>34199</v>
      </c>
    </row>
    <row r="23" spans="1:49" s="182" customFormat="1" x14ac:dyDescent="0.2">
      <c r="A23" s="36">
        <v>41</v>
      </c>
      <c r="B23" s="36" t="s">
        <v>52</v>
      </c>
      <c r="C23" s="36">
        <v>1975</v>
      </c>
      <c r="D23" s="180" t="s">
        <v>203</v>
      </c>
      <c r="E23" s="183">
        <v>1179701</v>
      </c>
      <c r="F23" s="183">
        <v>4447834</v>
      </c>
      <c r="G23" s="183">
        <v>5627535</v>
      </c>
      <c r="H23" s="183">
        <v>1683815</v>
      </c>
      <c r="I23" s="183">
        <v>3299025</v>
      </c>
      <c r="J23" s="183">
        <v>4982840</v>
      </c>
      <c r="K23" s="183">
        <v>1955393</v>
      </c>
      <c r="L23" s="183">
        <v>407860</v>
      </c>
      <c r="M23" s="183">
        <v>6587064</v>
      </c>
      <c r="N23" s="183">
        <v>11821</v>
      </c>
      <c r="O23" s="183">
        <v>169985</v>
      </c>
      <c r="P23" s="183">
        <v>157233</v>
      </c>
      <c r="Q23" s="183">
        <v>440867</v>
      </c>
      <c r="R23" s="183">
        <v>1229</v>
      </c>
      <c r="S23" s="183">
        <v>130738</v>
      </c>
      <c r="T23" s="183">
        <v>7498937</v>
      </c>
      <c r="U23" s="183">
        <v>5888873</v>
      </c>
      <c r="V23" s="183">
        <v>29363000</v>
      </c>
      <c r="W23" s="183">
        <v>518606000</v>
      </c>
      <c r="X23" s="183">
        <v>976000</v>
      </c>
      <c r="Y23" s="183">
        <v>941100000</v>
      </c>
      <c r="Z23" s="183">
        <v>203421</v>
      </c>
      <c r="AA23" s="183">
        <v>551777</v>
      </c>
      <c r="AB23" s="183">
        <v>4941</v>
      </c>
      <c r="AC23" s="183">
        <v>0</v>
      </c>
      <c r="AD23" s="183">
        <v>920885</v>
      </c>
      <c r="AE23" s="183">
        <v>32480</v>
      </c>
      <c r="AF23" s="183">
        <v>642982</v>
      </c>
      <c r="AG23" s="183">
        <v>1949</v>
      </c>
      <c r="AH23" s="183">
        <v>28167</v>
      </c>
      <c r="AI23" s="183">
        <v>1848380</v>
      </c>
      <c r="AJ23" s="183">
        <v>1615302</v>
      </c>
      <c r="AK23" s="183">
        <v>596939</v>
      </c>
      <c r="AL23" s="183">
        <v>272923</v>
      </c>
      <c r="AM23" s="183">
        <v>691528</v>
      </c>
      <c r="AN23" s="183">
        <v>36097.800000000003</v>
      </c>
      <c r="AO23" s="183">
        <v>0</v>
      </c>
      <c r="AP23" s="183">
        <v>1195013</v>
      </c>
      <c r="AQ23" s="183">
        <v>1689534</v>
      </c>
      <c r="AR23" s="183">
        <v>362515</v>
      </c>
      <c r="AS23" s="183">
        <v>37847.519999999997</v>
      </c>
      <c r="AT23" s="183">
        <v>346697</v>
      </c>
      <c r="AU23" s="183">
        <v>3429737</v>
      </c>
      <c r="AV23" s="183">
        <v>3103049</v>
      </c>
      <c r="AW23" s="183">
        <v>380600</v>
      </c>
    </row>
    <row r="24" spans="1:49" s="182" customFormat="1" x14ac:dyDescent="0.2">
      <c r="A24" s="36">
        <v>42</v>
      </c>
      <c r="B24" s="36" t="s">
        <v>53</v>
      </c>
      <c r="C24" s="36">
        <v>1975</v>
      </c>
      <c r="D24" s="180" t="s">
        <v>203</v>
      </c>
      <c r="E24" s="183">
        <v>42630</v>
      </c>
      <c r="F24" s="183">
        <v>1391803</v>
      </c>
      <c r="G24" s="183">
        <v>1434433</v>
      </c>
      <c r="H24" s="183">
        <v>1977243</v>
      </c>
      <c r="I24" s="183">
        <v>426786</v>
      </c>
      <c r="J24" s="183">
        <v>2404029</v>
      </c>
      <c r="K24" s="183">
        <v>1433854</v>
      </c>
      <c r="L24" s="183">
        <v>194246</v>
      </c>
      <c r="M24" s="183">
        <v>2236830</v>
      </c>
      <c r="N24" s="183">
        <v>2647</v>
      </c>
      <c r="O24" s="183">
        <v>41501</v>
      </c>
      <c r="P24" s="183">
        <v>125619</v>
      </c>
      <c r="Q24" s="183">
        <v>157444</v>
      </c>
      <c r="R24" s="183">
        <v>319</v>
      </c>
      <c r="S24" s="183">
        <v>10202</v>
      </c>
      <c r="T24" s="183">
        <v>2574562</v>
      </c>
      <c r="U24" s="183">
        <v>3505778</v>
      </c>
      <c r="V24" s="183">
        <v>25632000</v>
      </c>
      <c r="W24" s="183">
        <v>409837000</v>
      </c>
      <c r="X24" s="183">
        <v>131000</v>
      </c>
      <c r="Y24" s="183">
        <v>343572000</v>
      </c>
      <c r="Z24" s="183">
        <v>0</v>
      </c>
      <c r="AA24" s="183">
        <v>119441</v>
      </c>
      <c r="AB24" s="183">
        <v>12370</v>
      </c>
      <c r="AC24" s="183">
        <v>0</v>
      </c>
      <c r="AD24" s="183">
        <v>3747</v>
      </c>
      <c r="AE24" s="183">
        <v>16386</v>
      </c>
      <c r="AF24" s="183">
        <v>130051</v>
      </c>
      <c r="AG24" s="183">
        <v>1464</v>
      </c>
      <c r="AH24" s="183">
        <v>80525</v>
      </c>
      <c r="AI24" s="183">
        <v>728929</v>
      </c>
      <c r="AJ24" s="183">
        <v>263876</v>
      </c>
      <c r="AK24" s="183">
        <v>32388</v>
      </c>
      <c r="AL24" s="183">
        <v>0</v>
      </c>
      <c r="AM24" s="183">
        <v>207654</v>
      </c>
      <c r="AN24" s="183">
        <v>127418.4</v>
      </c>
      <c r="AO24" s="183">
        <v>0</v>
      </c>
      <c r="AP24" s="183">
        <v>916</v>
      </c>
      <c r="AQ24" s="183">
        <v>502093</v>
      </c>
      <c r="AR24" s="183">
        <v>95228</v>
      </c>
      <c r="AS24" s="183">
        <v>40219.68</v>
      </c>
      <c r="AT24" s="183">
        <v>995310</v>
      </c>
      <c r="AU24" s="183">
        <v>1661604</v>
      </c>
      <c r="AV24" s="183">
        <v>270870</v>
      </c>
      <c r="AW24" s="183">
        <v>21197</v>
      </c>
    </row>
    <row r="25" spans="1:49" s="182" customFormat="1" x14ac:dyDescent="0.2">
      <c r="A25" s="36">
        <v>43</v>
      </c>
      <c r="B25" s="36" t="s">
        <v>54</v>
      </c>
      <c r="C25" s="36">
        <v>1975</v>
      </c>
      <c r="D25" s="180" t="s">
        <v>203</v>
      </c>
      <c r="E25" s="183">
        <v>178896</v>
      </c>
      <c r="F25" s="183">
        <v>5750594</v>
      </c>
      <c r="G25" s="183">
        <v>5929490</v>
      </c>
      <c r="H25" s="183">
        <v>13061024</v>
      </c>
      <c r="I25" s="183">
        <v>711864</v>
      </c>
      <c r="J25" s="183">
        <v>13772888</v>
      </c>
      <c r="K25" s="183">
        <v>1602865</v>
      </c>
      <c r="L25" s="183">
        <v>345999</v>
      </c>
      <c r="M25" s="183">
        <v>12692127</v>
      </c>
      <c r="N25" s="183">
        <v>3464</v>
      </c>
      <c r="O25" s="183">
        <v>67344</v>
      </c>
      <c r="P25" s="183">
        <v>11361709</v>
      </c>
      <c r="Q25" s="183">
        <v>612822</v>
      </c>
      <c r="R25" s="183">
        <v>1058</v>
      </c>
      <c r="S25" s="183">
        <v>29604</v>
      </c>
      <c r="T25" s="183">
        <v>24768128</v>
      </c>
      <c r="U25" s="183">
        <v>5612347</v>
      </c>
      <c r="V25" s="183">
        <v>33066000</v>
      </c>
      <c r="W25" s="183">
        <v>943461000</v>
      </c>
      <c r="X25" s="183">
        <v>156000</v>
      </c>
      <c r="Y25" s="183">
        <v>893964000</v>
      </c>
      <c r="Z25" s="183">
        <v>2</v>
      </c>
      <c r="AA25" s="183">
        <v>543480</v>
      </c>
      <c r="AB25" s="183">
        <v>7440</v>
      </c>
      <c r="AC25" s="183">
        <v>0</v>
      </c>
      <c r="AD25" s="183">
        <v>32</v>
      </c>
      <c r="AE25" s="183">
        <v>28937</v>
      </c>
      <c r="AF25" s="183">
        <v>163695</v>
      </c>
      <c r="AG25" s="183">
        <v>7314</v>
      </c>
      <c r="AH25" s="183">
        <v>126448</v>
      </c>
      <c r="AI25" s="183">
        <v>1592300</v>
      </c>
      <c r="AJ25" s="183">
        <v>3195977</v>
      </c>
      <c r="AK25" s="183">
        <v>1592726</v>
      </c>
      <c r="AL25" s="183">
        <v>1</v>
      </c>
      <c r="AM25" s="183">
        <v>1876215</v>
      </c>
      <c r="AN25" s="183">
        <v>53305.2</v>
      </c>
      <c r="AO25" s="183">
        <v>0</v>
      </c>
      <c r="AP25" s="183">
        <v>27</v>
      </c>
      <c r="AQ25" s="183">
        <v>623119</v>
      </c>
      <c r="AR25" s="183">
        <v>111344</v>
      </c>
      <c r="AS25" s="183">
        <v>172257.6</v>
      </c>
      <c r="AT25" s="183">
        <v>1235053</v>
      </c>
      <c r="AU25" s="183">
        <v>2155592</v>
      </c>
      <c r="AV25" s="183">
        <v>4419465</v>
      </c>
      <c r="AW25" s="183">
        <v>1120144</v>
      </c>
    </row>
    <row r="26" spans="1:49" s="182" customFormat="1" x14ac:dyDescent="0.2">
      <c r="A26" s="36">
        <v>50</v>
      </c>
      <c r="B26" s="36" t="s">
        <v>55</v>
      </c>
      <c r="C26" s="36">
        <v>1975</v>
      </c>
      <c r="D26" s="180" t="s">
        <v>204</v>
      </c>
      <c r="E26" s="183">
        <v>65912</v>
      </c>
      <c r="F26" s="183">
        <v>1208715</v>
      </c>
      <c r="G26" s="183">
        <v>1274627</v>
      </c>
      <c r="H26" s="183">
        <v>15580241</v>
      </c>
      <c r="I26" s="183">
        <v>5213256</v>
      </c>
      <c r="J26" s="183">
        <v>20793497</v>
      </c>
      <c r="K26" s="183">
        <v>3956343</v>
      </c>
      <c r="L26" s="183">
        <v>183557</v>
      </c>
      <c r="M26" s="183">
        <v>8871154</v>
      </c>
      <c r="N26" s="183">
        <v>41540</v>
      </c>
      <c r="O26" s="183">
        <v>17452</v>
      </c>
      <c r="P26" s="183">
        <v>100938</v>
      </c>
      <c r="Q26" s="183">
        <v>194362</v>
      </c>
      <c r="R26" s="183">
        <v>675</v>
      </c>
      <c r="S26" s="183">
        <v>22649</v>
      </c>
      <c r="T26" s="183">
        <v>9248770</v>
      </c>
      <c r="U26" s="183">
        <v>473461</v>
      </c>
      <c r="V26" s="183">
        <v>2884000</v>
      </c>
      <c r="W26" s="183">
        <v>90476000</v>
      </c>
      <c r="X26" s="183">
        <v>39000</v>
      </c>
      <c r="Y26" s="183">
        <v>85860000</v>
      </c>
      <c r="Z26" s="183">
        <v>26028</v>
      </c>
      <c r="AA26" s="183">
        <v>595454</v>
      </c>
      <c r="AB26" s="183">
        <v>3667</v>
      </c>
      <c r="AC26" s="183">
        <v>0</v>
      </c>
      <c r="AD26" s="183">
        <v>16862</v>
      </c>
      <c r="AE26" s="183">
        <v>517</v>
      </c>
      <c r="AF26" s="183">
        <v>17501</v>
      </c>
      <c r="AG26" s="183">
        <v>395</v>
      </c>
      <c r="AH26" s="183">
        <v>5804</v>
      </c>
      <c r="AI26" s="183">
        <v>104163</v>
      </c>
      <c r="AJ26" s="183">
        <v>121829</v>
      </c>
      <c r="AK26" s="183">
        <v>11118</v>
      </c>
      <c r="AL26" s="183">
        <v>31790</v>
      </c>
      <c r="AM26" s="183">
        <v>585439</v>
      </c>
      <c r="AN26" s="183">
        <v>16381.2</v>
      </c>
      <c r="AO26" s="183">
        <v>0</v>
      </c>
      <c r="AP26" s="183">
        <v>13200</v>
      </c>
      <c r="AQ26" s="183">
        <v>10473</v>
      </c>
      <c r="AR26" s="183">
        <v>9743</v>
      </c>
      <c r="AS26" s="183">
        <v>9410.08</v>
      </c>
      <c r="AT26" s="183">
        <v>73719</v>
      </c>
      <c r="AU26" s="183">
        <v>130128</v>
      </c>
      <c r="AV26" s="183">
        <v>167981</v>
      </c>
      <c r="AW26" s="183">
        <v>5929</v>
      </c>
    </row>
    <row r="27" spans="1:49" s="182" customFormat="1" x14ac:dyDescent="0.2">
      <c r="A27" s="36">
        <v>51</v>
      </c>
      <c r="B27" s="36" t="s">
        <v>56</v>
      </c>
      <c r="C27" s="36">
        <v>1975</v>
      </c>
      <c r="D27" s="180" t="s">
        <v>204</v>
      </c>
      <c r="E27" s="183">
        <v>42174</v>
      </c>
      <c r="F27" s="183">
        <v>459093</v>
      </c>
      <c r="G27" s="183">
        <v>501267</v>
      </c>
      <c r="H27" s="183">
        <v>8640861</v>
      </c>
      <c r="I27" s="183">
        <v>2602607</v>
      </c>
      <c r="J27" s="183">
        <v>11243468</v>
      </c>
      <c r="K27" s="183">
        <v>7101035</v>
      </c>
      <c r="L27" s="183">
        <v>23023</v>
      </c>
      <c r="M27" s="183">
        <v>3110119</v>
      </c>
      <c r="N27" s="183">
        <v>1715</v>
      </c>
      <c r="O27" s="183">
        <v>7769</v>
      </c>
      <c r="P27" s="183">
        <v>7010</v>
      </c>
      <c r="Q27" s="183">
        <v>89134</v>
      </c>
      <c r="R27" s="183">
        <v>483</v>
      </c>
      <c r="S27" s="183">
        <v>16464</v>
      </c>
      <c r="T27" s="183">
        <v>3232694</v>
      </c>
      <c r="U27" s="183">
        <v>459403</v>
      </c>
      <c r="V27" s="183">
        <v>2344000</v>
      </c>
      <c r="W27" s="183">
        <v>39138000</v>
      </c>
      <c r="X27" s="183">
        <v>29000</v>
      </c>
      <c r="Y27" s="183">
        <v>43572000</v>
      </c>
      <c r="Z27" s="183">
        <v>4487</v>
      </c>
      <c r="AA27" s="183">
        <v>269520</v>
      </c>
      <c r="AB27" s="183">
        <v>3627</v>
      </c>
      <c r="AC27" s="183">
        <v>0</v>
      </c>
      <c r="AD27" s="183">
        <v>3200</v>
      </c>
      <c r="AE27" s="183">
        <v>2751</v>
      </c>
      <c r="AF27" s="183">
        <v>52744</v>
      </c>
      <c r="AG27" s="183">
        <v>106</v>
      </c>
      <c r="AH27" s="183">
        <v>6014</v>
      </c>
      <c r="AI27" s="183">
        <v>108678</v>
      </c>
      <c r="AJ27" s="183">
        <v>3</v>
      </c>
      <c r="AK27" s="183">
        <v>0</v>
      </c>
      <c r="AL27" s="183">
        <v>2661</v>
      </c>
      <c r="AM27" s="183">
        <v>355691</v>
      </c>
      <c r="AN27" s="183">
        <v>29896.2</v>
      </c>
      <c r="AO27" s="183">
        <v>0</v>
      </c>
      <c r="AP27" s="183">
        <v>3119</v>
      </c>
      <c r="AQ27" s="183">
        <v>71058</v>
      </c>
      <c r="AR27" s="183">
        <v>20791</v>
      </c>
      <c r="AS27" s="183">
        <v>4122.24</v>
      </c>
      <c r="AT27" s="183">
        <v>43987</v>
      </c>
      <c r="AU27" s="183">
        <v>93244</v>
      </c>
      <c r="AV27" s="183">
        <v>5</v>
      </c>
      <c r="AW27" s="183">
        <v>0</v>
      </c>
    </row>
    <row r="28" spans="1:49" s="182" customFormat="1" x14ac:dyDescent="0.2">
      <c r="A28" s="36">
        <v>52</v>
      </c>
      <c r="B28" s="36" t="s">
        <v>57</v>
      </c>
      <c r="C28" s="36">
        <v>1975</v>
      </c>
      <c r="D28" s="180" t="s">
        <v>204</v>
      </c>
      <c r="E28" s="183">
        <v>76744</v>
      </c>
      <c r="F28" s="183">
        <v>2484350</v>
      </c>
      <c r="G28" s="183">
        <v>2561094</v>
      </c>
      <c r="H28" s="183">
        <v>21712529</v>
      </c>
      <c r="I28" s="183">
        <v>7451634</v>
      </c>
      <c r="J28" s="183">
        <v>29164163</v>
      </c>
      <c r="K28" s="183">
        <v>6369257</v>
      </c>
      <c r="L28" s="183">
        <v>24799</v>
      </c>
      <c r="M28" s="183">
        <v>12728294</v>
      </c>
      <c r="N28" s="183">
        <v>15505</v>
      </c>
      <c r="O28" s="183">
        <v>42679</v>
      </c>
      <c r="P28" s="183">
        <v>49482</v>
      </c>
      <c r="Q28" s="183">
        <v>470647</v>
      </c>
      <c r="R28" s="183">
        <v>14095</v>
      </c>
      <c r="S28" s="183">
        <v>66584</v>
      </c>
      <c r="T28" s="183">
        <v>13387286</v>
      </c>
      <c r="U28" s="183">
        <v>2015394</v>
      </c>
      <c r="V28" s="183">
        <v>8348000</v>
      </c>
      <c r="W28" s="183">
        <v>506805000</v>
      </c>
      <c r="X28" s="183">
        <v>34000</v>
      </c>
      <c r="Y28" s="183">
        <v>186396000</v>
      </c>
      <c r="Z28" s="183">
        <v>27121</v>
      </c>
      <c r="AA28" s="183">
        <v>1128759</v>
      </c>
      <c r="AB28" s="183">
        <v>11574</v>
      </c>
      <c r="AC28" s="183">
        <v>5</v>
      </c>
      <c r="AD28" s="183">
        <v>6705</v>
      </c>
      <c r="AE28" s="183">
        <v>8590</v>
      </c>
      <c r="AF28" s="183">
        <v>225303</v>
      </c>
      <c r="AG28" s="183">
        <v>601</v>
      </c>
      <c r="AH28" s="183">
        <v>10664</v>
      </c>
      <c r="AI28" s="183">
        <v>687091</v>
      </c>
      <c r="AJ28" s="183">
        <v>61905</v>
      </c>
      <c r="AK28" s="183">
        <v>1</v>
      </c>
      <c r="AL28" s="183">
        <v>47130</v>
      </c>
      <c r="AM28" s="183">
        <v>1100296</v>
      </c>
      <c r="AN28" s="183">
        <v>138618</v>
      </c>
      <c r="AO28" s="183">
        <v>3</v>
      </c>
      <c r="AP28" s="183">
        <v>3736</v>
      </c>
      <c r="AQ28" s="183">
        <v>338688</v>
      </c>
      <c r="AR28" s="183">
        <v>76278</v>
      </c>
      <c r="AS28" s="183">
        <v>13959.68</v>
      </c>
      <c r="AT28" s="183">
        <v>74056</v>
      </c>
      <c r="AU28" s="183">
        <v>1090193</v>
      </c>
      <c r="AV28" s="183">
        <v>82173</v>
      </c>
      <c r="AW28" s="183">
        <v>0</v>
      </c>
    </row>
    <row r="29" spans="1:49" s="182" customFormat="1" x14ac:dyDescent="0.2">
      <c r="A29" s="36">
        <v>53</v>
      </c>
      <c r="B29" s="36" t="s">
        <v>58</v>
      </c>
      <c r="C29" s="36">
        <v>1975</v>
      </c>
      <c r="D29" s="180" t="s">
        <v>204</v>
      </c>
      <c r="E29" s="183">
        <v>3714</v>
      </c>
      <c r="F29" s="183">
        <v>9023</v>
      </c>
      <c r="G29" s="183">
        <v>12737</v>
      </c>
      <c r="H29" s="183">
        <v>87130</v>
      </c>
      <c r="I29" s="183">
        <v>21962</v>
      </c>
      <c r="J29" s="183">
        <v>109092</v>
      </c>
      <c r="K29" s="183">
        <v>14755</v>
      </c>
      <c r="L29" s="183">
        <v>306</v>
      </c>
      <c r="M29" s="183">
        <v>40473</v>
      </c>
      <c r="N29" s="183">
        <v>190</v>
      </c>
      <c r="O29" s="183">
        <v>1163</v>
      </c>
      <c r="P29" s="183">
        <v>910</v>
      </c>
      <c r="Q29" s="183">
        <v>3092</v>
      </c>
      <c r="R29" s="183">
        <v>42</v>
      </c>
      <c r="S29" s="183">
        <v>163</v>
      </c>
      <c r="T29" s="183">
        <v>46033</v>
      </c>
      <c r="U29" s="183">
        <v>22360</v>
      </c>
      <c r="V29" s="183">
        <v>487000</v>
      </c>
      <c r="W29" s="183">
        <v>4899000</v>
      </c>
      <c r="X29" s="183">
        <v>2000</v>
      </c>
      <c r="Y29" s="183">
        <v>6648000</v>
      </c>
      <c r="Z29" s="183">
        <v>1</v>
      </c>
      <c r="AA29" s="183">
        <v>965</v>
      </c>
      <c r="AB29" s="183">
        <v>834</v>
      </c>
      <c r="AC29" s="183">
        <v>0</v>
      </c>
      <c r="AD29" s="183">
        <v>30</v>
      </c>
      <c r="AE29" s="183">
        <v>193</v>
      </c>
      <c r="AF29" s="183">
        <v>1131</v>
      </c>
      <c r="AG29" s="183">
        <v>61</v>
      </c>
      <c r="AH29" s="183">
        <v>319</v>
      </c>
      <c r="AI29" s="183">
        <v>2370</v>
      </c>
      <c r="AJ29" s="183">
        <v>3</v>
      </c>
      <c r="AK29" s="183">
        <v>2</v>
      </c>
      <c r="AL29" s="183">
        <v>0</v>
      </c>
      <c r="AM29" s="183">
        <v>1147</v>
      </c>
      <c r="AN29" s="183">
        <v>6181.2</v>
      </c>
      <c r="AO29" s="183">
        <v>0</v>
      </c>
      <c r="AP29" s="183">
        <v>23</v>
      </c>
      <c r="AQ29" s="183">
        <v>3410</v>
      </c>
      <c r="AR29" s="183">
        <v>528</v>
      </c>
      <c r="AS29" s="183">
        <v>1283.3599999999999</v>
      </c>
      <c r="AT29" s="183">
        <v>2822</v>
      </c>
      <c r="AU29" s="183">
        <v>2418</v>
      </c>
      <c r="AV29" s="183">
        <v>2</v>
      </c>
      <c r="AW29" s="183">
        <v>4</v>
      </c>
    </row>
    <row r="30" spans="1:49" s="182" customFormat="1" x14ac:dyDescent="0.2">
      <c r="A30" s="36">
        <v>11</v>
      </c>
      <c r="B30" s="36" t="s">
        <v>32</v>
      </c>
      <c r="C30" s="36">
        <v>1985</v>
      </c>
      <c r="D30" s="180" t="s">
        <v>200</v>
      </c>
      <c r="E30" s="183">
        <v>215465</v>
      </c>
      <c r="F30" s="183">
        <v>315078</v>
      </c>
      <c r="G30" s="183">
        <v>530543</v>
      </c>
      <c r="H30" s="183">
        <v>221572</v>
      </c>
      <c r="I30" s="183">
        <v>879304</v>
      </c>
      <c r="J30" s="183">
        <v>1100876</v>
      </c>
      <c r="K30" s="183">
        <v>4070888</v>
      </c>
      <c r="L30" s="183">
        <v>8065</v>
      </c>
      <c r="M30" s="183">
        <v>770531</v>
      </c>
      <c r="N30" s="183">
        <v>2168</v>
      </c>
      <c r="O30" s="183">
        <v>7730</v>
      </c>
      <c r="P30" s="183">
        <v>13374</v>
      </c>
      <c r="Q30" s="183">
        <v>28743</v>
      </c>
      <c r="R30" s="183">
        <v>836</v>
      </c>
      <c r="S30" s="183">
        <v>6570</v>
      </c>
      <c r="T30" s="183">
        <v>829952</v>
      </c>
      <c r="U30" s="183">
        <v>502814</v>
      </c>
      <c r="V30" s="183">
        <v>3813000</v>
      </c>
      <c r="W30" s="183">
        <v>47279000</v>
      </c>
      <c r="X30" s="183">
        <v>171000</v>
      </c>
      <c r="Y30" s="183">
        <v>49164000</v>
      </c>
      <c r="Z30" s="183">
        <v>278</v>
      </c>
      <c r="AA30" s="183">
        <v>152111</v>
      </c>
      <c r="AB30" s="183">
        <v>20282</v>
      </c>
      <c r="AC30" s="183">
        <v>25715</v>
      </c>
      <c r="AD30" s="183">
        <v>67340</v>
      </c>
      <c r="AE30" s="183">
        <v>286</v>
      </c>
      <c r="AF30" s="183">
        <v>58238</v>
      </c>
      <c r="AG30" s="183">
        <v>277</v>
      </c>
      <c r="AH30" s="183">
        <v>11361</v>
      </c>
      <c r="AI30" s="183">
        <v>87952</v>
      </c>
      <c r="AJ30" s="183">
        <v>1240</v>
      </c>
      <c r="AK30" s="183">
        <v>0</v>
      </c>
      <c r="AL30" s="183">
        <v>300</v>
      </c>
      <c r="AM30" s="183">
        <v>224917</v>
      </c>
      <c r="AN30" s="183">
        <v>25449</v>
      </c>
      <c r="AO30" s="183">
        <v>9814</v>
      </c>
      <c r="AP30" s="183">
        <v>64956</v>
      </c>
      <c r="AQ30" s="183">
        <v>4486</v>
      </c>
      <c r="AR30" s="183">
        <v>34187</v>
      </c>
      <c r="AS30" s="183">
        <v>2747.36</v>
      </c>
      <c r="AT30" s="183">
        <v>69520</v>
      </c>
      <c r="AU30" s="183">
        <v>116558</v>
      </c>
      <c r="AV30" s="183">
        <v>1257</v>
      </c>
      <c r="AW30" s="183">
        <v>0</v>
      </c>
    </row>
    <row r="31" spans="1:49" s="182" customFormat="1" x14ac:dyDescent="0.2">
      <c r="A31" s="36">
        <v>12</v>
      </c>
      <c r="B31" s="36" t="s">
        <v>33</v>
      </c>
      <c r="C31" s="36">
        <v>1985</v>
      </c>
      <c r="D31" s="180" t="s">
        <v>200</v>
      </c>
      <c r="E31" s="183">
        <v>17054</v>
      </c>
      <c r="F31" s="183">
        <v>51665</v>
      </c>
      <c r="G31" s="183">
        <v>68719</v>
      </c>
      <c r="H31" s="183">
        <v>68345</v>
      </c>
      <c r="I31" s="183">
        <v>257681</v>
      </c>
      <c r="J31" s="183">
        <v>326026</v>
      </c>
      <c r="K31" s="183">
        <v>4597272</v>
      </c>
      <c r="L31" s="183">
        <v>2443</v>
      </c>
      <c r="M31" s="183">
        <v>334336</v>
      </c>
      <c r="N31" s="183">
        <v>625</v>
      </c>
      <c r="O31" s="183">
        <v>2947</v>
      </c>
      <c r="P31" s="183">
        <v>22798</v>
      </c>
      <c r="Q31" s="183">
        <v>10955</v>
      </c>
      <c r="R31" s="183">
        <v>208</v>
      </c>
      <c r="S31" s="183">
        <v>2416</v>
      </c>
      <c r="T31" s="183">
        <v>374285</v>
      </c>
      <c r="U31" s="183">
        <v>158558</v>
      </c>
      <c r="V31" s="183">
        <v>1414000</v>
      </c>
      <c r="W31" s="183">
        <v>18146000</v>
      </c>
      <c r="X31" s="183">
        <v>1000</v>
      </c>
      <c r="Y31" s="183">
        <v>23232000</v>
      </c>
      <c r="Z31" s="183">
        <v>4</v>
      </c>
      <c r="AA31" s="183">
        <v>18765</v>
      </c>
      <c r="AB31" s="183">
        <v>4027</v>
      </c>
      <c r="AC31" s="183">
        <v>392</v>
      </c>
      <c r="AD31" s="183">
        <v>508</v>
      </c>
      <c r="AE31" s="183">
        <v>136</v>
      </c>
      <c r="AF31" s="183">
        <v>9054</v>
      </c>
      <c r="AG31" s="183">
        <v>118</v>
      </c>
      <c r="AH31" s="183">
        <v>8202</v>
      </c>
      <c r="AI31" s="183">
        <v>22019</v>
      </c>
      <c r="AJ31" s="183">
        <v>1</v>
      </c>
      <c r="AK31" s="183">
        <v>0</v>
      </c>
      <c r="AL31" s="183">
        <v>1</v>
      </c>
      <c r="AM31" s="183">
        <v>19274</v>
      </c>
      <c r="AN31" s="183">
        <v>24653.4</v>
      </c>
      <c r="AO31" s="183">
        <v>85</v>
      </c>
      <c r="AP31" s="183">
        <v>418</v>
      </c>
      <c r="AQ31" s="183">
        <v>1992</v>
      </c>
      <c r="AR31" s="183">
        <v>5383</v>
      </c>
      <c r="AS31" s="183">
        <v>1558.08</v>
      </c>
      <c r="AT31" s="183">
        <v>63769</v>
      </c>
      <c r="AU31" s="183">
        <v>23280</v>
      </c>
      <c r="AV31" s="183">
        <v>1</v>
      </c>
      <c r="AW31" s="183">
        <v>0</v>
      </c>
    </row>
    <row r="32" spans="1:49" s="182" customFormat="1" x14ac:dyDescent="0.2">
      <c r="A32" s="36">
        <v>13</v>
      </c>
      <c r="B32" s="36" t="s">
        <v>34</v>
      </c>
      <c r="C32" s="36">
        <v>1985</v>
      </c>
      <c r="D32" s="180" t="s">
        <v>200</v>
      </c>
      <c r="E32" s="183">
        <v>117100</v>
      </c>
      <c r="F32" s="183">
        <v>169676</v>
      </c>
      <c r="G32" s="183">
        <v>286776</v>
      </c>
      <c r="H32" s="183">
        <v>209527</v>
      </c>
      <c r="I32" s="183">
        <v>266607</v>
      </c>
      <c r="J32" s="183">
        <v>476134</v>
      </c>
      <c r="K32" s="183">
        <v>4283071</v>
      </c>
      <c r="L32" s="183">
        <v>3271</v>
      </c>
      <c r="M32" s="183">
        <v>425053</v>
      </c>
      <c r="N32" s="183">
        <v>9718</v>
      </c>
      <c r="O32" s="183">
        <v>12372</v>
      </c>
      <c r="P32" s="183">
        <v>37354</v>
      </c>
      <c r="Q32" s="183">
        <v>7654</v>
      </c>
      <c r="R32" s="183">
        <v>217</v>
      </c>
      <c r="S32" s="183">
        <v>604</v>
      </c>
      <c r="T32" s="183">
        <v>492972</v>
      </c>
      <c r="U32" s="183">
        <v>180582</v>
      </c>
      <c r="V32" s="183">
        <v>2052000</v>
      </c>
      <c r="W32" s="183">
        <v>19325000</v>
      </c>
      <c r="X32" s="183">
        <v>28000</v>
      </c>
      <c r="Y32" s="183">
        <v>126612000</v>
      </c>
      <c r="Z32" s="183">
        <v>16</v>
      </c>
      <c r="AA32" s="183">
        <v>5971</v>
      </c>
      <c r="AB32" s="183">
        <v>4658</v>
      </c>
      <c r="AC32" s="183">
        <v>3912</v>
      </c>
      <c r="AD32" s="183">
        <v>1363</v>
      </c>
      <c r="AE32" s="183">
        <v>470</v>
      </c>
      <c r="AF32" s="183">
        <v>5788</v>
      </c>
      <c r="AG32" s="183">
        <v>1083</v>
      </c>
      <c r="AH32" s="183">
        <v>79862</v>
      </c>
      <c r="AI32" s="183">
        <v>12488</v>
      </c>
      <c r="AJ32" s="183">
        <v>13</v>
      </c>
      <c r="AK32" s="183">
        <v>0</v>
      </c>
      <c r="AL32" s="183">
        <v>12</v>
      </c>
      <c r="AM32" s="183">
        <v>7187</v>
      </c>
      <c r="AN32" s="183">
        <v>151439.4</v>
      </c>
      <c r="AO32" s="183">
        <v>2148</v>
      </c>
      <c r="AP32" s="183">
        <v>351</v>
      </c>
      <c r="AQ32" s="183">
        <v>7061</v>
      </c>
      <c r="AR32" s="183">
        <v>4948</v>
      </c>
      <c r="AS32" s="183">
        <v>7282.24</v>
      </c>
      <c r="AT32" s="183">
        <v>744580</v>
      </c>
      <c r="AU32" s="183">
        <v>14711</v>
      </c>
      <c r="AV32" s="183">
        <v>12</v>
      </c>
      <c r="AW32" s="183">
        <v>0</v>
      </c>
    </row>
    <row r="33" spans="1:49" s="182" customFormat="1" x14ac:dyDescent="0.2">
      <c r="A33" s="36">
        <v>14</v>
      </c>
      <c r="B33" s="36" t="s">
        <v>35</v>
      </c>
      <c r="C33" s="36">
        <v>1985</v>
      </c>
      <c r="D33" s="180" t="s">
        <v>200</v>
      </c>
      <c r="E33" s="183">
        <v>4657</v>
      </c>
      <c r="F33" s="183">
        <v>23173</v>
      </c>
      <c r="G33" s="183">
        <v>27830</v>
      </c>
      <c r="H33" s="183">
        <v>1100208</v>
      </c>
      <c r="I33" s="183">
        <v>147005</v>
      </c>
      <c r="J33" s="183">
        <v>1247213</v>
      </c>
      <c r="K33" s="183">
        <v>680426</v>
      </c>
      <c r="L33" s="183">
        <v>414</v>
      </c>
      <c r="M33" s="183">
        <v>306015</v>
      </c>
      <c r="N33" s="183">
        <v>222</v>
      </c>
      <c r="O33" s="183">
        <v>3654</v>
      </c>
      <c r="P33" s="183">
        <v>19560</v>
      </c>
      <c r="Q33" s="183">
        <v>29480</v>
      </c>
      <c r="R33" s="183">
        <v>183</v>
      </c>
      <c r="S33" s="183">
        <v>182</v>
      </c>
      <c r="T33" s="183">
        <v>359296</v>
      </c>
      <c r="U33" s="183">
        <v>43911</v>
      </c>
      <c r="V33" s="183">
        <v>309000</v>
      </c>
      <c r="W33" s="183">
        <v>7426000</v>
      </c>
      <c r="X33" s="183">
        <v>0</v>
      </c>
      <c r="Y33" s="183">
        <v>4308000</v>
      </c>
      <c r="Z33" s="183">
        <v>0</v>
      </c>
      <c r="AA33" s="183">
        <v>15483</v>
      </c>
      <c r="AB33" s="183">
        <v>500</v>
      </c>
      <c r="AC33" s="183">
        <v>6</v>
      </c>
      <c r="AD33" s="183">
        <v>29</v>
      </c>
      <c r="AE33" s="183">
        <v>33</v>
      </c>
      <c r="AF33" s="183">
        <v>895</v>
      </c>
      <c r="AG33" s="183">
        <v>186</v>
      </c>
      <c r="AH33" s="183">
        <v>2278</v>
      </c>
      <c r="AI33" s="183">
        <v>10565</v>
      </c>
      <c r="AJ33" s="183">
        <v>45</v>
      </c>
      <c r="AK33" s="183">
        <v>0</v>
      </c>
      <c r="AL33" s="183">
        <v>0</v>
      </c>
      <c r="AM33" s="183">
        <v>22727</v>
      </c>
      <c r="AN33" s="183">
        <v>6619.8</v>
      </c>
      <c r="AO33" s="183">
        <v>3</v>
      </c>
      <c r="AP33" s="183">
        <v>17</v>
      </c>
      <c r="AQ33" s="183">
        <v>637</v>
      </c>
      <c r="AR33" s="183">
        <v>537</v>
      </c>
      <c r="AS33" s="183">
        <v>1204.32</v>
      </c>
      <c r="AT33" s="183">
        <v>16145</v>
      </c>
      <c r="AU33" s="183">
        <v>9566</v>
      </c>
      <c r="AV33" s="183">
        <v>21</v>
      </c>
      <c r="AW33" s="183">
        <v>0</v>
      </c>
    </row>
    <row r="34" spans="1:49" s="182" customFormat="1" x14ac:dyDescent="0.2">
      <c r="A34" s="36">
        <v>15</v>
      </c>
      <c r="B34" s="36" t="s">
        <v>36</v>
      </c>
      <c r="C34" s="36">
        <v>1985</v>
      </c>
      <c r="D34" s="180" t="s">
        <v>200</v>
      </c>
      <c r="E34" s="183">
        <v>313278</v>
      </c>
      <c r="F34" s="183">
        <v>765352</v>
      </c>
      <c r="G34" s="183">
        <v>1078630</v>
      </c>
      <c r="H34" s="183">
        <v>2345897</v>
      </c>
      <c r="I34" s="183">
        <v>4250496</v>
      </c>
      <c r="J34" s="183">
        <v>6596393</v>
      </c>
      <c r="K34" s="183">
        <v>12623576</v>
      </c>
      <c r="L34" s="183">
        <v>90507</v>
      </c>
      <c r="M34" s="183">
        <v>3478875</v>
      </c>
      <c r="N34" s="183">
        <v>208981</v>
      </c>
      <c r="O34" s="183">
        <v>58779</v>
      </c>
      <c r="P34" s="183">
        <v>106212</v>
      </c>
      <c r="Q34" s="183">
        <v>169665</v>
      </c>
      <c r="R34" s="183">
        <v>13765</v>
      </c>
      <c r="S34" s="183">
        <v>46062</v>
      </c>
      <c r="T34" s="183">
        <v>4082339</v>
      </c>
      <c r="U34" s="183">
        <v>1256746</v>
      </c>
      <c r="V34" s="183">
        <v>8223000</v>
      </c>
      <c r="W34" s="183">
        <v>122660000</v>
      </c>
      <c r="X34" s="183">
        <v>64000</v>
      </c>
      <c r="Y34" s="183">
        <v>146316000</v>
      </c>
      <c r="Z34" s="183">
        <v>3305</v>
      </c>
      <c r="AA34" s="183">
        <v>264833</v>
      </c>
      <c r="AB34" s="183">
        <v>11654</v>
      </c>
      <c r="AC34" s="183">
        <v>31476</v>
      </c>
      <c r="AD34" s="183">
        <v>4181</v>
      </c>
      <c r="AE34" s="183">
        <v>4049</v>
      </c>
      <c r="AF34" s="183">
        <v>66999</v>
      </c>
      <c r="AG34" s="183">
        <v>1237</v>
      </c>
      <c r="AH34" s="183">
        <v>200419</v>
      </c>
      <c r="AI34" s="183">
        <v>202747</v>
      </c>
      <c r="AJ34" s="183">
        <v>397</v>
      </c>
      <c r="AK34" s="183">
        <v>0</v>
      </c>
      <c r="AL34" s="183">
        <v>3305</v>
      </c>
      <c r="AM34" s="183">
        <v>313504</v>
      </c>
      <c r="AN34" s="183">
        <v>153918</v>
      </c>
      <c r="AO34" s="183">
        <v>22329</v>
      </c>
      <c r="AP34" s="183">
        <v>3345</v>
      </c>
      <c r="AQ34" s="183">
        <v>141784</v>
      </c>
      <c r="AR34" s="183">
        <v>44380</v>
      </c>
      <c r="AS34" s="183">
        <v>8777.76</v>
      </c>
      <c r="AT34" s="183">
        <v>1837744</v>
      </c>
      <c r="AU34" s="183">
        <v>153730</v>
      </c>
      <c r="AV34" s="183">
        <v>326</v>
      </c>
      <c r="AW34" s="183">
        <v>0</v>
      </c>
    </row>
    <row r="35" spans="1:49" s="182" customFormat="1" x14ac:dyDescent="0.2">
      <c r="A35" s="36">
        <v>16</v>
      </c>
      <c r="B35" s="36" t="s">
        <v>37</v>
      </c>
      <c r="C35" s="36">
        <v>1985</v>
      </c>
      <c r="D35" s="180" t="s">
        <v>200</v>
      </c>
      <c r="E35" s="183">
        <v>16251</v>
      </c>
      <c r="F35" s="183">
        <v>17019</v>
      </c>
      <c r="G35" s="183">
        <v>33270</v>
      </c>
      <c r="H35" s="183">
        <v>455822</v>
      </c>
      <c r="I35" s="183">
        <v>23072</v>
      </c>
      <c r="J35" s="183">
        <v>478894</v>
      </c>
      <c r="K35" s="183">
        <v>397218</v>
      </c>
      <c r="L35" s="183">
        <v>57894</v>
      </c>
      <c r="M35" s="183">
        <v>46986</v>
      </c>
      <c r="N35" s="183">
        <v>47165</v>
      </c>
      <c r="O35" s="183">
        <v>578</v>
      </c>
      <c r="P35" s="183">
        <v>2289</v>
      </c>
      <c r="Q35" s="183">
        <v>2588</v>
      </c>
      <c r="R35" s="183">
        <v>14</v>
      </c>
      <c r="S35" s="183">
        <v>265</v>
      </c>
      <c r="T35" s="183">
        <v>99885</v>
      </c>
      <c r="U35" s="183">
        <v>21016</v>
      </c>
      <c r="V35" s="183">
        <v>309000</v>
      </c>
      <c r="W35" s="183">
        <v>1089000</v>
      </c>
      <c r="X35" s="183">
        <v>1000</v>
      </c>
      <c r="Y35" s="183">
        <v>2004000</v>
      </c>
      <c r="Z35" s="183">
        <v>0</v>
      </c>
      <c r="AA35" s="183">
        <v>344</v>
      </c>
      <c r="AB35" s="183">
        <v>532</v>
      </c>
      <c r="AC35" s="183">
        <v>7</v>
      </c>
      <c r="AD35" s="183">
        <v>41</v>
      </c>
      <c r="AE35" s="183">
        <v>130</v>
      </c>
      <c r="AF35" s="183">
        <v>191</v>
      </c>
      <c r="AG35" s="183">
        <v>49</v>
      </c>
      <c r="AH35" s="183">
        <v>4905</v>
      </c>
      <c r="AI35" s="183">
        <v>781</v>
      </c>
      <c r="AJ35" s="183">
        <v>0</v>
      </c>
      <c r="AK35" s="183">
        <v>0</v>
      </c>
      <c r="AL35" s="183">
        <v>0</v>
      </c>
      <c r="AM35" s="183">
        <v>367</v>
      </c>
      <c r="AN35" s="183">
        <v>4783.8</v>
      </c>
      <c r="AO35" s="183">
        <v>15</v>
      </c>
      <c r="AP35" s="183">
        <v>13</v>
      </c>
      <c r="AQ35" s="183">
        <v>1467</v>
      </c>
      <c r="AR35" s="183">
        <v>110</v>
      </c>
      <c r="AS35" s="183">
        <v>319.52</v>
      </c>
      <c r="AT35" s="183">
        <v>36269</v>
      </c>
      <c r="AU35" s="183">
        <v>812</v>
      </c>
      <c r="AV35" s="183">
        <v>0</v>
      </c>
      <c r="AW35" s="183">
        <v>0</v>
      </c>
    </row>
    <row r="36" spans="1:49" s="182" customFormat="1" x14ac:dyDescent="0.2">
      <c r="A36" s="36">
        <v>17</v>
      </c>
      <c r="B36" s="36" t="s">
        <v>38</v>
      </c>
      <c r="C36" s="36">
        <v>1985</v>
      </c>
      <c r="D36" s="180" t="s">
        <v>200</v>
      </c>
      <c r="E36" s="183">
        <v>54299</v>
      </c>
      <c r="F36" s="183">
        <v>600654</v>
      </c>
      <c r="G36" s="183">
        <v>654953</v>
      </c>
      <c r="H36" s="183">
        <v>7353321</v>
      </c>
      <c r="I36" s="183">
        <v>3297579</v>
      </c>
      <c r="J36" s="183">
        <v>10650900</v>
      </c>
      <c r="K36" s="183">
        <v>2912432</v>
      </c>
      <c r="L36" s="183">
        <v>2828</v>
      </c>
      <c r="M36" s="183">
        <v>3603813</v>
      </c>
      <c r="N36" s="183">
        <v>8296</v>
      </c>
      <c r="O36" s="183">
        <v>24391</v>
      </c>
      <c r="P36" s="183">
        <v>29478</v>
      </c>
      <c r="Q36" s="183">
        <v>124312</v>
      </c>
      <c r="R36" s="183">
        <v>14824</v>
      </c>
      <c r="S36" s="183">
        <v>43845</v>
      </c>
      <c r="T36" s="183">
        <v>3848959</v>
      </c>
      <c r="U36" s="183">
        <v>396475</v>
      </c>
      <c r="V36" s="183">
        <v>2155000</v>
      </c>
      <c r="W36" s="183">
        <v>88501000</v>
      </c>
      <c r="X36" s="183">
        <v>171000</v>
      </c>
      <c r="Y36" s="183">
        <v>41904000</v>
      </c>
      <c r="Z36" s="183">
        <v>220</v>
      </c>
      <c r="AA36" s="183">
        <v>323234</v>
      </c>
      <c r="AB36" s="183">
        <v>21923</v>
      </c>
      <c r="AC36" s="183">
        <v>53</v>
      </c>
      <c r="AD36" s="183">
        <v>70</v>
      </c>
      <c r="AE36" s="183">
        <v>2801</v>
      </c>
      <c r="AF36" s="183">
        <v>18655</v>
      </c>
      <c r="AG36" s="183">
        <v>196</v>
      </c>
      <c r="AH36" s="183">
        <v>12244</v>
      </c>
      <c r="AI36" s="183">
        <v>84488</v>
      </c>
      <c r="AJ36" s="183">
        <v>27140</v>
      </c>
      <c r="AK36" s="183">
        <v>0</v>
      </c>
      <c r="AL36" s="183">
        <v>220</v>
      </c>
      <c r="AM36" s="183">
        <v>398135</v>
      </c>
      <c r="AN36" s="183">
        <v>83701.2</v>
      </c>
      <c r="AO36" s="183">
        <v>47</v>
      </c>
      <c r="AP36" s="183">
        <v>106</v>
      </c>
      <c r="AQ36" s="183">
        <v>123939</v>
      </c>
      <c r="AR36" s="183">
        <v>7007</v>
      </c>
      <c r="AS36" s="183">
        <v>3147.84</v>
      </c>
      <c r="AT36" s="183">
        <v>49918</v>
      </c>
      <c r="AU36" s="183">
        <v>70784</v>
      </c>
      <c r="AV36" s="183">
        <v>30034</v>
      </c>
      <c r="AW36" s="183">
        <v>0</v>
      </c>
    </row>
    <row r="37" spans="1:49" s="182" customFormat="1" x14ac:dyDescent="0.2">
      <c r="A37" s="36">
        <v>21</v>
      </c>
      <c r="B37" s="36" t="s">
        <v>39</v>
      </c>
      <c r="C37" s="36">
        <v>1985</v>
      </c>
      <c r="D37" s="180" t="s">
        <v>201</v>
      </c>
      <c r="E37" s="183">
        <v>86333</v>
      </c>
      <c r="F37" s="183">
        <v>1218176</v>
      </c>
      <c r="G37" s="183">
        <v>1304509</v>
      </c>
      <c r="H37" s="183">
        <v>2656273</v>
      </c>
      <c r="I37" s="183">
        <v>2790290</v>
      </c>
      <c r="J37" s="183">
        <v>5446563</v>
      </c>
      <c r="K37" s="183">
        <v>3094752</v>
      </c>
      <c r="L37" s="183">
        <v>28482</v>
      </c>
      <c r="M37" s="183">
        <v>3247206</v>
      </c>
      <c r="N37" s="183">
        <v>85168</v>
      </c>
      <c r="O37" s="183">
        <v>540874</v>
      </c>
      <c r="P37" s="183">
        <v>177644</v>
      </c>
      <c r="Q37" s="183">
        <v>286304</v>
      </c>
      <c r="R37" s="183">
        <v>174635</v>
      </c>
      <c r="S37" s="183">
        <v>108215</v>
      </c>
      <c r="T37" s="183">
        <v>4620046</v>
      </c>
      <c r="U37" s="183">
        <v>2552834</v>
      </c>
      <c r="V37" s="183">
        <v>11500000</v>
      </c>
      <c r="W37" s="183">
        <v>97559000</v>
      </c>
      <c r="X37" s="183">
        <v>211000</v>
      </c>
      <c r="Y37" s="183">
        <v>155196000</v>
      </c>
      <c r="Z37" s="183">
        <v>3119</v>
      </c>
      <c r="AA37" s="183">
        <v>636219</v>
      </c>
      <c r="AB37" s="183">
        <v>8128</v>
      </c>
      <c r="AC37" s="183">
        <v>59</v>
      </c>
      <c r="AD37" s="183">
        <v>353</v>
      </c>
      <c r="AE37" s="183">
        <v>19437</v>
      </c>
      <c r="AF37" s="183">
        <v>85287</v>
      </c>
      <c r="AG37" s="183">
        <v>1668</v>
      </c>
      <c r="AH37" s="183">
        <v>148736</v>
      </c>
      <c r="AI37" s="183">
        <v>431215</v>
      </c>
      <c r="AJ37" s="183">
        <v>7169</v>
      </c>
      <c r="AK37" s="183">
        <v>0</v>
      </c>
      <c r="AL37" s="183">
        <v>3119</v>
      </c>
      <c r="AM37" s="183">
        <v>779322</v>
      </c>
      <c r="AN37" s="183">
        <v>89892.6</v>
      </c>
      <c r="AO37" s="183">
        <v>20</v>
      </c>
      <c r="AP37" s="183">
        <v>123</v>
      </c>
      <c r="AQ37" s="183">
        <v>793826</v>
      </c>
      <c r="AR37" s="183">
        <v>28292</v>
      </c>
      <c r="AS37" s="183">
        <v>16270.56</v>
      </c>
      <c r="AT37" s="183">
        <v>807107</v>
      </c>
      <c r="AU37" s="183">
        <v>209138</v>
      </c>
      <c r="AV37" s="183">
        <v>8089</v>
      </c>
      <c r="AW37" s="183">
        <v>0</v>
      </c>
    </row>
    <row r="38" spans="1:49" s="182" customFormat="1" x14ac:dyDescent="0.2">
      <c r="A38" s="36">
        <v>22</v>
      </c>
      <c r="B38" s="36" t="s">
        <v>40</v>
      </c>
      <c r="C38" s="36">
        <v>1985</v>
      </c>
      <c r="D38" s="180" t="s">
        <v>201</v>
      </c>
      <c r="E38" s="183">
        <v>330660</v>
      </c>
      <c r="F38" s="183">
        <v>744289</v>
      </c>
      <c r="G38" s="183">
        <v>1074949</v>
      </c>
      <c r="H38" s="183">
        <v>3189138</v>
      </c>
      <c r="I38" s="183">
        <v>360946</v>
      </c>
      <c r="J38" s="183">
        <v>3550084</v>
      </c>
      <c r="K38" s="183">
        <v>2878541</v>
      </c>
      <c r="L38" s="183">
        <v>5287</v>
      </c>
      <c r="M38" s="183">
        <v>1588208</v>
      </c>
      <c r="N38" s="183">
        <v>705</v>
      </c>
      <c r="O38" s="183">
        <v>1887477</v>
      </c>
      <c r="P38" s="183">
        <v>1063401</v>
      </c>
      <c r="Q38" s="183">
        <v>142291</v>
      </c>
      <c r="R38" s="183">
        <v>186680</v>
      </c>
      <c r="S38" s="183">
        <v>38987</v>
      </c>
      <c r="T38" s="183">
        <v>4907749</v>
      </c>
      <c r="U38" s="183">
        <v>1476047</v>
      </c>
      <c r="V38" s="183">
        <v>6565000</v>
      </c>
      <c r="W38" s="183">
        <v>62336000</v>
      </c>
      <c r="X38" s="183">
        <v>974000</v>
      </c>
      <c r="Y38" s="183">
        <v>134892000</v>
      </c>
      <c r="Z38" s="183">
        <v>14865</v>
      </c>
      <c r="AA38" s="183">
        <v>161961</v>
      </c>
      <c r="AB38" s="183">
        <v>2554</v>
      </c>
      <c r="AC38" s="183">
        <v>0</v>
      </c>
      <c r="AD38" s="183">
        <v>55</v>
      </c>
      <c r="AE38" s="183">
        <v>7640</v>
      </c>
      <c r="AF38" s="183">
        <v>219575</v>
      </c>
      <c r="AG38" s="183">
        <v>1067</v>
      </c>
      <c r="AH38" s="183">
        <v>39979</v>
      </c>
      <c r="AI38" s="183">
        <v>304990</v>
      </c>
      <c r="AJ38" s="183">
        <v>221</v>
      </c>
      <c r="AK38" s="183">
        <v>0</v>
      </c>
      <c r="AL38" s="183">
        <v>14865</v>
      </c>
      <c r="AM38" s="183">
        <v>153434</v>
      </c>
      <c r="AN38" s="183">
        <v>13494.6</v>
      </c>
      <c r="AO38" s="183">
        <v>0</v>
      </c>
      <c r="AP38" s="183">
        <v>10</v>
      </c>
      <c r="AQ38" s="183">
        <v>313293</v>
      </c>
      <c r="AR38" s="183">
        <v>53003</v>
      </c>
      <c r="AS38" s="183">
        <v>5471.68</v>
      </c>
      <c r="AT38" s="183">
        <v>213206</v>
      </c>
      <c r="AU38" s="183">
        <v>179245</v>
      </c>
      <c r="AV38" s="183">
        <v>142</v>
      </c>
      <c r="AW38" s="183">
        <v>0</v>
      </c>
    </row>
    <row r="39" spans="1:49" s="182" customFormat="1" x14ac:dyDescent="0.2">
      <c r="A39" s="36">
        <v>23</v>
      </c>
      <c r="B39" s="36" t="s">
        <v>41</v>
      </c>
      <c r="C39" s="36">
        <v>1985</v>
      </c>
      <c r="D39" s="180" t="s">
        <v>201</v>
      </c>
      <c r="E39" s="183">
        <v>969939</v>
      </c>
      <c r="F39" s="183">
        <v>1405726</v>
      </c>
      <c r="G39" s="183">
        <v>2375665</v>
      </c>
      <c r="H39" s="183">
        <v>3381575</v>
      </c>
      <c r="I39" s="183">
        <v>111917</v>
      </c>
      <c r="J39" s="183">
        <v>3493492</v>
      </c>
      <c r="K39" s="183">
        <v>2436057</v>
      </c>
      <c r="L39" s="183">
        <v>6629</v>
      </c>
      <c r="M39" s="183">
        <v>2475423</v>
      </c>
      <c r="N39" s="183">
        <v>401</v>
      </c>
      <c r="O39" s="183">
        <v>986910</v>
      </c>
      <c r="P39" s="183">
        <v>1634808</v>
      </c>
      <c r="Q39" s="183">
        <v>152965</v>
      </c>
      <c r="R39" s="183">
        <v>183879</v>
      </c>
      <c r="S39" s="183">
        <v>95449</v>
      </c>
      <c r="T39" s="183">
        <v>5529835</v>
      </c>
      <c r="U39" s="183">
        <v>1245467</v>
      </c>
      <c r="V39" s="183">
        <v>17728000</v>
      </c>
      <c r="W39" s="183">
        <v>354021000</v>
      </c>
      <c r="X39" s="183">
        <v>5620000</v>
      </c>
      <c r="Y39" s="183">
        <v>732852000</v>
      </c>
      <c r="Z39" s="183">
        <v>123550</v>
      </c>
      <c r="AA39" s="183">
        <v>74008</v>
      </c>
      <c r="AB39" s="183">
        <v>29370</v>
      </c>
      <c r="AC39" s="183">
        <v>0</v>
      </c>
      <c r="AD39" s="183">
        <v>10336</v>
      </c>
      <c r="AE39" s="183">
        <v>39105</v>
      </c>
      <c r="AF39" s="183">
        <v>459903</v>
      </c>
      <c r="AG39" s="183">
        <v>809</v>
      </c>
      <c r="AH39" s="183">
        <v>94587</v>
      </c>
      <c r="AI39" s="183">
        <v>616725</v>
      </c>
      <c r="AJ39" s="183">
        <v>50</v>
      </c>
      <c r="AK39" s="183">
        <v>11</v>
      </c>
      <c r="AL39" s="183">
        <v>123550</v>
      </c>
      <c r="AM39" s="183">
        <v>103550</v>
      </c>
      <c r="AN39" s="183">
        <v>172257.6</v>
      </c>
      <c r="AO39" s="183">
        <v>0</v>
      </c>
      <c r="AP39" s="183">
        <v>3804</v>
      </c>
      <c r="AQ39" s="183">
        <v>1345113</v>
      </c>
      <c r="AR39" s="183">
        <v>88834</v>
      </c>
      <c r="AS39" s="183">
        <v>3952.16</v>
      </c>
      <c r="AT39" s="183">
        <v>334270</v>
      </c>
      <c r="AU39" s="183">
        <v>309581</v>
      </c>
      <c r="AV39" s="183">
        <v>18</v>
      </c>
      <c r="AW39" s="183">
        <v>3</v>
      </c>
    </row>
    <row r="40" spans="1:49" s="182" customFormat="1" x14ac:dyDescent="0.2">
      <c r="A40" s="36">
        <v>24</v>
      </c>
      <c r="B40" s="36" t="s">
        <v>42</v>
      </c>
      <c r="C40" s="36">
        <v>1985</v>
      </c>
      <c r="D40" s="180" t="s">
        <v>201</v>
      </c>
      <c r="E40" s="183">
        <v>423615</v>
      </c>
      <c r="F40" s="183">
        <v>605274</v>
      </c>
      <c r="G40" s="183">
        <v>1028889</v>
      </c>
      <c r="H40" s="183">
        <v>1460669</v>
      </c>
      <c r="I40" s="183">
        <v>74049</v>
      </c>
      <c r="J40" s="183">
        <v>1534718</v>
      </c>
      <c r="K40" s="183">
        <v>1091395</v>
      </c>
      <c r="L40" s="183">
        <v>15874</v>
      </c>
      <c r="M40" s="183">
        <v>909613</v>
      </c>
      <c r="N40" s="183">
        <v>36</v>
      </c>
      <c r="O40" s="183">
        <v>226255</v>
      </c>
      <c r="P40" s="183">
        <v>338206</v>
      </c>
      <c r="Q40" s="183">
        <v>30994</v>
      </c>
      <c r="R40" s="183">
        <v>49196</v>
      </c>
      <c r="S40" s="183">
        <v>14906</v>
      </c>
      <c r="T40" s="183">
        <v>1569206</v>
      </c>
      <c r="U40" s="183">
        <v>133255</v>
      </c>
      <c r="V40" s="183">
        <v>2412000</v>
      </c>
      <c r="W40" s="183">
        <v>140735000</v>
      </c>
      <c r="X40" s="183">
        <v>935000</v>
      </c>
      <c r="Y40" s="183">
        <v>100548000</v>
      </c>
      <c r="Z40" s="183">
        <v>26668</v>
      </c>
      <c r="AA40" s="183">
        <v>9583</v>
      </c>
      <c r="AB40" s="183">
        <v>2094</v>
      </c>
      <c r="AC40" s="183">
        <v>0</v>
      </c>
      <c r="AD40" s="183">
        <v>209</v>
      </c>
      <c r="AE40" s="183">
        <v>50228</v>
      </c>
      <c r="AF40" s="183">
        <v>161450</v>
      </c>
      <c r="AG40" s="183">
        <v>225</v>
      </c>
      <c r="AH40" s="183">
        <v>42565</v>
      </c>
      <c r="AI40" s="183">
        <v>145317</v>
      </c>
      <c r="AJ40" s="183">
        <v>0</v>
      </c>
      <c r="AK40" s="183">
        <v>0</v>
      </c>
      <c r="AL40" s="183">
        <v>26668</v>
      </c>
      <c r="AM40" s="183">
        <v>10310</v>
      </c>
      <c r="AN40" s="183">
        <v>19380</v>
      </c>
      <c r="AO40" s="183">
        <v>0</v>
      </c>
      <c r="AP40" s="183">
        <v>22</v>
      </c>
      <c r="AQ40" s="183">
        <v>2546069</v>
      </c>
      <c r="AR40" s="183">
        <v>31060</v>
      </c>
      <c r="AS40" s="183">
        <v>985.44</v>
      </c>
      <c r="AT40" s="183">
        <v>245122</v>
      </c>
      <c r="AU40" s="183">
        <v>39298</v>
      </c>
      <c r="AV40" s="183">
        <v>0</v>
      </c>
      <c r="AW40" s="183">
        <v>0</v>
      </c>
    </row>
    <row r="41" spans="1:49" s="182" customFormat="1" x14ac:dyDescent="0.2">
      <c r="A41" s="36">
        <v>25</v>
      </c>
      <c r="B41" s="36" t="s">
        <v>43</v>
      </c>
      <c r="C41" s="36">
        <v>1985</v>
      </c>
      <c r="D41" s="180" t="s">
        <v>201</v>
      </c>
      <c r="E41" s="183">
        <v>413343</v>
      </c>
      <c r="F41" s="183">
        <v>815852</v>
      </c>
      <c r="G41" s="183">
        <v>1229195</v>
      </c>
      <c r="H41" s="183">
        <v>1793349</v>
      </c>
      <c r="I41" s="183">
        <v>188217</v>
      </c>
      <c r="J41" s="183">
        <v>1981566</v>
      </c>
      <c r="K41" s="183">
        <v>733869</v>
      </c>
      <c r="L41" s="183">
        <v>32496</v>
      </c>
      <c r="M41" s="183">
        <v>1362573</v>
      </c>
      <c r="N41" s="183">
        <v>1102</v>
      </c>
      <c r="O41" s="183">
        <v>402428</v>
      </c>
      <c r="P41" s="183">
        <v>367014</v>
      </c>
      <c r="Q41" s="183">
        <v>49873</v>
      </c>
      <c r="R41" s="183">
        <v>61205</v>
      </c>
      <c r="S41" s="183">
        <v>29382</v>
      </c>
      <c r="T41" s="183">
        <v>2273577</v>
      </c>
      <c r="U41" s="183">
        <v>248308</v>
      </c>
      <c r="V41" s="183">
        <v>5804000</v>
      </c>
      <c r="W41" s="183">
        <v>172938000</v>
      </c>
      <c r="X41" s="183">
        <v>3642000</v>
      </c>
      <c r="Y41" s="183">
        <v>195516000</v>
      </c>
      <c r="Z41" s="183">
        <v>36240</v>
      </c>
      <c r="AA41" s="183">
        <v>21466</v>
      </c>
      <c r="AB41" s="183">
        <v>10150</v>
      </c>
      <c r="AC41" s="183">
        <v>0</v>
      </c>
      <c r="AD41" s="183">
        <v>444</v>
      </c>
      <c r="AE41" s="183">
        <v>119765</v>
      </c>
      <c r="AF41" s="183">
        <v>283921</v>
      </c>
      <c r="AG41" s="183">
        <v>1627</v>
      </c>
      <c r="AH41" s="183">
        <v>45388</v>
      </c>
      <c r="AI41" s="183">
        <v>345161</v>
      </c>
      <c r="AJ41" s="183">
        <v>169</v>
      </c>
      <c r="AK41" s="183">
        <v>0</v>
      </c>
      <c r="AL41" s="183">
        <v>36240</v>
      </c>
      <c r="AM41" s="183">
        <v>26974</v>
      </c>
      <c r="AN41" s="183">
        <v>156478.20000000001</v>
      </c>
      <c r="AO41" s="183">
        <v>0</v>
      </c>
      <c r="AP41" s="183">
        <v>135</v>
      </c>
      <c r="AQ41" s="183">
        <v>5577379</v>
      </c>
      <c r="AR41" s="183">
        <v>61667</v>
      </c>
      <c r="AS41" s="183">
        <v>11810.4</v>
      </c>
      <c r="AT41" s="183">
        <v>195007</v>
      </c>
      <c r="AU41" s="183">
        <v>160641</v>
      </c>
      <c r="AV41" s="183">
        <v>119</v>
      </c>
      <c r="AW41" s="183">
        <v>0</v>
      </c>
    </row>
    <row r="42" spans="1:49" s="182" customFormat="1" x14ac:dyDescent="0.2">
      <c r="A42" s="36">
        <v>26</v>
      </c>
      <c r="B42" s="36" t="s">
        <v>44</v>
      </c>
      <c r="C42" s="36">
        <v>1985</v>
      </c>
      <c r="D42" s="180" t="s">
        <v>201</v>
      </c>
      <c r="E42" s="183">
        <v>255455</v>
      </c>
      <c r="F42" s="183">
        <v>1594842</v>
      </c>
      <c r="G42" s="183">
        <v>1850297</v>
      </c>
      <c r="H42" s="183">
        <v>1501097</v>
      </c>
      <c r="I42" s="183">
        <v>556210</v>
      </c>
      <c r="J42" s="183">
        <v>2057307</v>
      </c>
      <c r="K42" s="183">
        <v>1482439</v>
      </c>
      <c r="L42" s="183">
        <v>15763</v>
      </c>
      <c r="M42" s="183">
        <v>1872494</v>
      </c>
      <c r="N42" s="183">
        <v>3556</v>
      </c>
      <c r="O42" s="183">
        <v>1297058</v>
      </c>
      <c r="P42" s="183">
        <v>545303</v>
      </c>
      <c r="Q42" s="183">
        <v>91410</v>
      </c>
      <c r="R42" s="183">
        <v>62511</v>
      </c>
      <c r="S42" s="183">
        <v>56026</v>
      </c>
      <c r="T42" s="183">
        <v>3928358</v>
      </c>
      <c r="U42" s="183">
        <v>545659</v>
      </c>
      <c r="V42" s="183">
        <v>15890000</v>
      </c>
      <c r="W42" s="183">
        <v>308419000</v>
      </c>
      <c r="X42" s="183">
        <v>8194000</v>
      </c>
      <c r="Y42" s="183">
        <v>686268000</v>
      </c>
      <c r="Z42" s="183">
        <v>15560</v>
      </c>
      <c r="AA42" s="183">
        <v>11849</v>
      </c>
      <c r="AB42" s="183">
        <v>20836</v>
      </c>
      <c r="AC42" s="183">
        <v>9</v>
      </c>
      <c r="AD42" s="183">
        <v>17383</v>
      </c>
      <c r="AE42" s="183">
        <v>465463</v>
      </c>
      <c r="AF42" s="183">
        <v>483622</v>
      </c>
      <c r="AG42" s="183">
        <v>2560</v>
      </c>
      <c r="AH42" s="183">
        <v>109285</v>
      </c>
      <c r="AI42" s="183">
        <v>537806</v>
      </c>
      <c r="AJ42" s="183">
        <v>457</v>
      </c>
      <c r="AK42" s="183">
        <v>0</v>
      </c>
      <c r="AL42" s="183">
        <v>15560</v>
      </c>
      <c r="AM42" s="183">
        <v>28067</v>
      </c>
      <c r="AN42" s="183">
        <v>379266.6</v>
      </c>
      <c r="AO42" s="183">
        <v>5</v>
      </c>
      <c r="AP42" s="183">
        <v>7333</v>
      </c>
      <c r="AQ42" s="183">
        <v>23764059</v>
      </c>
      <c r="AR42" s="183">
        <v>96827</v>
      </c>
      <c r="AS42" s="183">
        <v>15658.24</v>
      </c>
      <c r="AT42" s="183">
        <v>686555</v>
      </c>
      <c r="AU42" s="183">
        <v>272334</v>
      </c>
      <c r="AV42" s="183">
        <v>326</v>
      </c>
      <c r="AW42" s="183">
        <v>0</v>
      </c>
    </row>
    <row r="43" spans="1:49" s="182" customFormat="1" x14ac:dyDescent="0.2">
      <c r="A43" s="36">
        <v>27</v>
      </c>
      <c r="B43" s="36" t="s">
        <v>45</v>
      </c>
      <c r="C43" s="36">
        <v>1985</v>
      </c>
      <c r="D43" s="180" t="s">
        <v>201</v>
      </c>
      <c r="E43" s="183">
        <v>59951</v>
      </c>
      <c r="F43" s="183">
        <v>938460</v>
      </c>
      <c r="G43" s="183">
        <v>998411</v>
      </c>
      <c r="H43" s="183">
        <v>488332</v>
      </c>
      <c r="I43" s="183">
        <v>317384</v>
      </c>
      <c r="J43" s="183">
        <v>805716</v>
      </c>
      <c r="K43" s="183">
        <v>212454</v>
      </c>
      <c r="L43" s="183">
        <v>1065</v>
      </c>
      <c r="M43" s="183">
        <v>755992</v>
      </c>
      <c r="N43" s="183">
        <v>923</v>
      </c>
      <c r="O43" s="183">
        <v>36045</v>
      </c>
      <c r="P43" s="183">
        <v>106187</v>
      </c>
      <c r="Q43" s="183">
        <v>38535</v>
      </c>
      <c r="R43" s="183">
        <v>6842</v>
      </c>
      <c r="S43" s="183">
        <v>20674</v>
      </c>
      <c r="T43" s="183">
        <v>965198</v>
      </c>
      <c r="U43" s="183">
        <v>85466</v>
      </c>
      <c r="V43" s="183">
        <v>2093000</v>
      </c>
      <c r="W43" s="183">
        <v>110022000</v>
      </c>
      <c r="X43" s="183">
        <v>279000</v>
      </c>
      <c r="Y43" s="183">
        <v>118488000</v>
      </c>
      <c r="Z43" s="183">
        <v>27283</v>
      </c>
      <c r="AA43" s="183">
        <v>6808</v>
      </c>
      <c r="AB43" s="183">
        <v>7125</v>
      </c>
      <c r="AC43" s="183">
        <v>0</v>
      </c>
      <c r="AD43" s="183">
        <v>325</v>
      </c>
      <c r="AE43" s="183">
        <v>484451</v>
      </c>
      <c r="AF43" s="183">
        <v>155802</v>
      </c>
      <c r="AG43" s="183">
        <v>859</v>
      </c>
      <c r="AH43" s="183">
        <v>20756</v>
      </c>
      <c r="AI43" s="183">
        <v>155667</v>
      </c>
      <c r="AJ43" s="183">
        <v>279</v>
      </c>
      <c r="AK43" s="183">
        <v>0</v>
      </c>
      <c r="AL43" s="183">
        <v>27283</v>
      </c>
      <c r="AM43" s="183">
        <v>17862</v>
      </c>
      <c r="AN43" s="183">
        <v>51540.6</v>
      </c>
      <c r="AO43" s="183">
        <v>1</v>
      </c>
      <c r="AP43" s="183">
        <v>89</v>
      </c>
      <c r="AQ43" s="183">
        <v>24843242</v>
      </c>
      <c r="AR43" s="183">
        <v>39486</v>
      </c>
      <c r="AS43" s="183">
        <v>4138.72</v>
      </c>
      <c r="AT43" s="183">
        <v>149451</v>
      </c>
      <c r="AU43" s="183">
        <v>52668</v>
      </c>
      <c r="AV43" s="183">
        <v>107</v>
      </c>
      <c r="AW43" s="183">
        <v>0</v>
      </c>
    </row>
    <row r="44" spans="1:49" s="182" customFormat="1" x14ac:dyDescent="0.2">
      <c r="A44" s="36">
        <v>28</v>
      </c>
      <c r="B44" s="36" t="s">
        <v>46</v>
      </c>
      <c r="C44" s="36">
        <v>1985</v>
      </c>
      <c r="D44" s="180" t="s">
        <v>201</v>
      </c>
      <c r="E44" s="183">
        <v>109767</v>
      </c>
      <c r="F44" s="183">
        <v>204014</v>
      </c>
      <c r="G44" s="183">
        <v>313781</v>
      </c>
      <c r="H44" s="183">
        <v>587987</v>
      </c>
      <c r="I44" s="183">
        <v>686825</v>
      </c>
      <c r="J44" s="183">
        <v>1274812</v>
      </c>
      <c r="K44" s="183">
        <v>158031</v>
      </c>
      <c r="L44" s="183">
        <v>2854</v>
      </c>
      <c r="M44" s="183">
        <v>864610</v>
      </c>
      <c r="N44" s="183">
        <v>373</v>
      </c>
      <c r="O44" s="183">
        <v>11194</v>
      </c>
      <c r="P44" s="183">
        <v>111672</v>
      </c>
      <c r="Q44" s="183">
        <v>57128</v>
      </c>
      <c r="R44" s="183">
        <v>9539</v>
      </c>
      <c r="S44" s="183">
        <v>13171</v>
      </c>
      <c r="T44" s="183">
        <v>1067687</v>
      </c>
      <c r="U44" s="183">
        <v>74168</v>
      </c>
      <c r="V44" s="183">
        <v>2685000</v>
      </c>
      <c r="W44" s="183">
        <v>92933000</v>
      </c>
      <c r="X44" s="183">
        <v>143000</v>
      </c>
      <c r="Y44" s="183">
        <v>52728000</v>
      </c>
      <c r="Z44" s="183">
        <v>9138</v>
      </c>
      <c r="AA44" s="183">
        <v>7914</v>
      </c>
      <c r="AB44" s="183">
        <v>2443</v>
      </c>
      <c r="AC44" s="183">
        <v>0</v>
      </c>
      <c r="AD44" s="183">
        <v>20</v>
      </c>
      <c r="AE44" s="183">
        <v>26855</v>
      </c>
      <c r="AF44" s="183">
        <v>48137</v>
      </c>
      <c r="AG44" s="183">
        <v>25866</v>
      </c>
      <c r="AH44" s="183">
        <v>25703</v>
      </c>
      <c r="AI44" s="183">
        <v>80361</v>
      </c>
      <c r="AJ44" s="183">
        <v>24</v>
      </c>
      <c r="AK44" s="183">
        <v>0</v>
      </c>
      <c r="AL44" s="183">
        <v>9138</v>
      </c>
      <c r="AM44" s="183">
        <v>22816</v>
      </c>
      <c r="AN44" s="183">
        <v>16218</v>
      </c>
      <c r="AO44" s="183">
        <v>0</v>
      </c>
      <c r="AP44" s="183">
        <v>14</v>
      </c>
      <c r="AQ44" s="183">
        <v>1411305</v>
      </c>
      <c r="AR44" s="183">
        <v>10724</v>
      </c>
      <c r="AS44" s="183">
        <v>204806.88</v>
      </c>
      <c r="AT44" s="183">
        <v>299062</v>
      </c>
      <c r="AU44" s="183">
        <v>56719</v>
      </c>
      <c r="AV44" s="183">
        <v>20</v>
      </c>
      <c r="AW44" s="183">
        <v>0</v>
      </c>
    </row>
    <row r="45" spans="1:49" s="14" customFormat="1" x14ac:dyDescent="0.2">
      <c r="A45" s="36">
        <v>29</v>
      </c>
      <c r="B45" s="36" t="s">
        <v>47</v>
      </c>
      <c r="C45" s="36">
        <v>1985</v>
      </c>
      <c r="D45" s="180" t="s">
        <v>201</v>
      </c>
      <c r="E45" s="183">
        <v>1604300</v>
      </c>
      <c r="F45" s="183">
        <v>2555823</v>
      </c>
      <c r="G45" s="183">
        <v>4160123</v>
      </c>
      <c r="H45" s="183">
        <v>8224059</v>
      </c>
      <c r="I45" s="183">
        <v>6779801</v>
      </c>
      <c r="J45" s="183">
        <v>15003860</v>
      </c>
      <c r="K45" s="183">
        <v>7452846</v>
      </c>
      <c r="L45" s="183">
        <v>276581</v>
      </c>
      <c r="M45" s="183">
        <v>9315074</v>
      </c>
      <c r="N45" s="183">
        <v>16242</v>
      </c>
      <c r="O45" s="183">
        <v>2163837</v>
      </c>
      <c r="P45" s="183">
        <v>1979010</v>
      </c>
      <c r="Q45" s="183">
        <v>673333</v>
      </c>
      <c r="R45" s="183">
        <v>306488</v>
      </c>
      <c r="S45" s="183">
        <v>219969</v>
      </c>
      <c r="T45" s="183">
        <v>14673953</v>
      </c>
      <c r="U45" s="183">
        <v>1511601</v>
      </c>
      <c r="V45" s="183">
        <v>13795000</v>
      </c>
      <c r="W45" s="183">
        <v>648995000</v>
      </c>
      <c r="X45" s="183">
        <v>7624000</v>
      </c>
      <c r="Y45" s="183">
        <v>327780000</v>
      </c>
      <c r="Z45" s="183">
        <v>143364</v>
      </c>
      <c r="AA45" s="183">
        <v>64191</v>
      </c>
      <c r="AB45" s="183">
        <v>54000</v>
      </c>
      <c r="AC45" s="183">
        <v>486032.5</v>
      </c>
      <c r="AD45" s="183">
        <v>107020</v>
      </c>
      <c r="AE45" s="183">
        <v>50447</v>
      </c>
      <c r="AF45" s="183">
        <v>1025489</v>
      </c>
      <c r="AG45" s="183">
        <v>16173</v>
      </c>
      <c r="AH45" s="183">
        <v>294201</v>
      </c>
      <c r="AI45" s="183">
        <v>892032</v>
      </c>
      <c r="AJ45" s="183">
        <v>51832</v>
      </c>
      <c r="AK45" s="183">
        <v>450</v>
      </c>
      <c r="AL45" s="183">
        <v>143364</v>
      </c>
      <c r="AM45" s="183">
        <v>59954</v>
      </c>
      <c r="AN45" s="183">
        <v>371269.8</v>
      </c>
      <c r="AO45" s="183">
        <v>424966</v>
      </c>
      <c r="AP45" s="183">
        <v>106087</v>
      </c>
      <c r="AQ45" s="183">
        <v>2029867</v>
      </c>
      <c r="AR45" s="183">
        <v>322075</v>
      </c>
      <c r="AS45" s="183">
        <v>132997.44</v>
      </c>
      <c r="AT45" s="183">
        <v>2099198</v>
      </c>
      <c r="AU45" s="183">
        <v>434960</v>
      </c>
      <c r="AV45" s="183">
        <v>60343</v>
      </c>
      <c r="AW45" s="183">
        <v>143</v>
      </c>
    </row>
    <row r="46" spans="1:49" s="182" customFormat="1" x14ac:dyDescent="0.2">
      <c r="A46" s="36">
        <v>31</v>
      </c>
      <c r="B46" s="36" t="s">
        <v>48</v>
      </c>
      <c r="C46" s="36">
        <v>1985</v>
      </c>
      <c r="D46" s="180" t="s">
        <v>202</v>
      </c>
      <c r="E46" s="183">
        <v>1288913</v>
      </c>
      <c r="F46" s="183">
        <v>4051197</v>
      </c>
      <c r="G46" s="183">
        <v>5340110</v>
      </c>
      <c r="H46" s="183">
        <v>20624740</v>
      </c>
      <c r="I46" s="183">
        <v>8299443</v>
      </c>
      <c r="J46" s="183">
        <v>28924183</v>
      </c>
      <c r="K46" s="183">
        <v>5478555</v>
      </c>
      <c r="L46" s="183">
        <v>1767861</v>
      </c>
      <c r="M46" s="183">
        <v>19983506</v>
      </c>
      <c r="N46" s="183">
        <v>25747</v>
      </c>
      <c r="O46" s="183">
        <v>95434</v>
      </c>
      <c r="P46" s="183">
        <v>106868</v>
      </c>
      <c r="Q46" s="183">
        <v>1027532</v>
      </c>
      <c r="R46" s="183">
        <v>25819</v>
      </c>
      <c r="S46" s="183">
        <v>181802</v>
      </c>
      <c r="T46" s="183">
        <v>21446708</v>
      </c>
      <c r="U46" s="183">
        <v>3008826</v>
      </c>
      <c r="V46" s="183">
        <v>45185000</v>
      </c>
      <c r="W46" s="183">
        <v>3772411000</v>
      </c>
      <c r="X46" s="183">
        <v>3010000</v>
      </c>
      <c r="Y46" s="183">
        <v>1823028000</v>
      </c>
      <c r="Z46" s="183">
        <v>156605</v>
      </c>
      <c r="AA46" s="183">
        <v>628800</v>
      </c>
      <c r="AB46" s="183">
        <v>36081</v>
      </c>
      <c r="AC46" s="183">
        <v>16</v>
      </c>
      <c r="AD46" s="183">
        <v>767542</v>
      </c>
      <c r="AE46" s="183">
        <v>243684</v>
      </c>
      <c r="AF46" s="183">
        <v>732582</v>
      </c>
      <c r="AG46" s="183">
        <v>27385</v>
      </c>
      <c r="AH46" s="183">
        <v>97752</v>
      </c>
      <c r="AI46" s="183">
        <v>1584615</v>
      </c>
      <c r="AJ46" s="183">
        <v>362730</v>
      </c>
      <c r="AK46" s="183">
        <v>9047</v>
      </c>
      <c r="AL46" s="183">
        <v>156605</v>
      </c>
      <c r="AM46" s="183">
        <v>648956</v>
      </c>
      <c r="AN46" s="183">
        <v>262089</v>
      </c>
      <c r="AO46" s="183">
        <v>14</v>
      </c>
      <c r="AP46" s="183">
        <v>1342516</v>
      </c>
      <c r="AQ46" s="183">
        <v>11222122</v>
      </c>
      <c r="AR46" s="183">
        <v>213136</v>
      </c>
      <c r="AS46" s="183">
        <v>276997.12</v>
      </c>
      <c r="AT46" s="183">
        <v>446241</v>
      </c>
      <c r="AU46" s="183">
        <v>2405345</v>
      </c>
      <c r="AV46" s="183">
        <v>638558</v>
      </c>
      <c r="AW46" s="183">
        <v>18463</v>
      </c>
    </row>
    <row r="47" spans="1:49" s="182" customFormat="1" x14ac:dyDescent="0.2">
      <c r="A47" s="36">
        <v>32</v>
      </c>
      <c r="B47" s="36" t="s">
        <v>49</v>
      </c>
      <c r="C47" s="36">
        <v>1985</v>
      </c>
      <c r="D47" s="180" t="s">
        <v>202</v>
      </c>
      <c r="E47" s="183">
        <v>716642</v>
      </c>
      <c r="F47" s="183">
        <v>355308</v>
      </c>
      <c r="G47" s="183">
        <v>1071950</v>
      </c>
      <c r="H47" s="183">
        <v>1156817</v>
      </c>
      <c r="I47" s="183">
        <v>722800</v>
      </c>
      <c r="J47" s="183">
        <v>1879617</v>
      </c>
      <c r="K47" s="183">
        <v>399274</v>
      </c>
      <c r="L47" s="183">
        <v>156785</v>
      </c>
      <c r="M47" s="183">
        <v>1759823</v>
      </c>
      <c r="N47" s="183">
        <v>820</v>
      </c>
      <c r="O47" s="183">
        <v>13134</v>
      </c>
      <c r="P47" s="183">
        <v>20380</v>
      </c>
      <c r="Q47" s="183">
        <v>79267</v>
      </c>
      <c r="R47" s="183">
        <v>2389</v>
      </c>
      <c r="S47" s="183">
        <v>23125</v>
      </c>
      <c r="T47" s="183">
        <v>1898938</v>
      </c>
      <c r="U47" s="183">
        <v>434578</v>
      </c>
      <c r="V47" s="183">
        <v>6663000</v>
      </c>
      <c r="W47" s="183">
        <v>281412000</v>
      </c>
      <c r="X47" s="183">
        <v>118000</v>
      </c>
      <c r="Y47" s="183">
        <v>352668000</v>
      </c>
      <c r="Z47" s="183">
        <v>34</v>
      </c>
      <c r="AA47" s="183">
        <v>45849</v>
      </c>
      <c r="AB47" s="183">
        <v>27641</v>
      </c>
      <c r="AC47" s="183">
        <v>20226</v>
      </c>
      <c r="AD47" s="183">
        <v>443030</v>
      </c>
      <c r="AE47" s="183">
        <v>42829</v>
      </c>
      <c r="AF47" s="183">
        <v>106167</v>
      </c>
      <c r="AG47" s="183">
        <v>3324</v>
      </c>
      <c r="AH47" s="183">
        <v>33634</v>
      </c>
      <c r="AI47" s="183">
        <v>142925</v>
      </c>
      <c r="AJ47" s="183">
        <v>275</v>
      </c>
      <c r="AK47" s="183">
        <v>0</v>
      </c>
      <c r="AL47" s="183">
        <v>34</v>
      </c>
      <c r="AM47" s="183">
        <v>67916</v>
      </c>
      <c r="AN47" s="183">
        <v>237384.6</v>
      </c>
      <c r="AO47" s="183">
        <v>12104</v>
      </c>
      <c r="AP47" s="183">
        <v>478842</v>
      </c>
      <c r="AQ47" s="183">
        <v>2410644</v>
      </c>
      <c r="AR47" s="183">
        <v>43741</v>
      </c>
      <c r="AS47" s="183">
        <v>20780</v>
      </c>
      <c r="AT47" s="183">
        <v>325917</v>
      </c>
      <c r="AU47" s="183">
        <v>161617</v>
      </c>
      <c r="AV47" s="183">
        <v>209</v>
      </c>
      <c r="AW47" s="183">
        <v>0</v>
      </c>
    </row>
    <row r="48" spans="1:49" s="182" customFormat="1" x14ac:dyDescent="0.2">
      <c r="A48" s="36">
        <v>33</v>
      </c>
      <c r="B48" s="36" t="s">
        <v>50</v>
      </c>
      <c r="C48" s="36">
        <v>1985</v>
      </c>
      <c r="D48" s="180" t="s">
        <v>202</v>
      </c>
      <c r="E48" s="183">
        <v>153974</v>
      </c>
      <c r="F48" s="183">
        <v>470725</v>
      </c>
      <c r="G48" s="183">
        <v>624699</v>
      </c>
      <c r="H48" s="183">
        <v>1437879</v>
      </c>
      <c r="I48" s="183">
        <v>319227</v>
      </c>
      <c r="J48" s="183">
        <v>1757106</v>
      </c>
      <c r="K48" s="183">
        <v>463183</v>
      </c>
      <c r="L48" s="183">
        <v>39663</v>
      </c>
      <c r="M48" s="183">
        <v>1788180</v>
      </c>
      <c r="N48" s="183">
        <v>3087</v>
      </c>
      <c r="O48" s="183">
        <v>22124</v>
      </c>
      <c r="P48" s="183">
        <v>21019</v>
      </c>
      <c r="Q48" s="183">
        <v>81879</v>
      </c>
      <c r="R48" s="183">
        <v>1214</v>
      </c>
      <c r="S48" s="183">
        <v>16402</v>
      </c>
      <c r="T48" s="183">
        <v>1933905</v>
      </c>
      <c r="U48" s="183">
        <v>274893</v>
      </c>
      <c r="V48" s="183">
        <v>10180000</v>
      </c>
      <c r="W48" s="183">
        <v>424191000</v>
      </c>
      <c r="X48" s="183">
        <v>743000</v>
      </c>
      <c r="Y48" s="183">
        <v>346140000</v>
      </c>
      <c r="Z48" s="183">
        <v>0</v>
      </c>
      <c r="AA48" s="183">
        <v>41715</v>
      </c>
      <c r="AB48" s="183">
        <v>32053</v>
      </c>
      <c r="AC48" s="183">
        <v>8</v>
      </c>
      <c r="AD48" s="183">
        <v>16657</v>
      </c>
      <c r="AE48" s="183">
        <v>183220</v>
      </c>
      <c r="AF48" s="183">
        <v>18967</v>
      </c>
      <c r="AG48" s="183">
        <v>29723</v>
      </c>
      <c r="AH48" s="183">
        <v>17771</v>
      </c>
      <c r="AI48" s="183">
        <v>58635</v>
      </c>
      <c r="AJ48" s="183">
        <v>40</v>
      </c>
      <c r="AK48" s="183">
        <v>0</v>
      </c>
      <c r="AL48" s="183">
        <v>0</v>
      </c>
      <c r="AM48" s="183">
        <v>85200</v>
      </c>
      <c r="AN48" s="183">
        <v>286191.59999999998</v>
      </c>
      <c r="AO48" s="183">
        <v>4</v>
      </c>
      <c r="AP48" s="183">
        <v>17282</v>
      </c>
      <c r="AQ48" s="183">
        <v>8030833</v>
      </c>
      <c r="AR48" s="183">
        <v>9411</v>
      </c>
      <c r="AS48" s="183">
        <v>298082.71999999997</v>
      </c>
      <c r="AT48" s="183">
        <v>129011</v>
      </c>
      <c r="AU48" s="183">
        <v>75385</v>
      </c>
      <c r="AV48" s="183">
        <v>18</v>
      </c>
      <c r="AW48" s="183">
        <v>0</v>
      </c>
    </row>
    <row r="49" spans="1:49" s="182" customFormat="1" x14ac:dyDescent="0.2">
      <c r="A49" s="36">
        <v>35</v>
      </c>
      <c r="B49" s="36" t="s">
        <v>51</v>
      </c>
      <c r="C49" s="36">
        <v>1985</v>
      </c>
      <c r="D49" s="180" t="s">
        <v>202</v>
      </c>
      <c r="E49" s="183">
        <v>1613953</v>
      </c>
      <c r="F49" s="183">
        <v>4910848</v>
      </c>
      <c r="G49" s="183">
        <v>6524801</v>
      </c>
      <c r="H49" s="183">
        <v>2554551</v>
      </c>
      <c r="I49" s="183">
        <v>7371939</v>
      </c>
      <c r="J49" s="183">
        <v>9926490</v>
      </c>
      <c r="K49" s="183">
        <v>1399237</v>
      </c>
      <c r="L49" s="183">
        <v>912730</v>
      </c>
      <c r="M49" s="183">
        <v>12210369</v>
      </c>
      <c r="N49" s="183">
        <v>38158</v>
      </c>
      <c r="O49" s="183">
        <v>43868</v>
      </c>
      <c r="P49" s="183">
        <v>234641</v>
      </c>
      <c r="Q49" s="183">
        <v>519767</v>
      </c>
      <c r="R49" s="183">
        <v>6093</v>
      </c>
      <c r="S49" s="183">
        <v>126600</v>
      </c>
      <c r="T49" s="183">
        <v>13179496</v>
      </c>
      <c r="U49" s="183">
        <v>1888394</v>
      </c>
      <c r="V49" s="183">
        <v>85560000</v>
      </c>
      <c r="W49" s="183">
        <v>1810408000</v>
      </c>
      <c r="X49" s="183">
        <v>875000</v>
      </c>
      <c r="Y49" s="183">
        <v>5986980000</v>
      </c>
      <c r="Z49" s="183">
        <v>571022</v>
      </c>
      <c r="AA49" s="183">
        <v>228697</v>
      </c>
      <c r="AB49" s="183">
        <v>42414</v>
      </c>
      <c r="AC49" s="183">
        <v>553</v>
      </c>
      <c r="AD49" s="183">
        <v>723387</v>
      </c>
      <c r="AE49" s="183">
        <v>1694994</v>
      </c>
      <c r="AF49" s="183">
        <v>291923</v>
      </c>
      <c r="AG49" s="183">
        <v>485761</v>
      </c>
      <c r="AH49" s="183">
        <v>27517</v>
      </c>
      <c r="AI49" s="183">
        <v>1040044</v>
      </c>
      <c r="AJ49" s="183">
        <v>470057</v>
      </c>
      <c r="AK49" s="183">
        <v>138260</v>
      </c>
      <c r="AL49" s="183">
        <v>571022</v>
      </c>
      <c r="AM49" s="183">
        <v>319094</v>
      </c>
      <c r="AN49" s="183">
        <v>417200.4</v>
      </c>
      <c r="AO49" s="183">
        <v>130</v>
      </c>
      <c r="AP49" s="183">
        <v>1048578</v>
      </c>
      <c r="AQ49" s="183">
        <v>125000840</v>
      </c>
      <c r="AR49" s="183">
        <v>184707</v>
      </c>
      <c r="AS49" s="183">
        <v>8100188</v>
      </c>
      <c r="AT49" s="183">
        <v>356861</v>
      </c>
      <c r="AU49" s="183">
        <v>2495239</v>
      </c>
      <c r="AV49" s="183">
        <v>952196</v>
      </c>
      <c r="AW49" s="183">
        <v>262528</v>
      </c>
    </row>
    <row r="50" spans="1:49" s="182" customFormat="1" x14ac:dyDescent="0.2">
      <c r="A50" s="36">
        <v>41</v>
      </c>
      <c r="B50" s="36" t="s">
        <v>52</v>
      </c>
      <c r="C50" s="36">
        <v>1985</v>
      </c>
      <c r="D50" s="180" t="s">
        <v>203</v>
      </c>
      <c r="E50" s="183">
        <v>628074</v>
      </c>
      <c r="F50" s="183">
        <v>5434485</v>
      </c>
      <c r="G50" s="183">
        <v>6062559</v>
      </c>
      <c r="H50" s="183">
        <v>1422884</v>
      </c>
      <c r="I50" s="183">
        <v>4576720</v>
      </c>
      <c r="J50" s="183">
        <v>5999604</v>
      </c>
      <c r="K50" s="183">
        <v>2013930</v>
      </c>
      <c r="L50" s="183">
        <v>819556</v>
      </c>
      <c r="M50" s="183">
        <v>8574564</v>
      </c>
      <c r="N50" s="183">
        <v>57873</v>
      </c>
      <c r="O50" s="183">
        <v>170105</v>
      </c>
      <c r="P50" s="183">
        <v>336123</v>
      </c>
      <c r="Q50" s="183">
        <v>521984</v>
      </c>
      <c r="R50" s="183">
        <v>3461</v>
      </c>
      <c r="S50" s="183">
        <v>103509</v>
      </c>
      <c r="T50" s="183">
        <v>9767619</v>
      </c>
      <c r="U50" s="183">
        <v>4482258</v>
      </c>
      <c r="V50" s="183">
        <v>57490000</v>
      </c>
      <c r="W50" s="183">
        <v>919892000</v>
      </c>
      <c r="X50" s="183">
        <v>2027000</v>
      </c>
      <c r="Y50" s="183">
        <v>1681740000</v>
      </c>
      <c r="Z50" s="183">
        <v>846682</v>
      </c>
      <c r="AA50" s="183">
        <v>166772</v>
      </c>
      <c r="AB50" s="183">
        <v>5433</v>
      </c>
      <c r="AC50" s="183">
        <v>0</v>
      </c>
      <c r="AD50" s="183">
        <v>422762</v>
      </c>
      <c r="AE50" s="183">
        <v>144412</v>
      </c>
      <c r="AF50" s="183">
        <v>787553</v>
      </c>
      <c r="AG50" s="183">
        <v>7377</v>
      </c>
      <c r="AH50" s="183">
        <v>69600</v>
      </c>
      <c r="AI50" s="183">
        <v>1940642</v>
      </c>
      <c r="AJ50" s="183">
        <v>2079973</v>
      </c>
      <c r="AK50" s="183">
        <v>1228742</v>
      </c>
      <c r="AL50" s="183">
        <v>846682</v>
      </c>
      <c r="AM50" s="183">
        <v>186785</v>
      </c>
      <c r="AN50" s="183">
        <v>90474</v>
      </c>
      <c r="AO50" s="183">
        <v>0</v>
      </c>
      <c r="AP50" s="183">
        <v>569186</v>
      </c>
      <c r="AQ50" s="183">
        <v>10373983</v>
      </c>
      <c r="AR50" s="183">
        <v>427526</v>
      </c>
      <c r="AS50" s="183">
        <v>74821.600000000006</v>
      </c>
      <c r="AT50" s="183">
        <v>930207</v>
      </c>
      <c r="AU50" s="183">
        <v>4150534</v>
      </c>
      <c r="AV50" s="183">
        <v>4161322</v>
      </c>
      <c r="AW50" s="183">
        <v>2361000</v>
      </c>
    </row>
    <row r="51" spans="1:49" s="182" customFormat="1" x14ac:dyDescent="0.2">
      <c r="A51" s="36">
        <v>42</v>
      </c>
      <c r="B51" s="36" t="s">
        <v>53</v>
      </c>
      <c r="C51" s="36">
        <v>1985</v>
      </c>
      <c r="D51" s="180" t="s">
        <v>203</v>
      </c>
      <c r="E51" s="183">
        <v>90029</v>
      </c>
      <c r="F51" s="183">
        <v>1778803</v>
      </c>
      <c r="G51" s="183">
        <v>1868832</v>
      </c>
      <c r="H51" s="183">
        <v>1927609</v>
      </c>
      <c r="I51" s="183">
        <v>541669</v>
      </c>
      <c r="J51" s="183">
        <v>2469278</v>
      </c>
      <c r="K51" s="183">
        <v>1345539</v>
      </c>
      <c r="L51" s="183">
        <v>564124</v>
      </c>
      <c r="M51" s="183">
        <v>2742896</v>
      </c>
      <c r="N51" s="183">
        <v>20043</v>
      </c>
      <c r="O51" s="183">
        <v>42869</v>
      </c>
      <c r="P51" s="183">
        <v>159095</v>
      </c>
      <c r="Q51" s="183">
        <v>143268</v>
      </c>
      <c r="R51" s="183">
        <v>317</v>
      </c>
      <c r="S51" s="183">
        <v>5243</v>
      </c>
      <c r="T51" s="183">
        <v>3113731</v>
      </c>
      <c r="U51" s="183">
        <v>3185301</v>
      </c>
      <c r="V51" s="183">
        <v>54051000</v>
      </c>
      <c r="W51" s="183">
        <v>603704000</v>
      </c>
      <c r="X51" s="183">
        <v>86000</v>
      </c>
      <c r="Y51" s="183">
        <v>784188000</v>
      </c>
      <c r="Z51" s="183">
        <v>16</v>
      </c>
      <c r="AA51" s="183">
        <v>120350</v>
      </c>
      <c r="AB51" s="183">
        <v>25044</v>
      </c>
      <c r="AC51" s="183">
        <v>0</v>
      </c>
      <c r="AD51" s="183">
        <v>1009</v>
      </c>
      <c r="AE51" s="183">
        <v>32016</v>
      </c>
      <c r="AF51" s="183">
        <v>340918</v>
      </c>
      <c r="AG51" s="183">
        <v>3449</v>
      </c>
      <c r="AH51" s="183">
        <v>74116</v>
      </c>
      <c r="AI51" s="183">
        <v>850628</v>
      </c>
      <c r="AJ51" s="183">
        <v>403530</v>
      </c>
      <c r="AK51" s="183">
        <v>35035</v>
      </c>
      <c r="AL51" s="183">
        <v>16</v>
      </c>
      <c r="AM51" s="183">
        <v>327633</v>
      </c>
      <c r="AN51" s="183">
        <v>267862.2</v>
      </c>
      <c r="AO51" s="183">
        <v>0</v>
      </c>
      <c r="AP51" s="183">
        <v>592</v>
      </c>
      <c r="AQ51" s="183">
        <v>907820</v>
      </c>
      <c r="AR51" s="183">
        <v>247990</v>
      </c>
      <c r="AS51" s="183">
        <v>52024.160000000003</v>
      </c>
      <c r="AT51" s="183">
        <v>882630</v>
      </c>
      <c r="AU51" s="183">
        <v>1942966</v>
      </c>
      <c r="AV51" s="183">
        <v>519730</v>
      </c>
      <c r="AW51" s="183">
        <v>38278</v>
      </c>
    </row>
    <row r="52" spans="1:49" s="182" customFormat="1" x14ac:dyDescent="0.2">
      <c r="A52" s="36">
        <v>43</v>
      </c>
      <c r="B52" s="36" t="s">
        <v>54</v>
      </c>
      <c r="C52" s="36">
        <v>1985</v>
      </c>
      <c r="D52" s="180" t="s">
        <v>203</v>
      </c>
      <c r="E52" s="183">
        <v>183784</v>
      </c>
      <c r="F52" s="183">
        <v>6408301</v>
      </c>
      <c r="G52" s="183">
        <v>6592085</v>
      </c>
      <c r="H52" s="183">
        <v>11939994</v>
      </c>
      <c r="I52" s="183">
        <v>1023466</v>
      </c>
      <c r="J52" s="183">
        <v>12963460</v>
      </c>
      <c r="K52" s="183">
        <v>1664612</v>
      </c>
      <c r="L52" s="183">
        <v>567848</v>
      </c>
      <c r="M52" s="183">
        <v>13509324</v>
      </c>
      <c r="N52" s="183">
        <v>23238</v>
      </c>
      <c r="O52" s="183">
        <v>87180</v>
      </c>
      <c r="P52" s="183">
        <v>8394915</v>
      </c>
      <c r="Q52" s="183">
        <v>572352</v>
      </c>
      <c r="R52" s="183">
        <v>1015</v>
      </c>
      <c r="S52" s="183">
        <v>13823</v>
      </c>
      <c r="T52" s="183">
        <v>22601847</v>
      </c>
      <c r="U52" s="183">
        <v>4225303</v>
      </c>
      <c r="V52" s="183">
        <v>60565000</v>
      </c>
      <c r="W52" s="183">
        <v>1280804000</v>
      </c>
      <c r="X52" s="183">
        <v>313000</v>
      </c>
      <c r="Y52" s="183">
        <v>1588128000</v>
      </c>
      <c r="Z52" s="183">
        <v>0</v>
      </c>
      <c r="AA52" s="183">
        <v>798709</v>
      </c>
      <c r="AB52" s="183">
        <v>7530</v>
      </c>
      <c r="AC52" s="183">
        <v>0</v>
      </c>
      <c r="AD52" s="183">
        <v>47</v>
      </c>
      <c r="AE52" s="183">
        <v>45827</v>
      </c>
      <c r="AF52" s="183">
        <v>214384</v>
      </c>
      <c r="AG52" s="183">
        <v>16756</v>
      </c>
      <c r="AH52" s="183">
        <v>132305</v>
      </c>
      <c r="AI52" s="183">
        <v>1425922</v>
      </c>
      <c r="AJ52" s="183">
        <v>3611032</v>
      </c>
      <c r="AK52" s="183">
        <v>952173</v>
      </c>
      <c r="AL52" s="183">
        <v>0</v>
      </c>
      <c r="AM52" s="183">
        <v>3537302</v>
      </c>
      <c r="AN52" s="183">
        <v>86812.2</v>
      </c>
      <c r="AO52" s="183">
        <v>0</v>
      </c>
      <c r="AP52" s="183">
        <v>25</v>
      </c>
      <c r="AQ52" s="183">
        <v>1045777</v>
      </c>
      <c r="AR52" s="183">
        <v>131587</v>
      </c>
      <c r="AS52" s="183">
        <v>191009.76</v>
      </c>
      <c r="AT52" s="183">
        <v>1225689</v>
      </c>
      <c r="AU52" s="183">
        <v>2428297</v>
      </c>
      <c r="AV52" s="183">
        <v>5710859</v>
      </c>
      <c r="AW52" s="183">
        <v>904728</v>
      </c>
    </row>
    <row r="53" spans="1:49" s="182" customFormat="1" x14ac:dyDescent="0.2">
      <c r="A53" s="36">
        <v>50</v>
      </c>
      <c r="B53" s="36" t="s">
        <v>55</v>
      </c>
      <c r="C53" s="36">
        <v>1985</v>
      </c>
      <c r="D53" s="180" t="s">
        <v>204</v>
      </c>
      <c r="E53" s="183">
        <v>28501</v>
      </c>
      <c r="F53" s="183">
        <v>1874469</v>
      </c>
      <c r="G53" s="183">
        <v>1902970</v>
      </c>
      <c r="H53" s="183">
        <v>9658224</v>
      </c>
      <c r="I53" s="183">
        <v>12144529</v>
      </c>
      <c r="J53" s="183">
        <v>21802753</v>
      </c>
      <c r="K53" s="183">
        <v>4170597</v>
      </c>
      <c r="L53" s="183">
        <v>454251</v>
      </c>
      <c r="M53" s="183">
        <v>15017906</v>
      </c>
      <c r="N53" s="183">
        <v>25520</v>
      </c>
      <c r="O53" s="183">
        <v>21808</v>
      </c>
      <c r="P53" s="183">
        <v>204453</v>
      </c>
      <c r="Q53" s="183">
        <v>271516</v>
      </c>
      <c r="R53" s="183">
        <v>2401</v>
      </c>
      <c r="S53" s="183">
        <v>31772</v>
      </c>
      <c r="T53" s="183">
        <v>15575376</v>
      </c>
      <c r="U53" s="183">
        <v>400656</v>
      </c>
      <c r="V53" s="183">
        <v>2801000</v>
      </c>
      <c r="W53" s="183">
        <v>268014000</v>
      </c>
      <c r="X53" s="183">
        <v>41000</v>
      </c>
      <c r="Y53" s="183">
        <v>150492000</v>
      </c>
      <c r="Z53" s="183">
        <v>90479</v>
      </c>
      <c r="AA53" s="183">
        <v>219533</v>
      </c>
      <c r="AB53" s="183">
        <v>4343</v>
      </c>
      <c r="AC53" s="183">
        <v>0</v>
      </c>
      <c r="AD53" s="183">
        <v>9557</v>
      </c>
      <c r="AE53" s="183">
        <v>43246</v>
      </c>
      <c r="AF53" s="183">
        <v>42841</v>
      </c>
      <c r="AG53" s="183">
        <v>654</v>
      </c>
      <c r="AH53" s="183">
        <v>12724</v>
      </c>
      <c r="AI53" s="183">
        <v>159985</v>
      </c>
      <c r="AJ53" s="183">
        <v>958568</v>
      </c>
      <c r="AK53" s="183">
        <v>153661</v>
      </c>
      <c r="AL53" s="183">
        <v>90479</v>
      </c>
      <c r="AM53" s="183">
        <v>235347</v>
      </c>
      <c r="AN53" s="183">
        <v>17880.599999999999</v>
      </c>
      <c r="AO53" s="183">
        <v>1</v>
      </c>
      <c r="AP53" s="183">
        <v>6344</v>
      </c>
      <c r="AQ53" s="183">
        <v>2454098</v>
      </c>
      <c r="AR53" s="183">
        <v>24336</v>
      </c>
      <c r="AS53" s="183">
        <v>6667.52</v>
      </c>
      <c r="AT53" s="183">
        <v>132146</v>
      </c>
      <c r="AU53" s="183">
        <v>254314</v>
      </c>
      <c r="AV53" s="183">
        <v>1811881</v>
      </c>
      <c r="AW53" s="183">
        <v>238085</v>
      </c>
    </row>
    <row r="54" spans="1:49" s="182" customFormat="1" x14ac:dyDescent="0.2">
      <c r="A54" s="36">
        <v>51</v>
      </c>
      <c r="B54" s="36" t="s">
        <v>56</v>
      </c>
      <c r="C54" s="36">
        <v>1985</v>
      </c>
      <c r="D54" s="180" t="s">
        <v>204</v>
      </c>
      <c r="E54" s="183">
        <v>136605</v>
      </c>
      <c r="F54" s="183">
        <v>1992838</v>
      </c>
      <c r="G54" s="183">
        <v>2129443</v>
      </c>
      <c r="H54" s="183">
        <v>9685306</v>
      </c>
      <c r="I54" s="183">
        <v>6719064</v>
      </c>
      <c r="J54" s="183">
        <v>16404370</v>
      </c>
      <c r="K54" s="183">
        <v>14126813</v>
      </c>
      <c r="L54" s="183">
        <v>26171</v>
      </c>
      <c r="M54" s="183">
        <v>6545956</v>
      </c>
      <c r="N54" s="183">
        <v>18011</v>
      </c>
      <c r="O54" s="183">
        <v>13903</v>
      </c>
      <c r="P54" s="183">
        <v>35118</v>
      </c>
      <c r="Q54" s="183">
        <v>148351</v>
      </c>
      <c r="R54" s="183">
        <v>1805</v>
      </c>
      <c r="S54" s="183">
        <v>35294</v>
      </c>
      <c r="T54" s="183">
        <v>6798438</v>
      </c>
      <c r="U54" s="183">
        <v>671150</v>
      </c>
      <c r="V54" s="183">
        <v>3673000</v>
      </c>
      <c r="W54" s="183">
        <v>122917000</v>
      </c>
      <c r="X54" s="183">
        <v>435000</v>
      </c>
      <c r="Y54" s="183">
        <v>57744000</v>
      </c>
      <c r="Z54" s="183">
        <v>11978</v>
      </c>
      <c r="AA54" s="183">
        <v>446846</v>
      </c>
      <c r="AB54" s="183">
        <v>23160</v>
      </c>
      <c r="AC54" s="183">
        <v>2342</v>
      </c>
      <c r="AD54" s="183">
        <v>29868</v>
      </c>
      <c r="AE54" s="183">
        <v>19051</v>
      </c>
      <c r="AF54" s="183">
        <v>42051</v>
      </c>
      <c r="AG54" s="183">
        <v>739</v>
      </c>
      <c r="AH54" s="183">
        <v>16451</v>
      </c>
      <c r="AI54" s="183">
        <v>157444</v>
      </c>
      <c r="AJ54" s="183">
        <v>822821</v>
      </c>
      <c r="AK54" s="183">
        <v>197</v>
      </c>
      <c r="AL54" s="183">
        <v>11978</v>
      </c>
      <c r="AM54" s="183">
        <v>608945</v>
      </c>
      <c r="AN54" s="183">
        <v>111210.6</v>
      </c>
      <c r="AO54" s="183">
        <v>1039</v>
      </c>
      <c r="AP54" s="183">
        <v>35116</v>
      </c>
      <c r="AQ54" s="183">
        <v>1086341</v>
      </c>
      <c r="AR54" s="183">
        <v>22308</v>
      </c>
      <c r="AS54" s="183">
        <v>5092.6400000000003</v>
      </c>
      <c r="AT54" s="183">
        <v>99774</v>
      </c>
      <c r="AU54" s="183">
        <v>239912</v>
      </c>
      <c r="AV54" s="183">
        <v>1610530</v>
      </c>
      <c r="AW54" s="183">
        <v>361</v>
      </c>
    </row>
    <row r="55" spans="1:49" s="182" customFormat="1" x14ac:dyDescent="0.2">
      <c r="A55" s="36">
        <v>52</v>
      </c>
      <c r="B55" s="36" t="s">
        <v>57</v>
      </c>
      <c r="C55" s="36">
        <v>1985</v>
      </c>
      <c r="D55" s="180" t="s">
        <v>204</v>
      </c>
      <c r="E55" s="183">
        <v>62974</v>
      </c>
      <c r="F55" s="183">
        <v>2865225</v>
      </c>
      <c r="G55" s="183">
        <v>2928199</v>
      </c>
      <c r="H55" s="183">
        <v>9569989</v>
      </c>
      <c r="I55" s="183">
        <v>11324595</v>
      </c>
      <c r="J55" s="183">
        <v>20894584</v>
      </c>
      <c r="K55" s="183">
        <v>2828529</v>
      </c>
      <c r="L55" s="183">
        <v>83630</v>
      </c>
      <c r="M55" s="183">
        <v>14476565</v>
      </c>
      <c r="N55" s="183">
        <v>21317</v>
      </c>
      <c r="O55" s="183">
        <v>32799</v>
      </c>
      <c r="P55" s="183">
        <v>78721</v>
      </c>
      <c r="Q55" s="183">
        <v>460586</v>
      </c>
      <c r="R55" s="183">
        <v>5236</v>
      </c>
      <c r="S55" s="183">
        <v>34787</v>
      </c>
      <c r="T55" s="183">
        <v>15110011</v>
      </c>
      <c r="U55" s="183">
        <v>1442031</v>
      </c>
      <c r="V55" s="183">
        <v>11448000</v>
      </c>
      <c r="W55" s="183">
        <v>1055295000</v>
      </c>
      <c r="X55" s="183">
        <v>81000</v>
      </c>
      <c r="Y55" s="183">
        <v>641820000</v>
      </c>
      <c r="Z55" s="183">
        <v>98002</v>
      </c>
      <c r="AA55" s="183">
        <v>693105</v>
      </c>
      <c r="AB55" s="183">
        <v>13482</v>
      </c>
      <c r="AC55" s="183">
        <v>0</v>
      </c>
      <c r="AD55" s="183">
        <v>12416</v>
      </c>
      <c r="AE55" s="183">
        <v>77196</v>
      </c>
      <c r="AF55" s="183">
        <v>265727</v>
      </c>
      <c r="AG55" s="183">
        <v>2968</v>
      </c>
      <c r="AH55" s="183">
        <v>12623</v>
      </c>
      <c r="AI55" s="183">
        <v>741840</v>
      </c>
      <c r="AJ55" s="183">
        <v>599555</v>
      </c>
      <c r="AK55" s="183">
        <v>395</v>
      </c>
      <c r="AL55" s="183">
        <v>98002</v>
      </c>
      <c r="AM55" s="183">
        <v>771280</v>
      </c>
      <c r="AN55" s="183">
        <v>95553.600000000006</v>
      </c>
      <c r="AO55" s="183">
        <v>0</v>
      </c>
      <c r="AP55" s="183">
        <v>13946</v>
      </c>
      <c r="AQ55" s="183">
        <v>4439246</v>
      </c>
      <c r="AR55" s="183">
        <v>101683</v>
      </c>
      <c r="AS55" s="183">
        <v>25331.040000000001</v>
      </c>
      <c r="AT55" s="183">
        <v>54273</v>
      </c>
      <c r="AU55" s="183">
        <v>1507916</v>
      </c>
      <c r="AV55" s="183">
        <v>1157704</v>
      </c>
      <c r="AW55" s="183">
        <v>427</v>
      </c>
    </row>
    <row r="56" spans="1:49" s="182" customFormat="1" x14ac:dyDescent="0.2">
      <c r="A56" s="36">
        <v>53</v>
      </c>
      <c r="B56" s="36" t="s">
        <v>58</v>
      </c>
      <c r="C56" s="36">
        <v>1985</v>
      </c>
      <c r="D56" s="180" t="s">
        <v>204</v>
      </c>
      <c r="E56" s="183">
        <v>8556</v>
      </c>
      <c r="F56" s="183">
        <v>76938</v>
      </c>
      <c r="G56" s="183">
        <v>85494</v>
      </c>
      <c r="H56" s="183">
        <v>78850</v>
      </c>
      <c r="I56" s="183">
        <v>63555</v>
      </c>
      <c r="J56" s="183">
        <v>142405</v>
      </c>
      <c r="K56" s="183">
        <v>21426</v>
      </c>
      <c r="L56" s="183">
        <v>23540</v>
      </c>
      <c r="M56" s="183">
        <v>75866</v>
      </c>
      <c r="N56" s="183">
        <v>217</v>
      </c>
      <c r="O56" s="183">
        <v>2189</v>
      </c>
      <c r="P56" s="183">
        <v>2718</v>
      </c>
      <c r="Q56" s="183">
        <v>6309</v>
      </c>
      <c r="R56" s="183">
        <v>239</v>
      </c>
      <c r="S56" s="183">
        <v>199</v>
      </c>
      <c r="T56" s="183">
        <v>87737</v>
      </c>
      <c r="U56" s="183">
        <v>34981</v>
      </c>
      <c r="V56" s="183">
        <v>2446000</v>
      </c>
      <c r="W56" s="183">
        <v>14986000</v>
      </c>
      <c r="X56" s="183">
        <v>36000</v>
      </c>
      <c r="Y56" s="183">
        <v>209880000</v>
      </c>
      <c r="Z56" s="183">
        <v>1</v>
      </c>
      <c r="AA56" s="183">
        <v>8202</v>
      </c>
      <c r="AB56" s="183">
        <v>390</v>
      </c>
      <c r="AC56" s="183">
        <v>0</v>
      </c>
      <c r="AD56" s="183">
        <v>735</v>
      </c>
      <c r="AE56" s="183">
        <v>332</v>
      </c>
      <c r="AF56" s="183">
        <v>1732</v>
      </c>
      <c r="AG56" s="183">
        <v>377</v>
      </c>
      <c r="AH56" s="183">
        <v>618</v>
      </c>
      <c r="AI56" s="183">
        <v>5434</v>
      </c>
      <c r="AJ56" s="183">
        <v>37055</v>
      </c>
      <c r="AK56" s="183">
        <v>109</v>
      </c>
      <c r="AL56" s="183">
        <v>1</v>
      </c>
      <c r="AM56" s="183">
        <v>9418</v>
      </c>
      <c r="AN56" s="183">
        <v>3896.4</v>
      </c>
      <c r="AO56" s="183">
        <v>0</v>
      </c>
      <c r="AP56" s="183">
        <v>739</v>
      </c>
      <c r="AQ56" s="183">
        <v>4910</v>
      </c>
      <c r="AR56" s="183">
        <v>880</v>
      </c>
      <c r="AS56" s="183">
        <v>1227.52</v>
      </c>
      <c r="AT56" s="183">
        <v>2483</v>
      </c>
      <c r="AU56" s="183">
        <v>8844</v>
      </c>
      <c r="AV56" s="183">
        <v>66254</v>
      </c>
      <c r="AW56" s="183">
        <v>267</v>
      </c>
    </row>
    <row r="57" spans="1:49" s="182" customFormat="1" x14ac:dyDescent="0.2">
      <c r="A57" s="36">
        <v>11</v>
      </c>
      <c r="B57" s="36" t="s">
        <v>32</v>
      </c>
      <c r="C57" s="36">
        <v>1995</v>
      </c>
      <c r="D57" s="180" t="s">
        <v>200</v>
      </c>
      <c r="E57" s="183">
        <v>254334.48199999999</v>
      </c>
      <c r="F57" s="183">
        <v>243040.47</v>
      </c>
      <c r="G57" s="183">
        <v>497374.95199999999</v>
      </c>
      <c r="H57" s="183">
        <v>343368.78700000001</v>
      </c>
      <c r="I57" s="183">
        <v>2578699.591</v>
      </c>
      <c r="J57" s="183">
        <v>2922068.378</v>
      </c>
      <c r="K57" s="183">
        <v>5090420.1160000004</v>
      </c>
      <c r="L57" s="183">
        <v>41040.226999999999</v>
      </c>
      <c r="M57" s="183">
        <v>3937291</v>
      </c>
      <c r="N57" s="183">
        <v>10530</v>
      </c>
      <c r="O57" s="183">
        <v>13505</v>
      </c>
      <c r="P57" s="183">
        <v>61799</v>
      </c>
      <c r="Q57" s="183">
        <v>106602</v>
      </c>
      <c r="R57" s="183">
        <v>1069</v>
      </c>
      <c r="S57" s="183">
        <v>12711</v>
      </c>
      <c r="T57" s="183">
        <v>4143507</v>
      </c>
      <c r="U57" s="183">
        <v>410315</v>
      </c>
      <c r="V57" s="183">
        <v>4896000</v>
      </c>
      <c r="W57" s="183">
        <v>343069000</v>
      </c>
      <c r="X57" s="183">
        <v>26000</v>
      </c>
      <c r="Y57" s="183">
        <v>92976000</v>
      </c>
      <c r="Z57" s="183">
        <v>2282.6</v>
      </c>
      <c r="AA57" s="183">
        <v>79414.62</v>
      </c>
      <c r="AB57" s="183">
        <v>2198.81</v>
      </c>
      <c r="AC57" s="183">
        <v>11850.08</v>
      </c>
      <c r="AD57" s="183">
        <v>96624.99</v>
      </c>
      <c r="AE57" s="183">
        <v>546.37</v>
      </c>
      <c r="AF57" s="183">
        <v>80013.58</v>
      </c>
      <c r="AG57" s="183">
        <v>984.33</v>
      </c>
      <c r="AH57" s="183">
        <v>5373.71</v>
      </c>
      <c r="AI57" s="183">
        <v>105040.85</v>
      </c>
      <c r="AJ57" s="183">
        <v>744.01</v>
      </c>
      <c r="AK57" s="183">
        <v>0.02</v>
      </c>
      <c r="AL57" s="183">
        <v>2130</v>
      </c>
      <c r="AM57" s="183">
        <v>87656</v>
      </c>
      <c r="AN57" s="183">
        <v>21583.200000000001</v>
      </c>
      <c r="AO57" s="183">
        <v>3604</v>
      </c>
      <c r="AP57" s="183">
        <v>78918</v>
      </c>
      <c r="AQ57" s="183">
        <v>23027</v>
      </c>
      <c r="AR57" s="183">
        <v>47930</v>
      </c>
      <c r="AS57" s="183">
        <v>8261.44</v>
      </c>
      <c r="AT57" s="183">
        <v>53572</v>
      </c>
      <c r="AU57" s="183">
        <v>133730</v>
      </c>
      <c r="AV57" s="183">
        <v>1505</v>
      </c>
      <c r="AW57" s="183">
        <v>0</v>
      </c>
    </row>
    <row r="58" spans="1:49" s="182" customFormat="1" x14ac:dyDescent="0.2">
      <c r="A58" s="36">
        <v>12</v>
      </c>
      <c r="B58" s="36" t="s">
        <v>33</v>
      </c>
      <c r="C58" s="36">
        <v>1995</v>
      </c>
      <c r="D58" s="180" t="s">
        <v>200</v>
      </c>
      <c r="E58" s="183">
        <v>16520.105</v>
      </c>
      <c r="F58" s="183">
        <v>89850.504000000001</v>
      </c>
      <c r="G58" s="183">
        <v>106370.609</v>
      </c>
      <c r="H58" s="183">
        <v>62020.406999999999</v>
      </c>
      <c r="I58" s="183">
        <v>552193.16799999995</v>
      </c>
      <c r="J58" s="183">
        <v>614213.57499999995</v>
      </c>
      <c r="K58" s="183">
        <v>2327114.0759999999</v>
      </c>
      <c r="L58" s="183">
        <v>11297.963</v>
      </c>
      <c r="M58" s="183">
        <v>847208</v>
      </c>
      <c r="N58" s="183">
        <v>919</v>
      </c>
      <c r="O58" s="183">
        <v>4798</v>
      </c>
      <c r="P58" s="183">
        <v>40258</v>
      </c>
      <c r="Q58" s="183">
        <v>20872</v>
      </c>
      <c r="R58" s="183">
        <v>328</v>
      </c>
      <c r="S58" s="183">
        <v>3826</v>
      </c>
      <c r="T58" s="183">
        <v>918209</v>
      </c>
      <c r="U58" s="183">
        <v>161181</v>
      </c>
      <c r="V58" s="183">
        <v>1416000</v>
      </c>
      <c r="W58" s="183">
        <v>32538000</v>
      </c>
      <c r="X58" s="183">
        <v>28000</v>
      </c>
      <c r="Y58" s="183">
        <v>22464000</v>
      </c>
      <c r="Z58" s="183">
        <v>22.14</v>
      </c>
      <c r="AA58" s="183">
        <v>17339.7</v>
      </c>
      <c r="AB58" s="183">
        <v>3300.14</v>
      </c>
      <c r="AC58" s="183">
        <v>25.85</v>
      </c>
      <c r="AD58" s="183">
        <v>316.62</v>
      </c>
      <c r="AE58" s="183">
        <v>192.28</v>
      </c>
      <c r="AF58" s="183">
        <v>10114.11</v>
      </c>
      <c r="AG58" s="183">
        <v>499.65</v>
      </c>
      <c r="AH58" s="183">
        <v>13892.44</v>
      </c>
      <c r="AI58" s="183">
        <v>22816.53</v>
      </c>
      <c r="AJ58" s="183">
        <v>12</v>
      </c>
      <c r="AK58" s="183">
        <v>0</v>
      </c>
      <c r="AL58" s="183">
        <v>24</v>
      </c>
      <c r="AM58" s="183">
        <v>19938</v>
      </c>
      <c r="AN58" s="183">
        <v>35159.4</v>
      </c>
      <c r="AO58" s="183">
        <v>16</v>
      </c>
      <c r="AP58" s="183">
        <v>361</v>
      </c>
      <c r="AQ58" s="183">
        <v>2841</v>
      </c>
      <c r="AR58" s="183">
        <v>5369</v>
      </c>
      <c r="AS58" s="183">
        <v>3506.08</v>
      </c>
      <c r="AT58" s="183">
        <v>124842</v>
      </c>
      <c r="AU58" s="183">
        <v>27794</v>
      </c>
      <c r="AV58" s="183">
        <v>15</v>
      </c>
      <c r="AW58" s="183">
        <v>0</v>
      </c>
    </row>
    <row r="59" spans="1:49" s="182" customFormat="1" x14ac:dyDescent="0.2">
      <c r="A59" s="36">
        <v>13</v>
      </c>
      <c r="B59" s="36" t="s">
        <v>34</v>
      </c>
      <c r="C59" s="36">
        <v>1995</v>
      </c>
      <c r="D59" s="180" t="s">
        <v>200</v>
      </c>
      <c r="E59" s="183">
        <v>97881.731</v>
      </c>
      <c r="F59" s="183">
        <v>233845.372</v>
      </c>
      <c r="G59" s="183">
        <v>331727.103</v>
      </c>
      <c r="H59" s="183">
        <v>320616.05</v>
      </c>
      <c r="I59" s="183">
        <v>208297.054</v>
      </c>
      <c r="J59" s="183">
        <v>528913.10400000005</v>
      </c>
      <c r="K59" s="183">
        <v>2144211.1940000001</v>
      </c>
      <c r="L59" s="183">
        <v>1105.1600000000001</v>
      </c>
      <c r="M59" s="183">
        <v>733910</v>
      </c>
      <c r="N59" s="183">
        <v>37717</v>
      </c>
      <c r="O59" s="183">
        <v>10398</v>
      </c>
      <c r="P59" s="183">
        <v>44578</v>
      </c>
      <c r="Q59" s="183">
        <v>9098</v>
      </c>
      <c r="R59" s="183">
        <v>154</v>
      </c>
      <c r="S59" s="183">
        <v>696</v>
      </c>
      <c r="T59" s="183">
        <v>836551</v>
      </c>
      <c r="U59" s="183">
        <v>230803</v>
      </c>
      <c r="V59" s="183">
        <v>2130000</v>
      </c>
      <c r="W59" s="183">
        <v>27005000</v>
      </c>
      <c r="X59" s="183">
        <v>10000</v>
      </c>
      <c r="Y59" s="183">
        <v>138516000</v>
      </c>
      <c r="Z59" s="183">
        <v>18.309999999999999</v>
      </c>
      <c r="AA59" s="183">
        <v>4557.38</v>
      </c>
      <c r="AB59" s="183">
        <v>41255.61</v>
      </c>
      <c r="AC59" s="183">
        <v>1436.81</v>
      </c>
      <c r="AD59" s="183">
        <v>449.81</v>
      </c>
      <c r="AE59" s="183">
        <v>678.68</v>
      </c>
      <c r="AF59" s="183">
        <v>4595.8</v>
      </c>
      <c r="AG59" s="183">
        <v>2436.86</v>
      </c>
      <c r="AH59" s="183">
        <v>90731.839999999997</v>
      </c>
      <c r="AI59" s="183">
        <v>10127.69</v>
      </c>
      <c r="AJ59" s="183">
        <v>50.62</v>
      </c>
      <c r="AK59" s="183">
        <v>0</v>
      </c>
      <c r="AL59" s="183">
        <v>16</v>
      </c>
      <c r="AM59" s="183">
        <v>6429</v>
      </c>
      <c r="AN59" s="183">
        <v>172573.8</v>
      </c>
      <c r="AO59" s="183">
        <v>988</v>
      </c>
      <c r="AP59" s="183">
        <v>277</v>
      </c>
      <c r="AQ59" s="183">
        <v>8547</v>
      </c>
      <c r="AR59" s="183">
        <v>3939</v>
      </c>
      <c r="AS59" s="183">
        <v>9780.64</v>
      </c>
      <c r="AT59" s="183">
        <v>843595</v>
      </c>
      <c r="AU59" s="183">
        <v>13051</v>
      </c>
      <c r="AV59" s="183">
        <v>27</v>
      </c>
      <c r="AW59" s="183">
        <v>0</v>
      </c>
    </row>
    <row r="60" spans="1:49" s="182" customFormat="1" x14ac:dyDescent="0.2">
      <c r="A60" s="36">
        <v>14</v>
      </c>
      <c r="B60" s="36" t="s">
        <v>35</v>
      </c>
      <c r="C60" s="36">
        <v>1995</v>
      </c>
      <c r="D60" s="180" t="s">
        <v>200</v>
      </c>
      <c r="E60" s="183">
        <v>64404.913</v>
      </c>
      <c r="F60" s="183">
        <v>121934.85799999999</v>
      </c>
      <c r="G60" s="183">
        <v>186339.77100000001</v>
      </c>
      <c r="H60" s="183">
        <v>1246541.3959999999</v>
      </c>
      <c r="I60" s="183">
        <v>296024.10800000001</v>
      </c>
      <c r="J60" s="183">
        <v>1542565.504</v>
      </c>
      <c r="K60" s="183">
        <v>1021974.414</v>
      </c>
      <c r="L60" s="183">
        <v>1414.4490000000001</v>
      </c>
      <c r="M60" s="183">
        <v>399939</v>
      </c>
      <c r="N60" s="183">
        <v>468</v>
      </c>
      <c r="O60" s="183">
        <v>5227</v>
      </c>
      <c r="P60" s="183">
        <v>34682</v>
      </c>
      <c r="Q60" s="183">
        <v>27950</v>
      </c>
      <c r="R60" s="183">
        <v>172</v>
      </c>
      <c r="S60" s="183">
        <v>933</v>
      </c>
      <c r="T60" s="183">
        <v>469371</v>
      </c>
      <c r="U60" s="183">
        <v>56529</v>
      </c>
      <c r="V60" s="183">
        <v>582000</v>
      </c>
      <c r="W60" s="183">
        <v>9534000</v>
      </c>
      <c r="X60" s="183">
        <v>4000</v>
      </c>
      <c r="Y60" s="183">
        <v>19728000</v>
      </c>
      <c r="Z60" s="183">
        <v>10.64</v>
      </c>
      <c r="AA60" s="183">
        <v>14754.96</v>
      </c>
      <c r="AB60" s="183">
        <v>3967.26</v>
      </c>
      <c r="AC60" s="183">
        <v>4.6399999999999997</v>
      </c>
      <c r="AD60" s="183">
        <v>42.09</v>
      </c>
      <c r="AE60" s="183">
        <v>150.02000000000001</v>
      </c>
      <c r="AF60" s="183">
        <v>773.1</v>
      </c>
      <c r="AG60" s="183">
        <v>501.73</v>
      </c>
      <c r="AH60" s="183">
        <v>4131.99</v>
      </c>
      <c r="AI60" s="183">
        <v>11246.84</v>
      </c>
      <c r="AJ60" s="183">
        <v>573.39</v>
      </c>
      <c r="AK60" s="183">
        <v>0</v>
      </c>
      <c r="AL60" s="183">
        <v>15</v>
      </c>
      <c r="AM60" s="183">
        <v>30520</v>
      </c>
      <c r="AN60" s="183">
        <v>20043</v>
      </c>
      <c r="AO60" s="183">
        <v>6</v>
      </c>
      <c r="AP60" s="183">
        <v>36</v>
      </c>
      <c r="AQ60" s="183">
        <v>581</v>
      </c>
      <c r="AR60" s="183">
        <v>561</v>
      </c>
      <c r="AS60" s="183">
        <v>1163.52</v>
      </c>
      <c r="AT60" s="183">
        <v>25246</v>
      </c>
      <c r="AU60" s="183">
        <v>14525</v>
      </c>
      <c r="AV60" s="183">
        <v>670</v>
      </c>
      <c r="AW60" s="183">
        <v>0</v>
      </c>
    </row>
    <row r="61" spans="1:49" s="182" customFormat="1" x14ac:dyDescent="0.2">
      <c r="A61" s="36">
        <v>15</v>
      </c>
      <c r="B61" s="36" t="s">
        <v>36</v>
      </c>
      <c r="C61" s="36">
        <v>1995</v>
      </c>
      <c r="D61" s="180" t="s">
        <v>200</v>
      </c>
      <c r="E61" s="183">
        <v>262435.44799999997</v>
      </c>
      <c r="F61" s="183">
        <v>994281.77</v>
      </c>
      <c r="G61" s="183">
        <v>1256717.2180000001</v>
      </c>
      <c r="H61" s="183">
        <v>1630808.8289999999</v>
      </c>
      <c r="I61" s="183">
        <v>5824918.7410000004</v>
      </c>
      <c r="J61" s="183">
        <v>7455727.5700000003</v>
      </c>
      <c r="K61" s="183">
        <v>11593055.91</v>
      </c>
      <c r="L61" s="183">
        <v>114369.43799999999</v>
      </c>
      <c r="M61" s="183">
        <v>6080431</v>
      </c>
      <c r="N61" s="183">
        <v>312646</v>
      </c>
      <c r="O61" s="183">
        <v>34050</v>
      </c>
      <c r="P61" s="183">
        <v>91541</v>
      </c>
      <c r="Q61" s="183">
        <v>197908</v>
      </c>
      <c r="R61" s="183">
        <v>16083</v>
      </c>
      <c r="S61" s="183">
        <v>59849</v>
      </c>
      <c r="T61" s="183">
        <v>6792508</v>
      </c>
      <c r="U61" s="183">
        <v>1116731</v>
      </c>
      <c r="V61" s="183">
        <v>15867000</v>
      </c>
      <c r="W61" s="183">
        <v>287217000</v>
      </c>
      <c r="X61" s="183">
        <v>56000</v>
      </c>
      <c r="Y61" s="183">
        <v>161352000</v>
      </c>
      <c r="Z61" s="183">
        <v>1054.96</v>
      </c>
      <c r="AA61" s="183">
        <v>181941.84</v>
      </c>
      <c r="AB61" s="183">
        <v>19376.12</v>
      </c>
      <c r="AC61" s="183">
        <v>27895.26</v>
      </c>
      <c r="AD61" s="183">
        <v>8421.9</v>
      </c>
      <c r="AE61" s="183">
        <v>1941.33</v>
      </c>
      <c r="AF61" s="183">
        <v>47678.67</v>
      </c>
      <c r="AG61" s="183">
        <v>10300.219999999999</v>
      </c>
      <c r="AH61" s="183">
        <v>154916.4</v>
      </c>
      <c r="AI61" s="183">
        <v>160379.70000000001</v>
      </c>
      <c r="AJ61" s="183">
        <v>190.3</v>
      </c>
      <c r="AK61" s="183">
        <v>11.05</v>
      </c>
      <c r="AL61" s="183">
        <v>1026</v>
      </c>
      <c r="AM61" s="183">
        <v>197566</v>
      </c>
      <c r="AN61" s="183">
        <v>108058.8</v>
      </c>
      <c r="AO61" s="183">
        <v>15061</v>
      </c>
      <c r="AP61" s="183">
        <v>6415</v>
      </c>
      <c r="AQ61" s="183">
        <v>55594</v>
      </c>
      <c r="AR61" s="183">
        <v>25502</v>
      </c>
      <c r="AS61" s="183">
        <v>67920</v>
      </c>
      <c r="AT61" s="183">
        <v>1366073</v>
      </c>
      <c r="AU61" s="183">
        <v>137696</v>
      </c>
      <c r="AV61" s="183">
        <v>222</v>
      </c>
      <c r="AW61" s="183">
        <v>7</v>
      </c>
    </row>
    <row r="62" spans="1:49" s="182" customFormat="1" x14ac:dyDescent="0.2">
      <c r="A62" s="36">
        <v>16</v>
      </c>
      <c r="B62" s="36" t="s">
        <v>37</v>
      </c>
      <c r="C62" s="36">
        <v>1995</v>
      </c>
      <c r="D62" s="180" t="s">
        <v>200</v>
      </c>
      <c r="E62" s="183">
        <v>9740.5820000000003</v>
      </c>
      <c r="F62" s="183">
        <v>47808.292999999998</v>
      </c>
      <c r="G62" s="183">
        <v>57548.875</v>
      </c>
      <c r="H62" s="183">
        <v>219457.99900000001</v>
      </c>
      <c r="I62" s="183">
        <v>25520.052</v>
      </c>
      <c r="J62" s="183">
        <v>244978.05100000001</v>
      </c>
      <c r="K62" s="183">
        <v>289688.97600000002</v>
      </c>
      <c r="L62" s="183">
        <v>84937</v>
      </c>
      <c r="M62" s="183">
        <v>59700</v>
      </c>
      <c r="N62" s="183">
        <v>123364</v>
      </c>
      <c r="O62" s="183">
        <v>721</v>
      </c>
      <c r="P62" s="183">
        <v>2540</v>
      </c>
      <c r="Q62" s="183">
        <v>2785</v>
      </c>
      <c r="R62" s="183">
        <v>144</v>
      </c>
      <c r="S62" s="183">
        <v>367</v>
      </c>
      <c r="T62" s="183">
        <v>189621</v>
      </c>
      <c r="U62" s="183">
        <v>14213</v>
      </c>
      <c r="V62" s="183">
        <v>83000</v>
      </c>
      <c r="W62" s="183">
        <v>2049000</v>
      </c>
      <c r="X62" s="183">
        <v>0</v>
      </c>
      <c r="Y62" s="183">
        <v>4044000</v>
      </c>
      <c r="Z62" s="183">
        <v>0</v>
      </c>
      <c r="AA62" s="183">
        <v>696.77</v>
      </c>
      <c r="AB62" s="183">
        <v>790.49</v>
      </c>
      <c r="AC62" s="183">
        <v>27.22</v>
      </c>
      <c r="AD62" s="183">
        <v>33.450000000000003</v>
      </c>
      <c r="AE62" s="183">
        <v>107.71</v>
      </c>
      <c r="AF62" s="183">
        <v>294.83999999999997</v>
      </c>
      <c r="AG62" s="183">
        <v>311.55</v>
      </c>
      <c r="AH62" s="183">
        <v>2456.4299999999998</v>
      </c>
      <c r="AI62" s="183">
        <v>486.06</v>
      </c>
      <c r="AJ62" s="183">
        <v>0</v>
      </c>
      <c r="AK62" s="183">
        <v>0</v>
      </c>
      <c r="AL62" s="183">
        <v>0</v>
      </c>
      <c r="AM62" s="183">
        <v>548</v>
      </c>
      <c r="AN62" s="183">
        <v>4202.3999999999996</v>
      </c>
      <c r="AO62" s="183">
        <v>24</v>
      </c>
      <c r="AP62" s="183">
        <v>20</v>
      </c>
      <c r="AQ62" s="183">
        <v>2473</v>
      </c>
      <c r="AR62" s="183">
        <v>149</v>
      </c>
      <c r="AS62" s="183">
        <v>3241.76</v>
      </c>
      <c r="AT62" s="183">
        <v>22315</v>
      </c>
      <c r="AU62" s="183">
        <v>359</v>
      </c>
      <c r="AV62" s="183">
        <v>0</v>
      </c>
      <c r="AW62" s="183">
        <v>0</v>
      </c>
    </row>
    <row r="63" spans="1:49" s="182" customFormat="1" x14ac:dyDescent="0.2">
      <c r="A63" s="36">
        <v>17</v>
      </c>
      <c r="B63" s="36" t="s">
        <v>38</v>
      </c>
      <c r="C63" s="36">
        <v>1995</v>
      </c>
      <c r="D63" s="180" t="s">
        <v>200</v>
      </c>
      <c r="E63" s="183">
        <v>22528.149000000001</v>
      </c>
      <c r="F63" s="183">
        <v>620409.24300000002</v>
      </c>
      <c r="G63" s="183">
        <v>642937.39199999999</v>
      </c>
      <c r="H63" s="183">
        <v>5800949.7989999996</v>
      </c>
      <c r="I63" s="183">
        <v>5277205.5310000004</v>
      </c>
      <c r="J63" s="183">
        <v>11078155.33</v>
      </c>
      <c r="K63" s="183">
        <v>3035927.801</v>
      </c>
      <c r="L63" s="183">
        <v>77.94</v>
      </c>
      <c r="M63" s="183">
        <v>5218142</v>
      </c>
      <c r="N63" s="183">
        <v>12840</v>
      </c>
      <c r="O63" s="183">
        <v>15258</v>
      </c>
      <c r="P63" s="183">
        <v>48238</v>
      </c>
      <c r="Q63" s="183">
        <v>141689</v>
      </c>
      <c r="R63" s="183">
        <v>13961</v>
      </c>
      <c r="S63" s="183">
        <v>51025</v>
      </c>
      <c r="T63" s="183">
        <v>5501153</v>
      </c>
      <c r="U63" s="183">
        <v>217508</v>
      </c>
      <c r="V63" s="183">
        <v>2399000</v>
      </c>
      <c r="W63" s="183">
        <v>144921000</v>
      </c>
      <c r="X63" s="183">
        <v>49000</v>
      </c>
      <c r="Y63" s="183">
        <v>87132000</v>
      </c>
      <c r="Z63" s="183">
        <v>196.6</v>
      </c>
      <c r="AA63" s="183">
        <v>137886.25</v>
      </c>
      <c r="AB63" s="183">
        <v>7327.98</v>
      </c>
      <c r="AC63" s="183">
        <v>29.86</v>
      </c>
      <c r="AD63" s="183">
        <v>15.67</v>
      </c>
      <c r="AE63" s="183">
        <v>2071.79</v>
      </c>
      <c r="AF63" s="183">
        <v>4972.74</v>
      </c>
      <c r="AG63" s="183">
        <v>415.37</v>
      </c>
      <c r="AH63" s="183">
        <v>6361.6</v>
      </c>
      <c r="AI63" s="183">
        <v>48083.35</v>
      </c>
      <c r="AJ63" s="183">
        <v>7041.09</v>
      </c>
      <c r="AK63" s="183">
        <v>0</v>
      </c>
      <c r="AL63" s="183">
        <v>201</v>
      </c>
      <c r="AM63" s="183">
        <v>261184</v>
      </c>
      <c r="AN63" s="183">
        <v>35761.199999999997</v>
      </c>
      <c r="AO63" s="183">
        <v>31</v>
      </c>
      <c r="AP63" s="183">
        <v>10</v>
      </c>
      <c r="AQ63" s="183">
        <v>89693</v>
      </c>
      <c r="AR63" s="183">
        <v>1920</v>
      </c>
      <c r="AS63" s="183">
        <v>2538.4</v>
      </c>
      <c r="AT63" s="183">
        <v>30550</v>
      </c>
      <c r="AU63" s="183">
        <v>70369</v>
      </c>
      <c r="AV63" s="183">
        <v>14098</v>
      </c>
      <c r="AW63" s="183">
        <v>0</v>
      </c>
    </row>
    <row r="64" spans="1:49" s="182" customFormat="1" x14ac:dyDescent="0.2">
      <c r="A64" s="36">
        <v>21</v>
      </c>
      <c r="B64" s="36" t="s">
        <v>39</v>
      </c>
      <c r="C64" s="36">
        <v>1995</v>
      </c>
      <c r="D64" s="180" t="s">
        <v>201</v>
      </c>
      <c r="E64" s="183">
        <v>80579.775999999998</v>
      </c>
      <c r="F64" s="183">
        <v>1733983.378</v>
      </c>
      <c r="G64" s="183">
        <v>1814563.1540000001</v>
      </c>
      <c r="H64" s="183">
        <v>2403743.3470000001</v>
      </c>
      <c r="I64" s="183">
        <v>2906809.2340000002</v>
      </c>
      <c r="J64" s="183">
        <v>5310552.5810000002</v>
      </c>
      <c r="K64" s="183">
        <v>2847934.5090000001</v>
      </c>
      <c r="L64" s="183">
        <v>27840.123</v>
      </c>
      <c r="M64" s="183">
        <v>3902609</v>
      </c>
      <c r="N64" s="183">
        <v>56617</v>
      </c>
      <c r="O64" s="183">
        <v>314670</v>
      </c>
      <c r="P64" s="183">
        <v>146187</v>
      </c>
      <c r="Q64" s="183">
        <v>164282</v>
      </c>
      <c r="R64" s="183">
        <v>144026</v>
      </c>
      <c r="S64" s="183">
        <v>118315</v>
      </c>
      <c r="T64" s="183">
        <v>4846706</v>
      </c>
      <c r="U64" s="183">
        <v>1936874</v>
      </c>
      <c r="V64" s="183">
        <v>11470000</v>
      </c>
      <c r="W64" s="183">
        <v>139451000</v>
      </c>
      <c r="X64" s="183">
        <v>353000</v>
      </c>
      <c r="Y64" s="183">
        <v>192132000</v>
      </c>
      <c r="Z64" s="183">
        <v>1046.57</v>
      </c>
      <c r="AA64" s="183">
        <v>409847.99</v>
      </c>
      <c r="AB64" s="183">
        <v>12653.84</v>
      </c>
      <c r="AC64" s="183">
        <v>2.62</v>
      </c>
      <c r="AD64" s="183">
        <v>76.86</v>
      </c>
      <c r="AE64" s="183">
        <v>16906.43</v>
      </c>
      <c r="AF64" s="183">
        <v>63292.58</v>
      </c>
      <c r="AG64" s="183">
        <v>1836.91</v>
      </c>
      <c r="AH64" s="183">
        <v>107488.74</v>
      </c>
      <c r="AI64" s="183">
        <v>287792.89</v>
      </c>
      <c r="AJ64" s="183">
        <v>62326</v>
      </c>
      <c r="AK64" s="183">
        <v>0</v>
      </c>
      <c r="AL64" s="183">
        <v>1875</v>
      </c>
      <c r="AM64" s="183">
        <v>561255</v>
      </c>
      <c r="AN64" s="183">
        <v>98929.8</v>
      </c>
      <c r="AO64" s="183">
        <v>2</v>
      </c>
      <c r="AP64" s="183">
        <v>54</v>
      </c>
      <c r="AQ64" s="183">
        <v>829259</v>
      </c>
      <c r="AR64" s="183">
        <v>19815</v>
      </c>
      <c r="AS64" s="183">
        <v>9027.2000000000007</v>
      </c>
      <c r="AT64" s="183">
        <v>584728</v>
      </c>
      <c r="AU64" s="183">
        <v>178357</v>
      </c>
      <c r="AV64" s="183">
        <v>135122</v>
      </c>
      <c r="AW64" s="183">
        <v>0</v>
      </c>
    </row>
    <row r="65" spans="1:49" s="182" customFormat="1" x14ac:dyDescent="0.2">
      <c r="A65" s="36">
        <v>22</v>
      </c>
      <c r="B65" s="36" t="s">
        <v>40</v>
      </c>
      <c r="C65" s="36">
        <v>1995</v>
      </c>
      <c r="D65" s="180" t="s">
        <v>201</v>
      </c>
      <c r="E65" s="183">
        <v>169430.57</v>
      </c>
      <c r="F65" s="183">
        <v>1075281.6170000001</v>
      </c>
      <c r="G65" s="183">
        <v>1244712.1869999999</v>
      </c>
      <c r="H65" s="183">
        <v>1939008.216</v>
      </c>
      <c r="I65" s="183">
        <v>459437.717</v>
      </c>
      <c r="J65" s="183">
        <v>2398445.9330000002</v>
      </c>
      <c r="K65" s="183">
        <v>3643149.7560000001</v>
      </c>
      <c r="L65" s="183">
        <v>3005.614</v>
      </c>
      <c r="M65" s="183">
        <v>1704389</v>
      </c>
      <c r="N65" s="183">
        <v>565</v>
      </c>
      <c r="O65" s="183">
        <v>1541536</v>
      </c>
      <c r="P65" s="183">
        <v>1295805</v>
      </c>
      <c r="Q65" s="183">
        <v>144513</v>
      </c>
      <c r="R65" s="183">
        <v>194429</v>
      </c>
      <c r="S65" s="183">
        <v>38099</v>
      </c>
      <c r="T65" s="183">
        <v>4919336</v>
      </c>
      <c r="U65" s="183">
        <v>1394406</v>
      </c>
      <c r="V65" s="183">
        <v>8271000</v>
      </c>
      <c r="W65" s="183">
        <v>73459000</v>
      </c>
      <c r="X65" s="183">
        <v>1250000</v>
      </c>
      <c r="Y65" s="183">
        <v>145632000</v>
      </c>
      <c r="Z65" s="183">
        <v>14151.24</v>
      </c>
      <c r="AA65" s="183">
        <v>127213.77</v>
      </c>
      <c r="AB65" s="183">
        <v>2156.2600000000002</v>
      </c>
      <c r="AC65" s="183">
        <v>0</v>
      </c>
      <c r="AD65" s="183">
        <v>21.43</v>
      </c>
      <c r="AE65" s="183">
        <v>7987.7</v>
      </c>
      <c r="AF65" s="183">
        <v>184344.32000000001</v>
      </c>
      <c r="AG65" s="183">
        <v>652.24</v>
      </c>
      <c r="AH65" s="183">
        <v>37158.14</v>
      </c>
      <c r="AI65" s="183">
        <v>229612.53</v>
      </c>
      <c r="AJ65" s="183">
        <v>8635</v>
      </c>
      <c r="AK65" s="183">
        <v>0</v>
      </c>
      <c r="AL65" s="183">
        <v>5431</v>
      </c>
      <c r="AM65" s="183">
        <v>160678</v>
      </c>
      <c r="AN65" s="183">
        <v>18349.8</v>
      </c>
      <c r="AO65" s="183">
        <v>0</v>
      </c>
      <c r="AP65" s="183">
        <v>6</v>
      </c>
      <c r="AQ65" s="183">
        <v>502439</v>
      </c>
      <c r="AR65" s="183">
        <v>52661</v>
      </c>
      <c r="AS65" s="183">
        <v>4643.68</v>
      </c>
      <c r="AT65" s="183">
        <v>215627</v>
      </c>
      <c r="AU65" s="183">
        <v>150397</v>
      </c>
      <c r="AV65" s="183">
        <v>20293</v>
      </c>
      <c r="AW65" s="183">
        <v>0</v>
      </c>
    </row>
    <row r="66" spans="1:49" s="182" customFormat="1" x14ac:dyDescent="0.2">
      <c r="A66" s="36">
        <v>23</v>
      </c>
      <c r="B66" s="36" t="s">
        <v>41</v>
      </c>
      <c r="C66" s="36">
        <v>1995</v>
      </c>
      <c r="D66" s="180" t="s">
        <v>201</v>
      </c>
      <c r="E66" s="183">
        <v>476269.18099999998</v>
      </c>
      <c r="F66" s="183">
        <v>1609319.497</v>
      </c>
      <c r="G66" s="183">
        <v>2085588.6780000001</v>
      </c>
      <c r="H66" s="183">
        <v>2434672.7599999998</v>
      </c>
      <c r="I66" s="183">
        <v>197447.51699999999</v>
      </c>
      <c r="J66" s="183">
        <v>2632120.2769999998</v>
      </c>
      <c r="K66" s="183">
        <v>2700243.55</v>
      </c>
      <c r="L66" s="183">
        <v>24626.401000000002</v>
      </c>
      <c r="M66" s="183">
        <v>2382474</v>
      </c>
      <c r="N66" s="183">
        <v>943</v>
      </c>
      <c r="O66" s="183">
        <v>795690</v>
      </c>
      <c r="P66" s="183">
        <v>1606093</v>
      </c>
      <c r="Q66" s="183">
        <v>137893</v>
      </c>
      <c r="R66" s="183">
        <v>193176</v>
      </c>
      <c r="S66" s="183">
        <v>77266</v>
      </c>
      <c r="T66" s="183">
        <v>5193535</v>
      </c>
      <c r="U66" s="183">
        <v>1047451</v>
      </c>
      <c r="V66" s="183">
        <v>20690000</v>
      </c>
      <c r="W66" s="183">
        <v>384836000</v>
      </c>
      <c r="X66" s="183">
        <v>2333000</v>
      </c>
      <c r="Y66" s="183">
        <v>861288000</v>
      </c>
      <c r="Z66" s="183">
        <v>8268.6299999999992</v>
      </c>
      <c r="AA66" s="183">
        <v>52011.17</v>
      </c>
      <c r="AB66" s="183">
        <v>35841.769999999997</v>
      </c>
      <c r="AC66" s="183">
        <v>0.01</v>
      </c>
      <c r="AD66" s="183">
        <v>6683.75</v>
      </c>
      <c r="AE66" s="183">
        <v>20844.28</v>
      </c>
      <c r="AF66" s="183">
        <v>378784.46</v>
      </c>
      <c r="AG66" s="183">
        <v>1515.84</v>
      </c>
      <c r="AH66" s="183">
        <v>42179.360000000001</v>
      </c>
      <c r="AI66" s="183">
        <v>469753.93</v>
      </c>
      <c r="AJ66" s="183">
        <v>30.26</v>
      </c>
      <c r="AK66" s="183">
        <v>0.06</v>
      </c>
      <c r="AL66" s="183">
        <v>5671</v>
      </c>
      <c r="AM66" s="183">
        <v>111549</v>
      </c>
      <c r="AN66" s="183">
        <v>283968</v>
      </c>
      <c r="AO66" s="183">
        <v>0</v>
      </c>
      <c r="AP66" s="183">
        <v>2833</v>
      </c>
      <c r="AQ66" s="183">
        <v>1029296</v>
      </c>
      <c r="AR66" s="183">
        <v>121960</v>
      </c>
      <c r="AS66" s="183">
        <v>10191.68</v>
      </c>
      <c r="AT66" s="183">
        <v>270574</v>
      </c>
      <c r="AU66" s="183">
        <v>371174</v>
      </c>
      <c r="AV66" s="183">
        <v>60</v>
      </c>
      <c r="AW66" s="183">
        <v>0</v>
      </c>
    </row>
    <row r="67" spans="1:49" s="182" customFormat="1" x14ac:dyDescent="0.2">
      <c r="A67" s="36">
        <v>24</v>
      </c>
      <c r="B67" s="36" t="s">
        <v>42</v>
      </c>
      <c r="C67" s="36">
        <v>1995</v>
      </c>
      <c r="D67" s="180" t="s">
        <v>201</v>
      </c>
      <c r="E67" s="183">
        <v>169817.84299999999</v>
      </c>
      <c r="F67" s="183">
        <v>635019.23800000001</v>
      </c>
      <c r="G67" s="183">
        <v>804837.08100000001</v>
      </c>
      <c r="H67" s="183">
        <v>1158302.2039999999</v>
      </c>
      <c r="I67" s="183">
        <v>87916.066999999995</v>
      </c>
      <c r="J67" s="183">
        <v>1246218.2709999999</v>
      </c>
      <c r="K67" s="183">
        <v>1121664.088</v>
      </c>
      <c r="L67" s="183">
        <v>5322.2209999999995</v>
      </c>
      <c r="M67" s="183">
        <v>954347</v>
      </c>
      <c r="N67" s="183">
        <v>109</v>
      </c>
      <c r="O67" s="183">
        <v>209980</v>
      </c>
      <c r="P67" s="183">
        <v>385560</v>
      </c>
      <c r="Q67" s="183">
        <v>31148</v>
      </c>
      <c r="R67" s="183">
        <v>49677</v>
      </c>
      <c r="S67" s="183">
        <v>12017</v>
      </c>
      <c r="T67" s="183">
        <v>1642838</v>
      </c>
      <c r="U67" s="183">
        <v>97235</v>
      </c>
      <c r="V67" s="183">
        <v>4165000</v>
      </c>
      <c r="W67" s="183">
        <v>158815000</v>
      </c>
      <c r="X67" s="183">
        <v>229000</v>
      </c>
      <c r="Y67" s="183">
        <v>222672000</v>
      </c>
      <c r="Z67" s="183">
        <v>16774.79</v>
      </c>
      <c r="AA67" s="183">
        <v>7207.01</v>
      </c>
      <c r="AB67" s="183">
        <v>2596.1999999999998</v>
      </c>
      <c r="AC67" s="183">
        <v>0</v>
      </c>
      <c r="AD67" s="183">
        <v>50.19</v>
      </c>
      <c r="AE67" s="183">
        <v>67367.97</v>
      </c>
      <c r="AF67" s="183">
        <v>124896.21</v>
      </c>
      <c r="AG67" s="183">
        <v>275.67</v>
      </c>
      <c r="AH67" s="183">
        <v>25236.92</v>
      </c>
      <c r="AI67" s="183">
        <v>130255.52</v>
      </c>
      <c r="AJ67" s="183">
        <v>7.13</v>
      </c>
      <c r="AK67" s="183">
        <v>0</v>
      </c>
      <c r="AL67" s="183">
        <v>6378</v>
      </c>
      <c r="AM67" s="183">
        <v>6968</v>
      </c>
      <c r="AN67" s="183">
        <v>22093.200000000001</v>
      </c>
      <c r="AO67" s="183">
        <v>0</v>
      </c>
      <c r="AP67" s="183">
        <v>18</v>
      </c>
      <c r="AQ67" s="183">
        <v>3183534</v>
      </c>
      <c r="AR67" s="183">
        <v>31202</v>
      </c>
      <c r="AS67" s="183">
        <v>784.96</v>
      </c>
      <c r="AT67" s="183">
        <v>130451</v>
      </c>
      <c r="AU67" s="183">
        <v>54455</v>
      </c>
      <c r="AV67" s="183">
        <v>4</v>
      </c>
      <c r="AW67" s="183">
        <v>0</v>
      </c>
    </row>
    <row r="68" spans="1:49" s="182" customFormat="1" x14ac:dyDescent="0.2">
      <c r="A68" s="36">
        <v>25</v>
      </c>
      <c r="B68" s="36" t="s">
        <v>43</v>
      </c>
      <c r="C68" s="36">
        <v>1995</v>
      </c>
      <c r="D68" s="180" t="s">
        <v>201</v>
      </c>
      <c r="E68" s="183">
        <v>94817.417000000001</v>
      </c>
      <c r="F68" s="183">
        <v>789532.55099999998</v>
      </c>
      <c r="G68" s="183">
        <v>884349.96799999999</v>
      </c>
      <c r="H68" s="183">
        <v>1659096.149</v>
      </c>
      <c r="I68" s="183">
        <v>192838.467</v>
      </c>
      <c r="J68" s="183">
        <v>1851934.6159999999</v>
      </c>
      <c r="K68" s="183">
        <v>676818.58</v>
      </c>
      <c r="L68" s="183">
        <v>15106.353999999999</v>
      </c>
      <c r="M68" s="183">
        <v>1327826</v>
      </c>
      <c r="N68" s="183">
        <v>575</v>
      </c>
      <c r="O68" s="183">
        <v>403801</v>
      </c>
      <c r="P68" s="183">
        <v>438430</v>
      </c>
      <c r="Q68" s="183">
        <v>49655</v>
      </c>
      <c r="R68" s="183">
        <v>64071</v>
      </c>
      <c r="S68" s="183">
        <v>22056</v>
      </c>
      <c r="T68" s="183">
        <v>2306414</v>
      </c>
      <c r="U68" s="183">
        <v>119006</v>
      </c>
      <c r="V68" s="183">
        <v>6832000</v>
      </c>
      <c r="W68" s="183">
        <v>154923000</v>
      </c>
      <c r="X68" s="183">
        <v>1248000</v>
      </c>
      <c r="Y68" s="183">
        <v>331680000</v>
      </c>
      <c r="Z68" s="183">
        <v>14284.32</v>
      </c>
      <c r="AA68" s="183">
        <v>15615.15</v>
      </c>
      <c r="AB68" s="183">
        <v>15019.95</v>
      </c>
      <c r="AC68" s="183">
        <v>0</v>
      </c>
      <c r="AD68" s="183">
        <v>127.71</v>
      </c>
      <c r="AE68" s="183">
        <v>213760.21</v>
      </c>
      <c r="AF68" s="183">
        <v>211190.15</v>
      </c>
      <c r="AG68" s="183">
        <v>1330.24</v>
      </c>
      <c r="AH68" s="183">
        <v>27197.200000000001</v>
      </c>
      <c r="AI68" s="183">
        <v>226435.95</v>
      </c>
      <c r="AJ68" s="183">
        <v>171.32</v>
      </c>
      <c r="AK68" s="183">
        <v>0</v>
      </c>
      <c r="AL68" s="183">
        <v>8513</v>
      </c>
      <c r="AM68" s="183">
        <v>20132</v>
      </c>
      <c r="AN68" s="183">
        <v>124664.4</v>
      </c>
      <c r="AO68" s="183">
        <v>0</v>
      </c>
      <c r="AP68" s="183">
        <v>62</v>
      </c>
      <c r="AQ68" s="183">
        <v>8732246</v>
      </c>
      <c r="AR68" s="183">
        <v>53430</v>
      </c>
      <c r="AS68" s="183">
        <v>7207.52</v>
      </c>
      <c r="AT68" s="183">
        <v>112580</v>
      </c>
      <c r="AU68" s="183">
        <v>126974</v>
      </c>
      <c r="AV68" s="183">
        <v>78</v>
      </c>
      <c r="AW68" s="183">
        <v>0</v>
      </c>
    </row>
    <row r="69" spans="1:49" s="182" customFormat="1" x14ac:dyDescent="0.2">
      <c r="A69" s="36">
        <v>26</v>
      </c>
      <c r="B69" s="36" t="s">
        <v>44</v>
      </c>
      <c r="C69" s="36">
        <v>1995</v>
      </c>
      <c r="D69" s="180" t="s">
        <v>201</v>
      </c>
      <c r="E69" s="183">
        <v>130670.78</v>
      </c>
      <c r="F69" s="183">
        <v>1342472.361</v>
      </c>
      <c r="G69" s="183">
        <v>1473143.1410000001</v>
      </c>
      <c r="H69" s="183">
        <v>1430686.7309999999</v>
      </c>
      <c r="I69" s="183">
        <v>700316.16099999996</v>
      </c>
      <c r="J69" s="183">
        <v>2131002.892</v>
      </c>
      <c r="K69" s="183">
        <v>1232429.1610000001</v>
      </c>
      <c r="L69" s="183">
        <v>13537.222</v>
      </c>
      <c r="M69" s="183">
        <v>1930672</v>
      </c>
      <c r="N69" s="183">
        <v>7597</v>
      </c>
      <c r="O69" s="183">
        <v>960567</v>
      </c>
      <c r="P69" s="183">
        <v>671177</v>
      </c>
      <c r="Q69" s="183">
        <v>97263</v>
      </c>
      <c r="R69" s="183">
        <v>57158</v>
      </c>
      <c r="S69" s="183">
        <v>38535</v>
      </c>
      <c r="T69" s="183">
        <v>3762969</v>
      </c>
      <c r="U69" s="183">
        <v>378910</v>
      </c>
      <c r="V69" s="183">
        <v>24646000</v>
      </c>
      <c r="W69" s="183">
        <v>406606000</v>
      </c>
      <c r="X69" s="183">
        <v>2335000</v>
      </c>
      <c r="Y69" s="183">
        <v>1014768000</v>
      </c>
      <c r="Z69" s="183">
        <v>3478.8</v>
      </c>
      <c r="AA69" s="183">
        <v>4088.25</v>
      </c>
      <c r="AB69" s="183">
        <v>31605.58</v>
      </c>
      <c r="AC69" s="183">
        <v>30.96</v>
      </c>
      <c r="AD69" s="183">
        <v>7985.08</v>
      </c>
      <c r="AE69" s="183">
        <v>355789.18</v>
      </c>
      <c r="AF69" s="183">
        <v>345902.76</v>
      </c>
      <c r="AG69" s="183">
        <v>2571.98</v>
      </c>
      <c r="AH69" s="183">
        <v>54311.13</v>
      </c>
      <c r="AI69" s="183">
        <v>338551.18</v>
      </c>
      <c r="AJ69" s="183">
        <v>100.41</v>
      </c>
      <c r="AK69" s="183">
        <v>0</v>
      </c>
      <c r="AL69" s="183">
        <v>1479</v>
      </c>
      <c r="AM69" s="183">
        <v>12869</v>
      </c>
      <c r="AN69" s="183">
        <v>335722.8</v>
      </c>
      <c r="AO69" s="183">
        <v>9</v>
      </c>
      <c r="AP69" s="183">
        <v>5309</v>
      </c>
      <c r="AQ69" s="183">
        <v>15319310</v>
      </c>
      <c r="AR69" s="183">
        <v>117095</v>
      </c>
      <c r="AS69" s="183">
        <v>12294.24</v>
      </c>
      <c r="AT69" s="183">
        <v>296105</v>
      </c>
      <c r="AU69" s="183">
        <v>207008</v>
      </c>
      <c r="AV69" s="183">
        <v>199</v>
      </c>
      <c r="AW69" s="183">
        <v>0</v>
      </c>
    </row>
    <row r="70" spans="1:49" s="182" customFormat="1" x14ac:dyDescent="0.2">
      <c r="A70" s="36">
        <v>27</v>
      </c>
      <c r="B70" s="36" t="s">
        <v>45</v>
      </c>
      <c r="C70" s="36">
        <v>1995</v>
      </c>
      <c r="D70" s="180" t="s">
        <v>201</v>
      </c>
      <c r="E70" s="183">
        <v>66444.12</v>
      </c>
      <c r="F70" s="183">
        <v>855024.52500000002</v>
      </c>
      <c r="G70" s="183">
        <v>921468.64500000002</v>
      </c>
      <c r="H70" s="183">
        <v>489863.804</v>
      </c>
      <c r="I70" s="183">
        <v>372569.92700000003</v>
      </c>
      <c r="J70" s="183">
        <v>862433.73100000003</v>
      </c>
      <c r="K70" s="183">
        <v>174142.288</v>
      </c>
      <c r="L70" s="183">
        <v>2238.8359999999998</v>
      </c>
      <c r="M70" s="183">
        <v>968462</v>
      </c>
      <c r="N70" s="183">
        <v>2478</v>
      </c>
      <c r="O70" s="183">
        <v>22136</v>
      </c>
      <c r="P70" s="183">
        <v>89933</v>
      </c>
      <c r="Q70" s="183">
        <v>43059</v>
      </c>
      <c r="R70" s="183">
        <v>5791</v>
      </c>
      <c r="S70" s="183">
        <v>13116</v>
      </c>
      <c r="T70" s="183">
        <v>1144975</v>
      </c>
      <c r="U70" s="183">
        <v>93865</v>
      </c>
      <c r="V70" s="183">
        <v>4497000</v>
      </c>
      <c r="W70" s="183">
        <v>188172000</v>
      </c>
      <c r="X70" s="183">
        <v>359000</v>
      </c>
      <c r="Y70" s="183">
        <v>124020000</v>
      </c>
      <c r="Z70" s="183">
        <v>2388.2399999999998</v>
      </c>
      <c r="AA70" s="183">
        <v>7799.56</v>
      </c>
      <c r="AB70" s="183">
        <v>3472.48</v>
      </c>
      <c r="AC70" s="183">
        <v>0.08</v>
      </c>
      <c r="AD70" s="183">
        <v>44.85</v>
      </c>
      <c r="AE70" s="183">
        <v>367451.99</v>
      </c>
      <c r="AF70" s="183">
        <v>144825.4</v>
      </c>
      <c r="AG70" s="183">
        <v>2108.23</v>
      </c>
      <c r="AH70" s="183">
        <v>24139.78</v>
      </c>
      <c r="AI70" s="183">
        <v>64938.32</v>
      </c>
      <c r="AJ70" s="183">
        <v>49.36</v>
      </c>
      <c r="AK70" s="183">
        <v>0</v>
      </c>
      <c r="AL70" s="183">
        <v>2721</v>
      </c>
      <c r="AM70" s="183">
        <v>9478</v>
      </c>
      <c r="AN70" s="183">
        <v>41962.8</v>
      </c>
      <c r="AO70" s="183">
        <v>0</v>
      </c>
      <c r="AP70" s="183">
        <v>42</v>
      </c>
      <c r="AQ70" s="183">
        <v>20545778</v>
      </c>
      <c r="AR70" s="183">
        <v>65215</v>
      </c>
      <c r="AS70" s="183">
        <v>25056</v>
      </c>
      <c r="AT70" s="183">
        <v>194231</v>
      </c>
      <c r="AU70" s="183">
        <v>67306</v>
      </c>
      <c r="AV70" s="183">
        <v>88</v>
      </c>
      <c r="AW70" s="183">
        <v>0</v>
      </c>
    </row>
    <row r="71" spans="1:49" s="182" customFormat="1" x14ac:dyDescent="0.2">
      <c r="A71" s="36">
        <v>28</v>
      </c>
      <c r="B71" s="36" t="s">
        <v>46</v>
      </c>
      <c r="C71" s="36">
        <v>1995</v>
      </c>
      <c r="D71" s="180" t="s">
        <v>201</v>
      </c>
      <c r="E71" s="183">
        <v>112727.409</v>
      </c>
      <c r="F71" s="183">
        <v>197636.37299999999</v>
      </c>
      <c r="G71" s="183">
        <v>310363.78200000001</v>
      </c>
      <c r="H71" s="183">
        <v>624513.60900000005</v>
      </c>
      <c r="I71" s="183">
        <v>529349.68599999999</v>
      </c>
      <c r="J71" s="183">
        <v>1153863.2949999999</v>
      </c>
      <c r="K71" s="183">
        <v>155542.63699999999</v>
      </c>
      <c r="L71" s="183">
        <v>2914.8409999999999</v>
      </c>
      <c r="M71" s="183">
        <v>940996</v>
      </c>
      <c r="N71" s="183">
        <v>285</v>
      </c>
      <c r="O71" s="183">
        <v>5704</v>
      </c>
      <c r="P71" s="183">
        <v>77439</v>
      </c>
      <c r="Q71" s="183">
        <v>64513</v>
      </c>
      <c r="R71" s="183">
        <v>9666</v>
      </c>
      <c r="S71" s="183">
        <v>13389</v>
      </c>
      <c r="T71" s="183">
        <v>1111992</v>
      </c>
      <c r="U71" s="183">
        <v>78809</v>
      </c>
      <c r="V71" s="183">
        <v>4218000</v>
      </c>
      <c r="W71" s="183">
        <v>134392000</v>
      </c>
      <c r="X71" s="183">
        <v>97000</v>
      </c>
      <c r="Y71" s="183">
        <v>113208000</v>
      </c>
      <c r="Z71" s="183">
        <v>636.02</v>
      </c>
      <c r="AA71" s="183">
        <v>2389.8000000000002</v>
      </c>
      <c r="AB71" s="183">
        <v>3121.74</v>
      </c>
      <c r="AC71" s="183">
        <v>0.74</v>
      </c>
      <c r="AD71" s="183">
        <v>38.200000000000003</v>
      </c>
      <c r="AE71" s="183">
        <v>14256.58</v>
      </c>
      <c r="AF71" s="183">
        <v>48998.73</v>
      </c>
      <c r="AG71" s="183">
        <v>45913.17</v>
      </c>
      <c r="AH71" s="183">
        <v>19439.5</v>
      </c>
      <c r="AI71" s="183">
        <v>63346.04</v>
      </c>
      <c r="AJ71" s="183">
        <v>67.44</v>
      </c>
      <c r="AK71" s="183">
        <v>0</v>
      </c>
      <c r="AL71" s="183">
        <v>369</v>
      </c>
      <c r="AM71" s="183">
        <v>5539</v>
      </c>
      <c r="AN71" s="183">
        <v>22684.799999999999</v>
      </c>
      <c r="AO71" s="183">
        <v>0</v>
      </c>
      <c r="AP71" s="183">
        <v>29</v>
      </c>
      <c r="AQ71" s="183">
        <v>660319</v>
      </c>
      <c r="AR71" s="183">
        <v>19687</v>
      </c>
      <c r="AS71" s="183">
        <v>414768.8</v>
      </c>
      <c r="AT71" s="183">
        <v>148968</v>
      </c>
      <c r="AU71" s="183">
        <v>55057</v>
      </c>
      <c r="AV71" s="183">
        <v>85</v>
      </c>
      <c r="AW71" s="183">
        <v>0</v>
      </c>
    </row>
    <row r="72" spans="1:49" s="182" customFormat="1" x14ac:dyDescent="0.2">
      <c r="A72" s="36">
        <v>29</v>
      </c>
      <c r="B72" s="36" t="s">
        <v>47</v>
      </c>
      <c r="C72" s="36">
        <v>1995</v>
      </c>
      <c r="D72" s="180" t="s">
        <v>201</v>
      </c>
      <c r="E72" s="183">
        <v>1348743.068</v>
      </c>
      <c r="F72" s="183">
        <v>3468153.818</v>
      </c>
      <c r="G72" s="183">
        <v>4816896.8859999999</v>
      </c>
      <c r="H72" s="183">
        <v>7836813.6770000001</v>
      </c>
      <c r="I72" s="183">
        <v>6652954.5789999999</v>
      </c>
      <c r="J72" s="183">
        <v>14489768.26</v>
      </c>
      <c r="K72" s="183">
        <v>6839132.0630000001</v>
      </c>
      <c r="L72" s="183">
        <v>297428.74300000002</v>
      </c>
      <c r="M72" s="183">
        <v>8729953</v>
      </c>
      <c r="N72" s="183">
        <v>11828</v>
      </c>
      <c r="O72" s="183">
        <v>1922373</v>
      </c>
      <c r="P72" s="183">
        <v>2007356</v>
      </c>
      <c r="Q72" s="183">
        <v>635686</v>
      </c>
      <c r="R72" s="183">
        <v>303390</v>
      </c>
      <c r="S72" s="183">
        <v>198582</v>
      </c>
      <c r="T72" s="183">
        <v>13809168</v>
      </c>
      <c r="U72" s="183">
        <v>1211160</v>
      </c>
      <c r="V72" s="183">
        <v>18269000</v>
      </c>
      <c r="W72" s="183">
        <v>633339000</v>
      </c>
      <c r="X72" s="183">
        <v>7071000</v>
      </c>
      <c r="Y72" s="183">
        <v>540828000</v>
      </c>
      <c r="Z72" s="183">
        <v>101407.48</v>
      </c>
      <c r="AA72" s="183">
        <v>50348.11</v>
      </c>
      <c r="AB72" s="183">
        <v>32539.08</v>
      </c>
      <c r="AC72" s="183">
        <v>617945.07999999996</v>
      </c>
      <c r="AD72" s="183">
        <v>111858.96</v>
      </c>
      <c r="AE72" s="183">
        <v>60861.99</v>
      </c>
      <c r="AF72" s="183">
        <v>759510.66</v>
      </c>
      <c r="AG72" s="183">
        <v>37876.89</v>
      </c>
      <c r="AH72" s="183">
        <v>211402.18</v>
      </c>
      <c r="AI72" s="183">
        <v>544098.38</v>
      </c>
      <c r="AJ72" s="183">
        <v>355100.87</v>
      </c>
      <c r="AK72" s="183">
        <v>303.95</v>
      </c>
      <c r="AL72" s="183">
        <v>43773</v>
      </c>
      <c r="AM72" s="183">
        <v>58639</v>
      </c>
      <c r="AN72" s="183">
        <v>171258</v>
      </c>
      <c r="AO72" s="183">
        <v>215489</v>
      </c>
      <c r="AP72" s="183">
        <v>95587</v>
      </c>
      <c r="AQ72" s="183">
        <v>1483174</v>
      </c>
      <c r="AR72" s="183">
        <v>265646</v>
      </c>
      <c r="AS72" s="183">
        <v>255235.68</v>
      </c>
      <c r="AT72" s="183">
        <v>869629</v>
      </c>
      <c r="AU72" s="183">
        <v>596133</v>
      </c>
      <c r="AV72" s="183">
        <v>721321</v>
      </c>
      <c r="AW72" s="183">
        <v>379</v>
      </c>
    </row>
    <row r="73" spans="1:49" s="182" customFormat="1" x14ac:dyDescent="0.2">
      <c r="A73" s="36">
        <v>31</v>
      </c>
      <c r="B73" s="36" t="s">
        <v>48</v>
      </c>
      <c r="C73" s="36">
        <v>1995</v>
      </c>
      <c r="D73" s="180" t="s">
        <v>202</v>
      </c>
      <c r="E73" s="183">
        <v>1188052.827</v>
      </c>
      <c r="F73" s="183">
        <v>3727435.79</v>
      </c>
      <c r="G73" s="183">
        <v>4915488.6169999996</v>
      </c>
      <c r="H73" s="183">
        <v>13654415.07</v>
      </c>
      <c r="I73" s="183">
        <v>11694187.84</v>
      </c>
      <c r="J73" s="183">
        <v>25348602.899999999</v>
      </c>
      <c r="K73" s="183">
        <v>5670306.0959999999</v>
      </c>
      <c r="L73" s="183">
        <v>1707782.483</v>
      </c>
      <c r="M73" s="183">
        <v>20044616</v>
      </c>
      <c r="N73" s="183">
        <v>20207</v>
      </c>
      <c r="O73" s="183">
        <v>61414</v>
      </c>
      <c r="P73" s="183">
        <v>125226</v>
      </c>
      <c r="Q73" s="183">
        <v>939327</v>
      </c>
      <c r="R73" s="183">
        <v>28254</v>
      </c>
      <c r="S73" s="183">
        <v>149769</v>
      </c>
      <c r="T73" s="183">
        <v>21368813</v>
      </c>
      <c r="U73" s="183">
        <v>2631321</v>
      </c>
      <c r="V73" s="183">
        <v>67998000</v>
      </c>
      <c r="W73" s="183">
        <v>5499862000</v>
      </c>
      <c r="X73" s="183">
        <v>2062000</v>
      </c>
      <c r="Y73" s="183">
        <v>2418468000</v>
      </c>
      <c r="Z73" s="183">
        <v>39118.78</v>
      </c>
      <c r="AA73" s="183">
        <v>148117.79999999999</v>
      </c>
      <c r="AB73" s="183">
        <v>47177.03</v>
      </c>
      <c r="AC73" s="183">
        <v>51.42</v>
      </c>
      <c r="AD73" s="183">
        <v>790029.74</v>
      </c>
      <c r="AE73" s="183">
        <v>270372.71000000002</v>
      </c>
      <c r="AF73" s="183">
        <v>435661.66</v>
      </c>
      <c r="AG73" s="183">
        <v>51325.95</v>
      </c>
      <c r="AH73" s="183">
        <v>67532.240000000005</v>
      </c>
      <c r="AI73" s="183">
        <v>1204473.21</v>
      </c>
      <c r="AJ73" s="183">
        <v>442943.45</v>
      </c>
      <c r="AK73" s="183">
        <v>2715.39</v>
      </c>
      <c r="AL73" s="183">
        <v>46678</v>
      </c>
      <c r="AM73" s="183">
        <v>167183</v>
      </c>
      <c r="AN73" s="183">
        <v>259477.8</v>
      </c>
      <c r="AO73" s="183">
        <v>50</v>
      </c>
      <c r="AP73" s="183">
        <v>1506697</v>
      </c>
      <c r="AQ73" s="183">
        <v>11812913</v>
      </c>
      <c r="AR73" s="183">
        <v>205830</v>
      </c>
      <c r="AS73" s="183">
        <v>510032.8</v>
      </c>
      <c r="AT73" s="183">
        <v>311495</v>
      </c>
      <c r="AU73" s="183">
        <v>3062316</v>
      </c>
      <c r="AV73" s="183">
        <v>864899</v>
      </c>
      <c r="AW73" s="183">
        <v>8636</v>
      </c>
    </row>
    <row r="74" spans="1:49" s="182" customFormat="1" x14ac:dyDescent="0.2">
      <c r="A74" s="36">
        <v>32</v>
      </c>
      <c r="B74" s="36" t="s">
        <v>49</v>
      </c>
      <c r="C74" s="36">
        <v>1995</v>
      </c>
      <c r="D74" s="180" t="s">
        <v>202</v>
      </c>
      <c r="E74" s="183">
        <v>635077.09100000001</v>
      </c>
      <c r="F74" s="183">
        <v>238521.16</v>
      </c>
      <c r="G74" s="183">
        <v>873598.25100000005</v>
      </c>
      <c r="H74" s="183">
        <v>762637.74600000004</v>
      </c>
      <c r="I74" s="183">
        <v>1058430.9269999999</v>
      </c>
      <c r="J74" s="183">
        <v>1821068.673</v>
      </c>
      <c r="K74" s="183">
        <v>371862.03</v>
      </c>
      <c r="L74" s="183">
        <v>172725.47399999999</v>
      </c>
      <c r="M74" s="183">
        <v>1788748</v>
      </c>
      <c r="N74" s="183">
        <v>860</v>
      </c>
      <c r="O74" s="183">
        <v>14252</v>
      </c>
      <c r="P74" s="183">
        <v>26913</v>
      </c>
      <c r="Q74" s="183">
        <v>66237</v>
      </c>
      <c r="R74" s="183">
        <v>1753</v>
      </c>
      <c r="S74" s="183">
        <v>13365</v>
      </c>
      <c r="T74" s="183">
        <v>1912128</v>
      </c>
      <c r="U74" s="183">
        <v>266238</v>
      </c>
      <c r="V74" s="183">
        <v>7629000</v>
      </c>
      <c r="W74" s="183">
        <v>308002000</v>
      </c>
      <c r="X74" s="183">
        <v>441000</v>
      </c>
      <c r="Y74" s="183">
        <v>420804000</v>
      </c>
      <c r="Z74" s="183">
        <v>1.18</v>
      </c>
      <c r="AA74" s="183">
        <v>12389.39</v>
      </c>
      <c r="AB74" s="183">
        <v>17265.68</v>
      </c>
      <c r="AC74" s="183">
        <v>18541.5</v>
      </c>
      <c r="AD74" s="183">
        <v>437142.58</v>
      </c>
      <c r="AE74" s="183">
        <v>38664.79</v>
      </c>
      <c r="AF74" s="183">
        <v>39502.97</v>
      </c>
      <c r="AG74" s="183">
        <v>2790.37</v>
      </c>
      <c r="AH74" s="183">
        <v>19665.900000000001</v>
      </c>
      <c r="AI74" s="183">
        <v>54767.89</v>
      </c>
      <c r="AJ74" s="183">
        <v>12.59</v>
      </c>
      <c r="AK74" s="183">
        <v>3.7</v>
      </c>
      <c r="AL74" s="183">
        <v>2</v>
      </c>
      <c r="AM74" s="183">
        <v>16949</v>
      </c>
      <c r="AN74" s="183">
        <v>138046.79999999999</v>
      </c>
      <c r="AO74" s="183">
        <v>6165</v>
      </c>
      <c r="AP74" s="183">
        <v>665727</v>
      </c>
      <c r="AQ74" s="183">
        <v>1782901</v>
      </c>
      <c r="AR74" s="183">
        <v>21197</v>
      </c>
      <c r="AS74" s="183">
        <v>19982.240000000002</v>
      </c>
      <c r="AT74" s="183">
        <v>155389</v>
      </c>
      <c r="AU74" s="183">
        <v>75299</v>
      </c>
      <c r="AV74" s="183">
        <v>7</v>
      </c>
      <c r="AW74" s="183">
        <v>10</v>
      </c>
    </row>
    <row r="75" spans="1:49" s="182" customFormat="1" x14ac:dyDescent="0.2">
      <c r="A75" s="36">
        <v>33</v>
      </c>
      <c r="B75" s="36" t="s">
        <v>50</v>
      </c>
      <c r="C75" s="36">
        <v>1995</v>
      </c>
      <c r="D75" s="180" t="s">
        <v>202</v>
      </c>
      <c r="E75" s="183">
        <v>78758.081000000006</v>
      </c>
      <c r="F75" s="183">
        <v>296352.47499999998</v>
      </c>
      <c r="G75" s="183">
        <v>375110.55599999998</v>
      </c>
      <c r="H75" s="183">
        <v>901030.42700000003</v>
      </c>
      <c r="I75" s="183">
        <v>644092.88600000006</v>
      </c>
      <c r="J75" s="183">
        <v>1545123.3130000001</v>
      </c>
      <c r="K75" s="183">
        <v>323105.19500000001</v>
      </c>
      <c r="L75" s="183">
        <v>25881.399000000001</v>
      </c>
      <c r="M75" s="183">
        <v>1813743</v>
      </c>
      <c r="N75" s="183">
        <v>3485</v>
      </c>
      <c r="O75" s="183">
        <v>13452</v>
      </c>
      <c r="P75" s="183">
        <v>18698</v>
      </c>
      <c r="Q75" s="183">
        <v>74425</v>
      </c>
      <c r="R75" s="183">
        <v>852</v>
      </c>
      <c r="S75" s="183">
        <v>10001</v>
      </c>
      <c r="T75" s="183">
        <v>1934656</v>
      </c>
      <c r="U75" s="183">
        <v>169338</v>
      </c>
      <c r="V75" s="183">
        <v>21256000</v>
      </c>
      <c r="W75" s="183">
        <v>434719000</v>
      </c>
      <c r="X75" s="183">
        <v>848000</v>
      </c>
      <c r="Y75" s="183">
        <v>224604000</v>
      </c>
      <c r="Z75" s="183">
        <v>12.75</v>
      </c>
      <c r="AA75" s="183">
        <v>10548.38</v>
      </c>
      <c r="AB75" s="183">
        <v>7069.4</v>
      </c>
      <c r="AC75" s="183">
        <v>0.56000000000000005</v>
      </c>
      <c r="AD75" s="183">
        <v>12101.77</v>
      </c>
      <c r="AE75" s="183">
        <v>136692.71</v>
      </c>
      <c r="AF75" s="183">
        <v>12920.01</v>
      </c>
      <c r="AG75" s="183">
        <v>6510.81</v>
      </c>
      <c r="AH75" s="183">
        <v>6197.22</v>
      </c>
      <c r="AI75" s="183">
        <v>23740.58</v>
      </c>
      <c r="AJ75" s="183">
        <v>1.1200000000000001</v>
      </c>
      <c r="AK75" s="183">
        <v>1</v>
      </c>
      <c r="AL75" s="183">
        <v>21</v>
      </c>
      <c r="AM75" s="183">
        <v>17250</v>
      </c>
      <c r="AN75" s="183">
        <v>81895.8</v>
      </c>
      <c r="AO75" s="183">
        <v>0</v>
      </c>
      <c r="AP75" s="183">
        <v>9395</v>
      </c>
      <c r="AQ75" s="183">
        <v>5709829</v>
      </c>
      <c r="AR75" s="183">
        <v>5094</v>
      </c>
      <c r="AS75" s="183">
        <v>40461.599999999999</v>
      </c>
      <c r="AT75" s="183">
        <v>40464</v>
      </c>
      <c r="AU75" s="183">
        <v>33654</v>
      </c>
      <c r="AV75" s="183">
        <v>2</v>
      </c>
      <c r="AW75" s="183">
        <v>2</v>
      </c>
    </row>
    <row r="76" spans="1:49" s="182" customFormat="1" x14ac:dyDescent="0.2">
      <c r="A76" s="36">
        <v>35</v>
      </c>
      <c r="B76" s="36" t="s">
        <v>51</v>
      </c>
      <c r="C76" s="36">
        <v>1995</v>
      </c>
      <c r="D76" s="180" t="s">
        <v>202</v>
      </c>
      <c r="E76" s="183">
        <v>1368614.3670000001</v>
      </c>
      <c r="F76" s="183">
        <v>4118019.9350000001</v>
      </c>
      <c r="G76" s="183">
        <v>5486634.3020000001</v>
      </c>
      <c r="H76" s="183">
        <v>2006430.798</v>
      </c>
      <c r="I76" s="183">
        <v>7055823.3720000004</v>
      </c>
      <c r="J76" s="183">
        <v>9062254.1699999999</v>
      </c>
      <c r="K76" s="183">
        <v>1352379.023</v>
      </c>
      <c r="L76" s="183">
        <v>596999.83499999996</v>
      </c>
      <c r="M76" s="183">
        <v>12306790</v>
      </c>
      <c r="N76" s="183">
        <v>36993</v>
      </c>
      <c r="O76" s="183">
        <v>31636</v>
      </c>
      <c r="P76" s="183">
        <v>263217</v>
      </c>
      <c r="Q76" s="183">
        <v>471664</v>
      </c>
      <c r="R76" s="183">
        <v>4407</v>
      </c>
      <c r="S76" s="183">
        <v>47979</v>
      </c>
      <c r="T76" s="183">
        <v>13162686</v>
      </c>
      <c r="U76" s="183">
        <v>1429746</v>
      </c>
      <c r="V76" s="183">
        <v>168022000</v>
      </c>
      <c r="W76" s="183">
        <v>1847069000</v>
      </c>
      <c r="X76" s="183">
        <v>1278000</v>
      </c>
      <c r="Y76" s="183">
        <v>7368924000</v>
      </c>
      <c r="Z76" s="183">
        <v>91314.58</v>
      </c>
      <c r="AA76" s="183">
        <v>33242.83</v>
      </c>
      <c r="AB76" s="183">
        <v>41602.120000000003</v>
      </c>
      <c r="AC76" s="183">
        <v>187.6</v>
      </c>
      <c r="AD76" s="183">
        <v>214733.34</v>
      </c>
      <c r="AE76" s="183">
        <v>2124498.7200000002</v>
      </c>
      <c r="AF76" s="183">
        <v>151107</v>
      </c>
      <c r="AG76" s="183">
        <v>718914.92</v>
      </c>
      <c r="AH76" s="183">
        <v>19408.97</v>
      </c>
      <c r="AI76" s="183">
        <v>851763.61</v>
      </c>
      <c r="AJ76" s="183">
        <v>396614.77</v>
      </c>
      <c r="AK76" s="183">
        <v>11000.64</v>
      </c>
      <c r="AL76" s="183">
        <v>150979</v>
      </c>
      <c r="AM76" s="183">
        <v>57871</v>
      </c>
      <c r="AN76" s="183">
        <v>393332.4</v>
      </c>
      <c r="AO76" s="183">
        <v>150</v>
      </c>
      <c r="AP76" s="183">
        <v>340938</v>
      </c>
      <c r="AQ76" s="183">
        <v>153768088</v>
      </c>
      <c r="AR76" s="183">
        <v>173971</v>
      </c>
      <c r="AS76" s="183">
        <v>10609573.76</v>
      </c>
      <c r="AT76" s="183">
        <v>207781</v>
      </c>
      <c r="AU76" s="183">
        <v>2730327</v>
      </c>
      <c r="AV76" s="183">
        <v>850481</v>
      </c>
      <c r="AW76" s="183">
        <v>21297</v>
      </c>
    </row>
    <row r="77" spans="1:49" s="182" customFormat="1" x14ac:dyDescent="0.2">
      <c r="A77" s="36">
        <v>41</v>
      </c>
      <c r="B77" s="36" t="s">
        <v>52</v>
      </c>
      <c r="C77" s="36">
        <v>1995</v>
      </c>
      <c r="D77" s="180" t="s">
        <v>203</v>
      </c>
      <c r="E77" s="183">
        <v>311373.64399999997</v>
      </c>
      <c r="F77" s="183">
        <v>5176165.3279999997</v>
      </c>
      <c r="G77" s="183">
        <v>5487538.9720000001</v>
      </c>
      <c r="H77" s="183">
        <v>1377484.122</v>
      </c>
      <c r="I77" s="183">
        <v>5299828.4649999999</v>
      </c>
      <c r="J77" s="183">
        <v>6677312.5870000003</v>
      </c>
      <c r="K77" s="183">
        <v>2081587.057</v>
      </c>
      <c r="L77" s="183">
        <v>713126.00300000003</v>
      </c>
      <c r="M77" s="183">
        <v>9900885</v>
      </c>
      <c r="N77" s="183">
        <v>55426</v>
      </c>
      <c r="O77" s="183">
        <v>66692</v>
      </c>
      <c r="P77" s="183">
        <v>574752</v>
      </c>
      <c r="Q77" s="183">
        <v>492288</v>
      </c>
      <c r="R77" s="183">
        <v>3592</v>
      </c>
      <c r="S77" s="183">
        <v>59285</v>
      </c>
      <c r="T77" s="183">
        <v>11152920</v>
      </c>
      <c r="U77" s="183">
        <v>4026192</v>
      </c>
      <c r="V77" s="183">
        <v>94466000</v>
      </c>
      <c r="W77" s="183">
        <v>1355487000</v>
      </c>
      <c r="X77" s="183">
        <v>346000</v>
      </c>
      <c r="Y77" s="183">
        <v>2392536000</v>
      </c>
      <c r="Z77" s="183">
        <v>170899.58</v>
      </c>
      <c r="AA77" s="183">
        <v>78675.22</v>
      </c>
      <c r="AB77" s="183">
        <v>7194.4</v>
      </c>
      <c r="AC77" s="183">
        <v>52.78</v>
      </c>
      <c r="AD77" s="183">
        <v>103935.42</v>
      </c>
      <c r="AE77" s="183">
        <v>237476.05</v>
      </c>
      <c r="AF77" s="183">
        <v>467659.48</v>
      </c>
      <c r="AG77" s="183">
        <v>18781.46</v>
      </c>
      <c r="AH77" s="183">
        <v>102673.58</v>
      </c>
      <c r="AI77" s="183">
        <v>1945906.03</v>
      </c>
      <c r="AJ77" s="183">
        <v>2176502.08</v>
      </c>
      <c r="AK77" s="183">
        <v>457044.33</v>
      </c>
      <c r="AL77" s="183">
        <v>267443</v>
      </c>
      <c r="AM77" s="183">
        <v>142066</v>
      </c>
      <c r="AN77" s="183">
        <v>66840.600000000006</v>
      </c>
      <c r="AO77" s="183">
        <v>34</v>
      </c>
      <c r="AP77" s="183">
        <v>109472</v>
      </c>
      <c r="AQ77" s="183">
        <v>18442316</v>
      </c>
      <c r="AR77" s="183">
        <v>381798</v>
      </c>
      <c r="AS77" s="183">
        <v>160595.35999999999</v>
      </c>
      <c r="AT77" s="183">
        <v>1437763</v>
      </c>
      <c r="AU77" s="183">
        <v>6599294</v>
      </c>
      <c r="AV77" s="183">
        <v>6070726</v>
      </c>
      <c r="AW77" s="183">
        <v>849702</v>
      </c>
    </row>
    <row r="78" spans="1:49" s="182" customFormat="1" x14ac:dyDescent="0.2">
      <c r="A78" s="36">
        <v>42</v>
      </c>
      <c r="B78" s="36" t="s">
        <v>53</v>
      </c>
      <c r="C78" s="36">
        <v>1995</v>
      </c>
      <c r="D78" s="180" t="s">
        <v>203</v>
      </c>
      <c r="E78" s="183">
        <v>126580.027</v>
      </c>
      <c r="F78" s="183">
        <v>1595896.98</v>
      </c>
      <c r="G78" s="183">
        <v>1722477.007</v>
      </c>
      <c r="H78" s="183">
        <v>1778794.504</v>
      </c>
      <c r="I78" s="183">
        <v>560114.65700000001</v>
      </c>
      <c r="J78" s="183">
        <v>2338909.1609999998</v>
      </c>
      <c r="K78" s="183">
        <v>1348614.9280000001</v>
      </c>
      <c r="L78" s="183">
        <v>561549.13699999999</v>
      </c>
      <c r="M78" s="183">
        <v>3097351</v>
      </c>
      <c r="N78" s="183">
        <v>15048</v>
      </c>
      <c r="O78" s="183">
        <v>23253</v>
      </c>
      <c r="P78" s="183">
        <v>202694</v>
      </c>
      <c r="Q78" s="183">
        <v>127483</v>
      </c>
      <c r="R78" s="183">
        <v>489</v>
      </c>
      <c r="S78" s="183">
        <v>2684</v>
      </c>
      <c r="T78" s="183">
        <v>3469002</v>
      </c>
      <c r="U78" s="183">
        <v>4535571</v>
      </c>
      <c r="V78" s="183">
        <v>85567000</v>
      </c>
      <c r="W78" s="183">
        <v>869419000</v>
      </c>
      <c r="X78" s="183">
        <v>367000</v>
      </c>
      <c r="Y78" s="183">
        <v>1323960000</v>
      </c>
      <c r="Z78" s="183">
        <v>0</v>
      </c>
      <c r="AA78" s="183">
        <v>111441.37</v>
      </c>
      <c r="AB78" s="183">
        <v>23761.919999999998</v>
      </c>
      <c r="AC78" s="183">
        <v>0</v>
      </c>
      <c r="AD78" s="183">
        <v>74.36</v>
      </c>
      <c r="AE78" s="183">
        <v>24693.65</v>
      </c>
      <c r="AF78" s="183">
        <v>254790.39</v>
      </c>
      <c r="AG78" s="183">
        <v>9370.52</v>
      </c>
      <c r="AH78" s="183">
        <v>40426.379999999997</v>
      </c>
      <c r="AI78" s="183">
        <v>754966.31</v>
      </c>
      <c r="AJ78" s="183">
        <v>167679.59</v>
      </c>
      <c r="AK78" s="183">
        <v>29942.81</v>
      </c>
      <c r="AL78" s="183">
        <v>0</v>
      </c>
      <c r="AM78" s="183">
        <v>497453</v>
      </c>
      <c r="AN78" s="183">
        <v>252939.6</v>
      </c>
      <c r="AO78" s="183">
        <v>0</v>
      </c>
      <c r="AP78" s="183">
        <v>256</v>
      </c>
      <c r="AQ78" s="183">
        <v>518194</v>
      </c>
      <c r="AR78" s="183">
        <v>223285</v>
      </c>
      <c r="AS78" s="183">
        <v>75816.479999999996</v>
      </c>
      <c r="AT78" s="183">
        <v>431095</v>
      </c>
      <c r="AU78" s="183">
        <v>2305144</v>
      </c>
      <c r="AV78" s="183">
        <v>408863</v>
      </c>
      <c r="AW78" s="183">
        <v>44758</v>
      </c>
    </row>
    <row r="79" spans="1:49" s="182" customFormat="1" x14ac:dyDescent="0.2">
      <c r="A79" s="36">
        <v>43</v>
      </c>
      <c r="B79" s="36" t="s">
        <v>54</v>
      </c>
      <c r="C79" s="36">
        <v>1995</v>
      </c>
      <c r="D79" s="180" t="s">
        <v>203</v>
      </c>
      <c r="E79" s="183">
        <v>208992.842</v>
      </c>
      <c r="F79" s="183">
        <v>6032671.0070000002</v>
      </c>
      <c r="G79" s="183">
        <v>6241663.8490000004</v>
      </c>
      <c r="H79" s="183">
        <v>10523562.93</v>
      </c>
      <c r="I79" s="183">
        <v>1156761.7720000001</v>
      </c>
      <c r="J79" s="183">
        <v>11680324.699999999</v>
      </c>
      <c r="K79" s="183">
        <v>1881493.031</v>
      </c>
      <c r="L79" s="183">
        <v>630137.95900000003</v>
      </c>
      <c r="M79" s="183">
        <v>13221297</v>
      </c>
      <c r="N79" s="183">
        <v>65917</v>
      </c>
      <c r="O79" s="183">
        <v>61351</v>
      </c>
      <c r="P79" s="183">
        <v>5081387</v>
      </c>
      <c r="Q79" s="183">
        <v>494785</v>
      </c>
      <c r="R79" s="183">
        <v>1339</v>
      </c>
      <c r="S79" s="183">
        <v>6150</v>
      </c>
      <c r="T79" s="183">
        <v>18932226</v>
      </c>
      <c r="U79" s="183">
        <v>3933845</v>
      </c>
      <c r="V79" s="183">
        <v>100074000</v>
      </c>
      <c r="W79" s="183">
        <v>1885640000</v>
      </c>
      <c r="X79" s="183">
        <v>345000</v>
      </c>
      <c r="Y79" s="183">
        <v>2707536000</v>
      </c>
      <c r="Z79" s="183">
        <v>14.88</v>
      </c>
      <c r="AA79" s="183">
        <v>906205.45</v>
      </c>
      <c r="AB79" s="183">
        <v>8969.61</v>
      </c>
      <c r="AC79" s="183">
        <v>0.02</v>
      </c>
      <c r="AD79" s="183">
        <v>16.739999999999998</v>
      </c>
      <c r="AE79" s="183">
        <v>58674.16</v>
      </c>
      <c r="AF79" s="183">
        <v>181913.17</v>
      </c>
      <c r="AG79" s="183">
        <v>21354.17</v>
      </c>
      <c r="AH79" s="183">
        <v>92839.66</v>
      </c>
      <c r="AI79" s="183">
        <v>1219777.8500000001</v>
      </c>
      <c r="AJ79" s="183">
        <v>2246922.34</v>
      </c>
      <c r="AK79" s="183">
        <v>305020.12</v>
      </c>
      <c r="AL79" s="183">
        <v>15</v>
      </c>
      <c r="AM79" s="183">
        <v>4645430</v>
      </c>
      <c r="AN79" s="183">
        <v>74551.8</v>
      </c>
      <c r="AO79" s="183">
        <v>1</v>
      </c>
      <c r="AP79" s="183">
        <v>15</v>
      </c>
      <c r="AQ79" s="183">
        <v>1237284</v>
      </c>
      <c r="AR79" s="183">
        <v>104817</v>
      </c>
      <c r="AS79" s="183">
        <v>183820.64</v>
      </c>
      <c r="AT79" s="183">
        <v>822870</v>
      </c>
      <c r="AU79" s="183">
        <v>2885345</v>
      </c>
      <c r="AV79" s="183">
        <v>4253176</v>
      </c>
      <c r="AW79" s="183">
        <v>457943</v>
      </c>
    </row>
    <row r="80" spans="1:49" s="182" customFormat="1" x14ac:dyDescent="0.2">
      <c r="A80" s="36">
        <v>50</v>
      </c>
      <c r="B80" s="36" t="s">
        <v>55</v>
      </c>
      <c r="C80" s="36">
        <v>1995</v>
      </c>
      <c r="D80" s="180" t="s">
        <v>204</v>
      </c>
      <c r="E80" s="183">
        <v>16215.097</v>
      </c>
      <c r="F80" s="183">
        <v>1485680.66</v>
      </c>
      <c r="G80" s="183">
        <v>1501895.757</v>
      </c>
      <c r="H80" s="183">
        <v>6082777.5010000002</v>
      </c>
      <c r="I80" s="183">
        <v>15727929.85</v>
      </c>
      <c r="J80" s="183">
        <v>21810707.350000001</v>
      </c>
      <c r="K80" s="183">
        <v>5696658.8289999999</v>
      </c>
      <c r="L80" s="183">
        <v>181079.967</v>
      </c>
      <c r="M80" s="183">
        <v>19754356</v>
      </c>
      <c r="N80" s="183">
        <v>10799</v>
      </c>
      <c r="O80" s="183">
        <v>20303</v>
      </c>
      <c r="P80" s="183">
        <v>346431</v>
      </c>
      <c r="Q80" s="183">
        <v>318140</v>
      </c>
      <c r="R80" s="183">
        <v>3319</v>
      </c>
      <c r="S80" s="183">
        <v>38184</v>
      </c>
      <c r="T80" s="183">
        <v>20491532</v>
      </c>
      <c r="U80" s="183">
        <v>508813</v>
      </c>
      <c r="V80" s="183">
        <v>10971000</v>
      </c>
      <c r="W80" s="183">
        <v>385526000</v>
      </c>
      <c r="X80" s="183">
        <v>275000</v>
      </c>
      <c r="Y80" s="183">
        <v>225720000</v>
      </c>
      <c r="Z80" s="183">
        <v>48799.16</v>
      </c>
      <c r="AA80" s="183">
        <v>59946.78</v>
      </c>
      <c r="AB80" s="183">
        <v>1648.64</v>
      </c>
      <c r="AC80" s="183">
        <v>4.84</v>
      </c>
      <c r="AD80" s="183">
        <v>1726.24</v>
      </c>
      <c r="AE80" s="183">
        <v>78346.81</v>
      </c>
      <c r="AF80" s="183">
        <v>17302.900000000001</v>
      </c>
      <c r="AG80" s="183">
        <v>828.17</v>
      </c>
      <c r="AH80" s="183">
        <v>14367.53</v>
      </c>
      <c r="AI80" s="183">
        <v>416683.85</v>
      </c>
      <c r="AJ80" s="183">
        <v>746168.4</v>
      </c>
      <c r="AK80" s="183">
        <v>31572.81</v>
      </c>
      <c r="AL80" s="183">
        <v>76709</v>
      </c>
      <c r="AM80" s="183">
        <v>162394</v>
      </c>
      <c r="AN80" s="183">
        <v>15432.6</v>
      </c>
      <c r="AO80" s="183">
        <v>3</v>
      </c>
      <c r="AP80" s="183">
        <v>1188</v>
      </c>
      <c r="AQ80" s="183">
        <v>5160331</v>
      </c>
      <c r="AR80" s="183">
        <v>12613</v>
      </c>
      <c r="AS80" s="183">
        <v>5972.32</v>
      </c>
      <c r="AT80" s="183">
        <v>244549</v>
      </c>
      <c r="AU80" s="183">
        <v>1328031</v>
      </c>
      <c r="AV80" s="183">
        <v>1796995</v>
      </c>
      <c r="AW80" s="183">
        <v>34619</v>
      </c>
    </row>
    <row r="81" spans="1:49" s="182" customFormat="1" x14ac:dyDescent="0.2">
      <c r="A81" s="36">
        <v>51</v>
      </c>
      <c r="B81" s="36" t="s">
        <v>56</v>
      </c>
      <c r="C81" s="36">
        <v>1995</v>
      </c>
      <c r="D81" s="180" t="s">
        <v>204</v>
      </c>
      <c r="E81" s="183">
        <v>169733.57199999999</v>
      </c>
      <c r="F81" s="183">
        <v>3276429.3470000001</v>
      </c>
      <c r="G81" s="183">
        <v>3446162.9190000002</v>
      </c>
      <c r="H81" s="183">
        <v>6189573.3849999998</v>
      </c>
      <c r="I81" s="183">
        <v>15262488</v>
      </c>
      <c r="J81" s="183">
        <v>21452061.390000001</v>
      </c>
      <c r="K81" s="183">
        <v>21475765.379999999</v>
      </c>
      <c r="L81" s="183">
        <v>67829.070999999996</v>
      </c>
      <c r="M81" s="183">
        <v>14408869</v>
      </c>
      <c r="N81" s="183">
        <v>24314</v>
      </c>
      <c r="O81" s="183">
        <v>20118</v>
      </c>
      <c r="P81" s="183">
        <v>159746</v>
      </c>
      <c r="Q81" s="183">
        <v>249557</v>
      </c>
      <c r="R81" s="183">
        <v>3394</v>
      </c>
      <c r="S81" s="183">
        <v>50781</v>
      </c>
      <c r="T81" s="183">
        <v>14916779</v>
      </c>
      <c r="U81" s="183">
        <v>671789</v>
      </c>
      <c r="V81" s="183">
        <v>13066000</v>
      </c>
      <c r="W81" s="183">
        <v>375426000</v>
      </c>
      <c r="X81" s="183">
        <v>90000</v>
      </c>
      <c r="Y81" s="183">
        <v>207336000</v>
      </c>
      <c r="Z81" s="183">
        <v>34105.129999999997</v>
      </c>
      <c r="AA81" s="183">
        <v>341412.44</v>
      </c>
      <c r="AB81" s="183">
        <v>28678.74</v>
      </c>
      <c r="AC81" s="183">
        <v>1689.55</v>
      </c>
      <c r="AD81" s="183">
        <v>16243.56</v>
      </c>
      <c r="AE81" s="183">
        <v>129900.69</v>
      </c>
      <c r="AF81" s="183">
        <v>17482.3</v>
      </c>
      <c r="AG81" s="183">
        <v>1113.45</v>
      </c>
      <c r="AH81" s="183">
        <v>11683.43</v>
      </c>
      <c r="AI81" s="183">
        <v>470605.73</v>
      </c>
      <c r="AJ81" s="183">
        <v>1739290.83</v>
      </c>
      <c r="AK81" s="183">
        <v>0</v>
      </c>
      <c r="AL81" s="183">
        <v>46521</v>
      </c>
      <c r="AM81" s="183">
        <v>588324</v>
      </c>
      <c r="AN81" s="183">
        <v>92473.2</v>
      </c>
      <c r="AO81" s="183">
        <v>463</v>
      </c>
      <c r="AP81" s="183">
        <v>9248</v>
      </c>
      <c r="AQ81" s="183">
        <v>8289396</v>
      </c>
      <c r="AR81" s="183">
        <v>11681</v>
      </c>
      <c r="AS81" s="183">
        <v>5986.88</v>
      </c>
      <c r="AT81" s="183">
        <v>43709</v>
      </c>
      <c r="AU81" s="183">
        <v>1208598</v>
      </c>
      <c r="AV81" s="183">
        <v>4435965</v>
      </c>
      <c r="AW81" s="183">
        <v>0</v>
      </c>
    </row>
    <row r="82" spans="1:49" s="182" customFormat="1" x14ac:dyDescent="0.2">
      <c r="A82" s="36">
        <v>52</v>
      </c>
      <c r="B82" s="36" t="s">
        <v>57</v>
      </c>
      <c r="C82" s="36">
        <v>1995</v>
      </c>
      <c r="D82" s="180" t="s">
        <v>204</v>
      </c>
      <c r="E82" s="183">
        <v>55787.372000000003</v>
      </c>
      <c r="F82" s="183">
        <v>2363618.9479999999</v>
      </c>
      <c r="G82" s="183">
        <v>2419406.3199999998</v>
      </c>
      <c r="H82" s="183">
        <v>5137285.2510000002</v>
      </c>
      <c r="I82" s="183">
        <v>14267410.560000001</v>
      </c>
      <c r="J82" s="183">
        <v>19404695.809999999</v>
      </c>
      <c r="K82" s="183">
        <v>3774653.8709999998</v>
      </c>
      <c r="L82" s="183">
        <v>72652.198000000004</v>
      </c>
      <c r="M82" s="183">
        <v>16488390</v>
      </c>
      <c r="N82" s="183">
        <v>22360</v>
      </c>
      <c r="O82" s="183">
        <v>15208</v>
      </c>
      <c r="P82" s="183">
        <v>109352</v>
      </c>
      <c r="Q82" s="183">
        <v>449527</v>
      </c>
      <c r="R82" s="183">
        <v>4996</v>
      </c>
      <c r="S82" s="183">
        <v>37978</v>
      </c>
      <c r="T82" s="183">
        <v>17127811</v>
      </c>
      <c r="U82" s="183">
        <v>1004074</v>
      </c>
      <c r="V82" s="183">
        <v>13281000</v>
      </c>
      <c r="W82" s="183">
        <v>1830057000</v>
      </c>
      <c r="X82" s="183">
        <v>150000</v>
      </c>
      <c r="Y82" s="183">
        <v>876324000</v>
      </c>
      <c r="Z82" s="183">
        <v>69198.62</v>
      </c>
      <c r="AA82" s="183">
        <v>152253.5</v>
      </c>
      <c r="AB82" s="183">
        <v>12180.37</v>
      </c>
      <c r="AC82" s="183">
        <v>0.1</v>
      </c>
      <c r="AD82" s="183">
        <v>2658.16</v>
      </c>
      <c r="AE82" s="183">
        <v>92216.3</v>
      </c>
      <c r="AF82" s="183">
        <v>77292.83</v>
      </c>
      <c r="AG82" s="183">
        <v>5736.71</v>
      </c>
      <c r="AH82" s="183">
        <v>13435.18</v>
      </c>
      <c r="AI82" s="183">
        <v>768086.14</v>
      </c>
      <c r="AJ82" s="183">
        <v>863422.07</v>
      </c>
      <c r="AK82" s="183">
        <v>3831.65</v>
      </c>
      <c r="AL82" s="183">
        <v>146206</v>
      </c>
      <c r="AM82" s="183">
        <v>201117</v>
      </c>
      <c r="AN82" s="183">
        <v>100306.8</v>
      </c>
      <c r="AO82" s="183">
        <v>0</v>
      </c>
      <c r="AP82" s="183">
        <v>3635</v>
      </c>
      <c r="AQ82" s="183">
        <v>6659027</v>
      </c>
      <c r="AR82" s="183">
        <v>84775</v>
      </c>
      <c r="AS82" s="183">
        <v>49912.959999999999</v>
      </c>
      <c r="AT82" s="183">
        <v>111145</v>
      </c>
      <c r="AU82" s="183">
        <v>2971578</v>
      </c>
      <c r="AV82" s="183">
        <v>1960113</v>
      </c>
      <c r="AW82" s="183">
        <v>9680</v>
      </c>
    </row>
    <row r="83" spans="1:49" s="182" customFormat="1" x14ac:dyDescent="0.2">
      <c r="A83" s="36">
        <v>53</v>
      </c>
      <c r="B83" s="36" t="s">
        <v>58</v>
      </c>
      <c r="C83" s="36">
        <v>1995</v>
      </c>
      <c r="D83" s="180" t="s">
        <v>204</v>
      </c>
      <c r="E83" s="183">
        <v>5100.5969999999998</v>
      </c>
      <c r="F83" s="183">
        <v>61242.703999999998</v>
      </c>
      <c r="G83" s="183">
        <v>66343.301000000007</v>
      </c>
      <c r="H83" s="183">
        <v>34004.682999999997</v>
      </c>
      <c r="I83" s="183">
        <v>62442.688000000002</v>
      </c>
      <c r="J83" s="183">
        <v>96447.370999999999</v>
      </c>
      <c r="K83" s="183">
        <v>27706.557000000001</v>
      </c>
      <c r="L83" s="183">
        <v>19980.092000000001</v>
      </c>
      <c r="M83" s="183">
        <v>85615</v>
      </c>
      <c r="N83" s="183">
        <v>32</v>
      </c>
      <c r="O83" s="183">
        <v>2318</v>
      </c>
      <c r="P83" s="183">
        <v>3934</v>
      </c>
      <c r="Q83" s="183">
        <v>6377</v>
      </c>
      <c r="R83" s="183">
        <v>88</v>
      </c>
      <c r="S83" s="183">
        <v>191</v>
      </c>
      <c r="T83" s="183">
        <v>98555</v>
      </c>
      <c r="U83" s="183">
        <v>69321</v>
      </c>
      <c r="V83" s="183">
        <v>5778000</v>
      </c>
      <c r="W83" s="183">
        <v>19716000</v>
      </c>
      <c r="X83" s="183">
        <v>250000</v>
      </c>
      <c r="Y83" s="183">
        <v>386316000</v>
      </c>
      <c r="Z83" s="183">
        <v>0</v>
      </c>
      <c r="AA83" s="183">
        <v>482.92</v>
      </c>
      <c r="AB83" s="183">
        <v>197.84</v>
      </c>
      <c r="AC83" s="183">
        <v>0</v>
      </c>
      <c r="AD83" s="183">
        <v>796.12</v>
      </c>
      <c r="AE83" s="183">
        <v>306.58999999999997</v>
      </c>
      <c r="AF83" s="183">
        <v>3763.58</v>
      </c>
      <c r="AG83" s="183">
        <v>629</v>
      </c>
      <c r="AH83" s="183">
        <v>380.51</v>
      </c>
      <c r="AI83" s="183">
        <v>24160.57</v>
      </c>
      <c r="AJ83" s="183">
        <v>24543.85</v>
      </c>
      <c r="AK83" s="183">
        <v>1282</v>
      </c>
      <c r="AL83" s="183">
        <v>0</v>
      </c>
      <c r="AM83" s="183">
        <v>520</v>
      </c>
      <c r="AN83" s="183">
        <v>1060.8</v>
      </c>
      <c r="AO83" s="183">
        <v>0</v>
      </c>
      <c r="AP83" s="183">
        <v>1600</v>
      </c>
      <c r="AQ83" s="183">
        <v>6639</v>
      </c>
      <c r="AR83" s="183">
        <v>6507</v>
      </c>
      <c r="AS83" s="183">
        <v>5025.12</v>
      </c>
      <c r="AT83" s="183">
        <v>1679</v>
      </c>
      <c r="AU83" s="183">
        <v>107023</v>
      </c>
      <c r="AV83" s="183">
        <v>50228</v>
      </c>
      <c r="AW83" s="183">
        <v>6102</v>
      </c>
    </row>
    <row r="84" spans="1:49" s="182" customFormat="1" x14ac:dyDescent="0.2">
      <c r="A84" s="36">
        <v>11</v>
      </c>
      <c r="B84" s="36" t="s">
        <v>32</v>
      </c>
      <c r="C84" s="36">
        <v>2006</v>
      </c>
      <c r="D84" s="180" t="s">
        <v>200</v>
      </c>
      <c r="E84" s="183">
        <v>254151</v>
      </c>
      <c r="F84" s="183">
        <v>249733</v>
      </c>
      <c r="G84" s="183">
        <v>503884</v>
      </c>
      <c r="H84" s="183">
        <v>278931</v>
      </c>
      <c r="I84" s="183">
        <v>4565838</v>
      </c>
      <c r="J84" s="183">
        <v>4844769</v>
      </c>
      <c r="K84" s="183">
        <v>2856050</v>
      </c>
      <c r="L84" s="183">
        <v>18667</v>
      </c>
      <c r="M84" s="183">
        <v>8542726</v>
      </c>
      <c r="N84" s="183">
        <v>3774</v>
      </c>
      <c r="O84" s="183">
        <v>10815</v>
      </c>
      <c r="P84" s="183">
        <v>88262</v>
      </c>
      <c r="Q84" s="183">
        <v>138461</v>
      </c>
      <c r="R84" s="183">
        <v>1146</v>
      </c>
      <c r="S84" s="183">
        <v>17096</v>
      </c>
      <c r="T84" s="183">
        <v>8802280</v>
      </c>
      <c r="U84" s="183">
        <v>317396</v>
      </c>
      <c r="V84" s="183">
        <v>4904000</v>
      </c>
      <c r="W84" s="183">
        <v>639437000</v>
      </c>
      <c r="X84" s="183">
        <v>26000</v>
      </c>
      <c r="Y84" s="183">
        <v>97536000</v>
      </c>
      <c r="Z84" s="183">
        <v>728</v>
      </c>
      <c r="AA84" s="183">
        <v>47803</v>
      </c>
      <c r="AB84" s="183">
        <v>1958</v>
      </c>
      <c r="AC84" s="183">
        <v>9793</v>
      </c>
      <c r="AD84" s="183">
        <v>122324</v>
      </c>
      <c r="AE84" s="183">
        <v>1155</v>
      </c>
      <c r="AF84" s="183">
        <v>92953</v>
      </c>
      <c r="AG84" s="183">
        <v>378</v>
      </c>
      <c r="AH84" s="183">
        <v>13485</v>
      </c>
      <c r="AI84" s="183">
        <v>66165</v>
      </c>
      <c r="AJ84" s="183">
        <v>42471</v>
      </c>
      <c r="AK84" s="183">
        <v>0</v>
      </c>
      <c r="AL84" s="183">
        <v>0</v>
      </c>
      <c r="AM84" s="183">
        <v>93764</v>
      </c>
      <c r="AN84" s="183">
        <v>8177</v>
      </c>
      <c r="AO84" s="183">
        <v>5952</v>
      </c>
      <c r="AP84" s="183">
        <v>78285</v>
      </c>
      <c r="AQ84" s="183">
        <v>32360</v>
      </c>
      <c r="AR84" s="183">
        <v>27211</v>
      </c>
      <c r="AS84" s="183">
        <v>3795</v>
      </c>
      <c r="AT84" s="183">
        <v>92279</v>
      </c>
      <c r="AU84" s="183">
        <v>155733</v>
      </c>
      <c r="AV84" s="183">
        <v>125184</v>
      </c>
      <c r="AW84" s="183">
        <v>0</v>
      </c>
    </row>
    <row r="85" spans="1:49" s="182" customFormat="1" x14ac:dyDescent="0.2">
      <c r="A85" s="36">
        <v>12</v>
      </c>
      <c r="B85" s="36" t="s">
        <v>33</v>
      </c>
      <c r="C85" s="36">
        <v>2006</v>
      </c>
      <c r="D85" s="180" t="s">
        <v>200</v>
      </c>
      <c r="E85" s="183">
        <v>63628</v>
      </c>
      <c r="F85" s="183">
        <v>100516</v>
      </c>
      <c r="G85" s="183">
        <v>164144</v>
      </c>
      <c r="H85" s="183">
        <v>159581</v>
      </c>
      <c r="I85" s="183">
        <v>891734</v>
      </c>
      <c r="J85" s="183">
        <v>1051315</v>
      </c>
      <c r="K85" s="183">
        <v>2145882</v>
      </c>
      <c r="L85" s="183">
        <v>7684</v>
      </c>
      <c r="M85" s="183">
        <v>1736100</v>
      </c>
      <c r="N85" s="183">
        <v>753</v>
      </c>
      <c r="O85" s="183">
        <v>7298</v>
      </c>
      <c r="P85" s="183">
        <v>47878</v>
      </c>
      <c r="Q85" s="183">
        <v>42929</v>
      </c>
      <c r="R85" s="183">
        <v>402</v>
      </c>
      <c r="S85" s="183">
        <v>4429</v>
      </c>
      <c r="T85" s="183">
        <v>1839789</v>
      </c>
      <c r="U85" s="183">
        <v>120591</v>
      </c>
      <c r="V85" s="183">
        <v>1441000</v>
      </c>
      <c r="W85" s="183">
        <v>29622000</v>
      </c>
      <c r="X85" s="183">
        <v>12000</v>
      </c>
      <c r="Y85" s="183">
        <v>17196000</v>
      </c>
      <c r="Z85" s="183">
        <v>2</v>
      </c>
      <c r="AA85" s="183">
        <v>23403</v>
      </c>
      <c r="AB85" s="183">
        <v>2848</v>
      </c>
      <c r="AC85" s="183">
        <v>0</v>
      </c>
      <c r="AD85" s="183">
        <v>713</v>
      </c>
      <c r="AE85" s="183">
        <v>424</v>
      </c>
      <c r="AF85" s="183">
        <v>13740</v>
      </c>
      <c r="AG85" s="183">
        <v>105</v>
      </c>
      <c r="AH85" s="183">
        <v>20365</v>
      </c>
      <c r="AI85" s="183">
        <v>31493</v>
      </c>
      <c r="AJ85" s="183">
        <v>0</v>
      </c>
      <c r="AK85" s="183">
        <v>0</v>
      </c>
      <c r="AL85" s="183">
        <v>0</v>
      </c>
      <c r="AM85" s="183">
        <v>60470</v>
      </c>
      <c r="AN85" s="183">
        <v>23334</v>
      </c>
      <c r="AO85" s="183">
        <v>0</v>
      </c>
      <c r="AP85" s="183">
        <v>993</v>
      </c>
      <c r="AQ85" s="183">
        <v>1453</v>
      </c>
      <c r="AR85" s="183">
        <v>14342</v>
      </c>
      <c r="AS85" s="183">
        <v>1594</v>
      </c>
      <c r="AT85" s="183">
        <v>198060</v>
      </c>
      <c r="AU85" s="183">
        <v>83036</v>
      </c>
      <c r="AV85" s="183">
        <v>0</v>
      </c>
      <c r="AW85" s="183">
        <v>0</v>
      </c>
    </row>
    <row r="86" spans="1:49" s="182" customFormat="1" x14ac:dyDescent="0.2">
      <c r="A86" s="36">
        <v>13</v>
      </c>
      <c r="B86" s="36" t="s">
        <v>34</v>
      </c>
      <c r="C86" s="36">
        <v>2006</v>
      </c>
      <c r="D86" s="180" t="s">
        <v>200</v>
      </c>
      <c r="E86" s="183">
        <v>337407</v>
      </c>
      <c r="F86" s="183">
        <v>528678</v>
      </c>
      <c r="G86" s="183">
        <v>866085</v>
      </c>
      <c r="H86" s="183">
        <v>232326</v>
      </c>
      <c r="I86" s="183">
        <v>588153</v>
      </c>
      <c r="J86" s="183">
        <v>820479</v>
      </c>
      <c r="K86" s="183">
        <v>1775506</v>
      </c>
      <c r="L86" s="183">
        <v>16225</v>
      </c>
      <c r="M86" s="183">
        <v>1170638</v>
      </c>
      <c r="N86" s="183">
        <v>42431</v>
      </c>
      <c r="O86" s="183">
        <v>14830</v>
      </c>
      <c r="P86" s="183">
        <v>53323</v>
      </c>
      <c r="Q86" s="183">
        <v>16823</v>
      </c>
      <c r="R86" s="183">
        <v>174</v>
      </c>
      <c r="S86" s="183">
        <v>1060</v>
      </c>
      <c r="T86" s="183">
        <v>1299279</v>
      </c>
      <c r="U86" s="183">
        <v>145135</v>
      </c>
      <c r="V86" s="183">
        <v>2551000</v>
      </c>
      <c r="W86" s="183">
        <v>32672000</v>
      </c>
      <c r="X86" s="183">
        <v>29000</v>
      </c>
      <c r="Y86" s="183">
        <v>212664000</v>
      </c>
      <c r="Z86" s="183">
        <v>0</v>
      </c>
      <c r="AA86" s="183">
        <v>3140</v>
      </c>
      <c r="AB86" s="183">
        <v>3971</v>
      </c>
      <c r="AC86" s="183">
        <v>701</v>
      </c>
      <c r="AD86" s="183">
        <v>491</v>
      </c>
      <c r="AE86" s="183">
        <v>1473</v>
      </c>
      <c r="AF86" s="183">
        <v>8375</v>
      </c>
      <c r="AG86" s="183">
        <v>971</v>
      </c>
      <c r="AH86" s="183">
        <v>157295</v>
      </c>
      <c r="AI86" s="183">
        <v>16303</v>
      </c>
      <c r="AJ86" s="183">
        <v>0</v>
      </c>
      <c r="AK86" s="183">
        <v>0</v>
      </c>
      <c r="AL86" s="183">
        <v>0</v>
      </c>
      <c r="AM86" s="183">
        <v>6514</v>
      </c>
      <c r="AN86" s="183">
        <v>38749</v>
      </c>
      <c r="AO86" s="183">
        <v>1321</v>
      </c>
      <c r="AP86" s="183">
        <v>444</v>
      </c>
      <c r="AQ86" s="183">
        <v>33864</v>
      </c>
      <c r="AR86" s="183">
        <v>5132</v>
      </c>
      <c r="AS86" s="183">
        <v>7497</v>
      </c>
      <c r="AT86" s="183">
        <v>359967</v>
      </c>
      <c r="AU86" s="183">
        <v>20658</v>
      </c>
      <c r="AV86" s="183">
        <v>0</v>
      </c>
      <c r="AW86" s="183">
        <v>0</v>
      </c>
    </row>
    <row r="87" spans="1:49" s="182" customFormat="1" x14ac:dyDescent="0.2">
      <c r="A87" s="36">
        <v>14</v>
      </c>
      <c r="B87" s="36" t="s">
        <v>35</v>
      </c>
      <c r="C87" s="36">
        <v>2006</v>
      </c>
      <c r="D87" s="180" t="s">
        <v>200</v>
      </c>
      <c r="E87" s="183">
        <v>51203</v>
      </c>
      <c r="F87" s="183">
        <v>65052</v>
      </c>
      <c r="G87" s="183">
        <v>116255</v>
      </c>
      <c r="H87" s="183">
        <v>404385</v>
      </c>
      <c r="I87" s="183">
        <v>319530</v>
      </c>
      <c r="J87" s="183">
        <v>723915</v>
      </c>
      <c r="K87" s="183">
        <v>765286</v>
      </c>
      <c r="L87" s="183">
        <v>2565</v>
      </c>
      <c r="M87" s="183">
        <v>536396</v>
      </c>
      <c r="N87" s="183">
        <v>93</v>
      </c>
      <c r="O87" s="183">
        <v>5712</v>
      </c>
      <c r="P87" s="183">
        <v>25659</v>
      </c>
      <c r="Q87" s="183">
        <v>20664</v>
      </c>
      <c r="R87" s="183">
        <v>215</v>
      </c>
      <c r="S87" s="183">
        <v>553</v>
      </c>
      <c r="T87" s="183">
        <v>589292</v>
      </c>
      <c r="U87" s="183">
        <v>42970</v>
      </c>
      <c r="V87" s="183">
        <v>314000</v>
      </c>
      <c r="W87" s="183">
        <v>7224000</v>
      </c>
      <c r="X87" s="183">
        <v>1000</v>
      </c>
      <c r="Y87" s="183">
        <v>1896000</v>
      </c>
      <c r="Z87" s="183">
        <v>0</v>
      </c>
      <c r="AA87" s="183">
        <v>15914</v>
      </c>
      <c r="AB87" s="183">
        <v>2050</v>
      </c>
      <c r="AC87" s="183">
        <v>0</v>
      </c>
      <c r="AD87" s="183">
        <v>5</v>
      </c>
      <c r="AE87" s="183">
        <v>28</v>
      </c>
      <c r="AF87" s="183">
        <v>304</v>
      </c>
      <c r="AG87" s="183">
        <v>53</v>
      </c>
      <c r="AH87" s="183">
        <v>4110</v>
      </c>
      <c r="AI87" s="183">
        <v>6900</v>
      </c>
      <c r="AJ87" s="183">
        <v>3513</v>
      </c>
      <c r="AK87" s="183">
        <v>0</v>
      </c>
      <c r="AL87" s="183">
        <v>0</v>
      </c>
      <c r="AM87" s="183">
        <v>72334</v>
      </c>
      <c r="AN87" s="183">
        <v>13414</v>
      </c>
      <c r="AO87" s="183">
        <v>0</v>
      </c>
      <c r="AP87" s="183">
        <v>24</v>
      </c>
      <c r="AQ87" s="183">
        <v>338</v>
      </c>
      <c r="AR87" s="183">
        <v>199</v>
      </c>
      <c r="AS87" s="183">
        <v>597</v>
      </c>
      <c r="AT87" s="183">
        <v>6721</v>
      </c>
      <c r="AU87" s="183">
        <v>15739</v>
      </c>
      <c r="AV87" s="183">
        <v>9145</v>
      </c>
      <c r="AW87" s="183">
        <v>0</v>
      </c>
    </row>
    <row r="88" spans="1:49" s="182" customFormat="1" x14ac:dyDescent="0.2">
      <c r="A88" s="36">
        <v>15</v>
      </c>
      <c r="B88" s="36" t="s">
        <v>36</v>
      </c>
      <c r="C88" s="36">
        <v>2006</v>
      </c>
      <c r="D88" s="180" t="s">
        <v>200</v>
      </c>
      <c r="E88" s="183">
        <v>1022648</v>
      </c>
      <c r="F88" s="183">
        <v>862057</v>
      </c>
      <c r="G88" s="183">
        <v>1884705</v>
      </c>
      <c r="H88" s="183">
        <v>1861673</v>
      </c>
      <c r="I88" s="183">
        <v>9207572</v>
      </c>
      <c r="J88" s="183">
        <v>11069245</v>
      </c>
      <c r="K88" s="183">
        <v>8533265</v>
      </c>
      <c r="L88" s="183">
        <v>62164</v>
      </c>
      <c r="M88" s="183">
        <v>13933867</v>
      </c>
      <c r="N88" s="183">
        <v>367587</v>
      </c>
      <c r="O88" s="183">
        <v>75306</v>
      </c>
      <c r="P88" s="183">
        <v>181426</v>
      </c>
      <c r="Q88" s="183">
        <v>284417</v>
      </c>
      <c r="R88" s="183">
        <v>14640</v>
      </c>
      <c r="S88" s="183">
        <v>79817</v>
      </c>
      <c r="T88" s="183">
        <v>14937060</v>
      </c>
      <c r="U88" s="183">
        <v>705523</v>
      </c>
      <c r="V88" s="183">
        <v>16584000</v>
      </c>
      <c r="W88" s="183">
        <v>476332000</v>
      </c>
      <c r="X88" s="183">
        <v>59000</v>
      </c>
      <c r="Y88" s="183">
        <v>337260000</v>
      </c>
      <c r="Z88" s="183">
        <v>2</v>
      </c>
      <c r="AA88" s="183">
        <v>202727</v>
      </c>
      <c r="AB88" s="183">
        <v>5080</v>
      </c>
      <c r="AC88" s="183">
        <v>36998</v>
      </c>
      <c r="AD88" s="183">
        <v>1904</v>
      </c>
      <c r="AE88" s="183">
        <v>1417</v>
      </c>
      <c r="AF88" s="183">
        <v>60915</v>
      </c>
      <c r="AG88" s="183">
        <v>5991</v>
      </c>
      <c r="AH88" s="183">
        <v>329910</v>
      </c>
      <c r="AI88" s="183">
        <v>122993</v>
      </c>
      <c r="AJ88" s="183">
        <v>17033</v>
      </c>
      <c r="AK88" s="183">
        <v>0</v>
      </c>
      <c r="AL88" s="183">
        <v>0</v>
      </c>
      <c r="AM88" s="183">
        <v>263720</v>
      </c>
      <c r="AN88" s="183">
        <v>37739</v>
      </c>
      <c r="AO88" s="183">
        <v>28840</v>
      </c>
      <c r="AP88" s="183">
        <v>1770</v>
      </c>
      <c r="AQ88" s="183">
        <v>22642</v>
      </c>
      <c r="AR88" s="183">
        <v>41847</v>
      </c>
      <c r="AS88" s="183">
        <v>91191</v>
      </c>
      <c r="AT88" s="183">
        <v>3075915</v>
      </c>
      <c r="AU88" s="183">
        <v>294583</v>
      </c>
      <c r="AV88" s="183">
        <v>56142</v>
      </c>
      <c r="AW88" s="183">
        <v>0</v>
      </c>
    </row>
    <row r="89" spans="1:49" s="182" customFormat="1" x14ac:dyDescent="0.2">
      <c r="A89" s="36">
        <v>16</v>
      </c>
      <c r="B89" s="36" t="s">
        <v>37</v>
      </c>
      <c r="C89" s="36">
        <v>2006</v>
      </c>
      <c r="D89" s="180" t="s">
        <v>200</v>
      </c>
      <c r="E89" s="183">
        <v>34616</v>
      </c>
      <c r="F89" s="183">
        <v>26508</v>
      </c>
      <c r="G89" s="183">
        <v>61124</v>
      </c>
      <c r="H89" s="183">
        <v>222809</v>
      </c>
      <c r="I89" s="183">
        <v>43751</v>
      </c>
      <c r="J89" s="183">
        <v>266560</v>
      </c>
      <c r="K89" s="183">
        <v>384888</v>
      </c>
      <c r="L89" s="183">
        <v>96245</v>
      </c>
      <c r="M89" s="183">
        <v>78815</v>
      </c>
      <c r="N89" s="183">
        <v>171801</v>
      </c>
      <c r="O89" s="183">
        <v>1251</v>
      </c>
      <c r="P89" s="183">
        <v>2274</v>
      </c>
      <c r="Q89" s="183">
        <v>6260</v>
      </c>
      <c r="R89" s="183">
        <v>33</v>
      </c>
      <c r="S89" s="183">
        <v>209</v>
      </c>
      <c r="T89" s="183">
        <v>260643</v>
      </c>
      <c r="U89" s="183">
        <v>14537</v>
      </c>
      <c r="V89" s="183">
        <v>52000</v>
      </c>
      <c r="W89" s="183">
        <v>1070000</v>
      </c>
      <c r="X89" s="183">
        <v>0</v>
      </c>
      <c r="Y89" s="183">
        <v>756000</v>
      </c>
      <c r="Z89" s="183">
        <v>0</v>
      </c>
      <c r="AA89" s="183">
        <v>402</v>
      </c>
      <c r="AB89" s="183">
        <v>47</v>
      </c>
      <c r="AC89" s="183">
        <v>1</v>
      </c>
      <c r="AD89" s="183">
        <v>0</v>
      </c>
      <c r="AE89" s="183">
        <v>43</v>
      </c>
      <c r="AF89" s="183">
        <v>133</v>
      </c>
      <c r="AG89" s="183">
        <v>191</v>
      </c>
      <c r="AH89" s="183">
        <v>2575</v>
      </c>
      <c r="AI89" s="183">
        <v>629</v>
      </c>
      <c r="AJ89" s="183">
        <v>0</v>
      </c>
      <c r="AK89" s="183">
        <v>0</v>
      </c>
      <c r="AL89" s="183">
        <v>0</v>
      </c>
      <c r="AM89" s="183">
        <v>853</v>
      </c>
      <c r="AN89" s="183">
        <v>565</v>
      </c>
      <c r="AO89" s="183">
        <v>3</v>
      </c>
      <c r="AP89" s="183">
        <v>1</v>
      </c>
      <c r="AQ89" s="183">
        <v>1849</v>
      </c>
      <c r="AR89" s="183">
        <v>44</v>
      </c>
      <c r="AS89" s="183">
        <v>3356</v>
      </c>
      <c r="AT89" s="183">
        <v>16236</v>
      </c>
      <c r="AU89" s="183">
        <v>806</v>
      </c>
      <c r="AV89" s="183">
        <v>0</v>
      </c>
      <c r="AW89" s="183">
        <v>0</v>
      </c>
    </row>
    <row r="90" spans="1:49" s="182" customFormat="1" x14ac:dyDescent="0.2">
      <c r="A90" s="36">
        <v>17</v>
      </c>
      <c r="B90" s="36" t="s">
        <v>38</v>
      </c>
      <c r="C90" s="36">
        <v>2006</v>
      </c>
      <c r="D90" s="180" t="s">
        <v>200</v>
      </c>
      <c r="E90" s="183">
        <v>93715</v>
      </c>
      <c r="F90" s="183">
        <v>538113</v>
      </c>
      <c r="G90" s="183">
        <v>631828</v>
      </c>
      <c r="H90" s="183">
        <v>2840197</v>
      </c>
      <c r="I90" s="183">
        <v>5272814</v>
      </c>
      <c r="J90" s="183">
        <v>8113011</v>
      </c>
      <c r="K90" s="183">
        <v>4593889</v>
      </c>
      <c r="L90" s="183">
        <v>41966</v>
      </c>
      <c r="M90" s="183">
        <v>6565729</v>
      </c>
      <c r="N90" s="183">
        <v>4743</v>
      </c>
      <c r="O90" s="183">
        <v>21869</v>
      </c>
      <c r="P90" s="183">
        <v>81345</v>
      </c>
      <c r="Q90" s="183">
        <v>142187</v>
      </c>
      <c r="R90" s="183">
        <v>6630</v>
      </c>
      <c r="S90" s="183">
        <v>37776</v>
      </c>
      <c r="T90" s="183">
        <v>6860279</v>
      </c>
      <c r="U90" s="183">
        <v>252776</v>
      </c>
      <c r="V90" s="183">
        <v>4542000</v>
      </c>
      <c r="W90" s="183">
        <v>181726000</v>
      </c>
      <c r="X90" s="183">
        <v>54000</v>
      </c>
      <c r="Y90" s="183">
        <v>49428000</v>
      </c>
      <c r="Z90" s="183">
        <v>0</v>
      </c>
      <c r="AA90" s="183">
        <v>71011</v>
      </c>
      <c r="AB90" s="183">
        <v>1493</v>
      </c>
      <c r="AC90" s="183">
        <v>0</v>
      </c>
      <c r="AD90" s="183">
        <v>0</v>
      </c>
      <c r="AE90" s="183">
        <v>3318</v>
      </c>
      <c r="AF90" s="183">
        <v>5107</v>
      </c>
      <c r="AG90" s="183">
        <v>106</v>
      </c>
      <c r="AH90" s="183">
        <v>5631</v>
      </c>
      <c r="AI90" s="183">
        <v>35717</v>
      </c>
      <c r="AJ90" s="183">
        <v>204625</v>
      </c>
      <c r="AK90" s="183">
        <v>0</v>
      </c>
      <c r="AL90" s="183">
        <v>0</v>
      </c>
      <c r="AM90" s="183">
        <v>228070</v>
      </c>
      <c r="AN90" s="183">
        <v>15781</v>
      </c>
      <c r="AO90" s="183">
        <v>0</v>
      </c>
      <c r="AP90" s="183">
        <v>0</v>
      </c>
      <c r="AQ90" s="183">
        <v>169008</v>
      </c>
      <c r="AR90" s="183">
        <v>3980</v>
      </c>
      <c r="AS90" s="183">
        <v>1230</v>
      </c>
      <c r="AT90" s="183">
        <v>48094</v>
      </c>
      <c r="AU90" s="183">
        <v>103475</v>
      </c>
      <c r="AV90" s="183">
        <v>498334</v>
      </c>
      <c r="AW90" s="183">
        <v>0</v>
      </c>
    </row>
    <row r="91" spans="1:49" s="182" customFormat="1" x14ac:dyDescent="0.2">
      <c r="A91" s="36">
        <v>21</v>
      </c>
      <c r="B91" s="36" t="s">
        <v>39</v>
      </c>
      <c r="C91" s="36">
        <v>2006</v>
      </c>
      <c r="D91" s="180" t="s">
        <v>201</v>
      </c>
      <c r="E91" s="183">
        <v>313758</v>
      </c>
      <c r="F91" s="183">
        <v>2139672</v>
      </c>
      <c r="G91" s="183">
        <v>2453430</v>
      </c>
      <c r="H91" s="183">
        <v>1713324</v>
      </c>
      <c r="I91" s="183">
        <v>4038624</v>
      </c>
      <c r="J91" s="183">
        <v>5751948</v>
      </c>
      <c r="K91" s="183">
        <v>3214331</v>
      </c>
      <c r="L91" s="183">
        <v>51076</v>
      </c>
      <c r="M91" s="183">
        <v>5812164</v>
      </c>
      <c r="N91" s="183">
        <v>50543</v>
      </c>
      <c r="O91" s="183">
        <v>303120</v>
      </c>
      <c r="P91" s="183">
        <v>172184</v>
      </c>
      <c r="Q91" s="183">
        <v>149909</v>
      </c>
      <c r="R91" s="183">
        <v>71092</v>
      </c>
      <c r="S91" s="183">
        <v>67369</v>
      </c>
      <c r="T91" s="183">
        <v>6626381</v>
      </c>
      <c r="U91" s="183">
        <v>698858</v>
      </c>
      <c r="V91" s="183">
        <v>7726000</v>
      </c>
      <c r="W91" s="183">
        <v>174525000</v>
      </c>
      <c r="X91" s="183">
        <v>214000</v>
      </c>
      <c r="Y91" s="183">
        <v>49032000</v>
      </c>
      <c r="Z91" s="183">
        <v>30383</v>
      </c>
      <c r="AA91" s="183">
        <v>523471</v>
      </c>
      <c r="AB91" s="183">
        <v>4075</v>
      </c>
      <c r="AC91" s="183">
        <v>0</v>
      </c>
      <c r="AD91" s="183">
        <v>12</v>
      </c>
      <c r="AE91" s="183">
        <v>10989</v>
      </c>
      <c r="AF91" s="183">
        <v>86502</v>
      </c>
      <c r="AG91" s="183">
        <v>98</v>
      </c>
      <c r="AH91" s="183">
        <v>245136</v>
      </c>
      <c r="AI91" s="183">
        <v>236360</v>
      </c>
      <c r="AJ91" s="183">
        <v>290025</v>
      </c>
      <c r="AK91" s="183">
        <v>0</v>
      </c>
      <c r="AL91" s="183">
        <v>93508</v>
      </c>
      <c r="AM91" s="183">
        <v>1092712</v>
      </c>
      <c r="AN91" s="183">
        <v>63130</v>
      </c>
      <c r="AO91" s="183">
        <v>0</v>
      </c>
      <c r="AP91" s="183">
        <v>3</v>
      </c>
      <c r="AQ91" s="183">
        <v>749021</v>
      </c>
      <c r="AR91" s="183">
        <v>39052</v>
      </c>
      <c r="AS91" s="183">
        <v>2039</v>
      </c>
      <c r="AT91" s="183">
        <v>1084068</v>
      </c>
      <c r="AU91" s="183">
        <v>627223</v>
      </c>
      <c r="AV91" s="183">
        <v>769194</v>
      </c>
      <c r="AW91" s="183">
        <v>0</v>
      </c>
    </row>
    <row r="92" spans="1:49" s="182" customFormat="1" x14ac:dyDescent="0.2">
      <c r="A92" s="36">
        <v>22</v>
      </c>
      <c r="B92" s="36" t="s">
        <v>40</v>
      </c>
      <c r="C92" s="36">
        <v>2006</v>
      </c>
      <c r="D92" s="180" t="s">
        <v>201</v>
      </c>
      <c r="E92" s="183">
        <v>251390</v>
      </c>
      <c r="F92" s="183">
        <v>1099829</v>
      </c>
      <c r="G92" s="183">
        <v>1351219</v>
      </c>
      <c r="H92" s="183">
        <v>2064341</v>
      </c>
      <c r="I92" s="183">
        <v>625478</v>
      </c>
      <c r="J92" s="183">
        <v>2689819</v>
      </c>
      <c r="K92" s="183">
        <v>4015424</v>
      </c>
      <c r="L92" s="183">
        <v>28209</v>
      </c>
      <c r="M92" s="183">
        <v>1667456</v>
      </c>
      <c r="N92" s="183">
        <v>57</v>
      </c>
      <c r="O92" s="183">
        <v>1457324</v>
      </c>
      <c r="P92" s="183">
        <v>1317290</v>
      </c>
      <c r="Q92" s="183">
        <v>101952</v>
      </c>
      <c r="R92" s="183">
        <v>113250</v>
      </c>
      <c r="S92" s="183">
        <v>28630</v>
      </c>
      <c r="T92" s="183">
        <v>4685959</v>
      </c>
      <c r="U92" s="183">
        <v>966924</v>
      </c>
      <c r="V92" s="183">
        <v>8032000</v>
      </c>
      <c r="W92" s="183">
        <v>85933000</v>
      </c>
      <c r="X92" s="183">
        <v>2376000</v>
      </c>
      <c r="Y92" s="183">
        <v>165360000</v>
      </c>
      <c r="Z92" s="183">
        <v>576</v>
      </c>
      <c r="AA92" s="183">
        <v>128881</v>
      </c>
      <c r="AB92" s="183">
        <v>834</v>
      </c>
      <c r="AC92" s="183">
        <v>0</v>
      </c>
      <c r="AD92" s="183">
        <v>2</v>
      </c>
      <c r="AE92" s="183">
        <v>9485</v>
      </c>
      <c r="AF92" s="183">
        <v>228336</v>
      </c>
      <c r="AG92" s="183">
        <v>67</v>
      </c>
      <c r="AH92" s="183">
        <v>39963</v>
      </c>
      <c r="AI92" s="183">
        <v>223010</v>
      </c>
      <c r="AJ92" s="183">
        <v>214653</v>
      </c>
      <c r="AK92" s="183">
        <v>0</v>
      </c>
      <c r="AL92" s="183">
        <v>208</v>
      </c>
      <c r="AM92" s="183">
        <v>299214</v>
      </c>
      <c r="AN92" s="183">
        <v>42275</v>
      </c>
      <c r="AO92" s="183">
        <v>0</v>
      </c>
      <c r="AP92" s="183">
        <v>1</v>
      </c>
      <c r="AQ92" s="183">
        <v>552204</v>
      </c>
      <c r="AR92" s="183">
        <v>91789</v>
      </c>
      <c r="AS92" s="183">
        <v>587</v>
      </c>
      <c r="AT92" s="183">
        <v>203137</v>
      </c>
      <c r="AU92" s="183">
        <v>332579</v>
      </c>
      <c r="AV92" s="183">
        <v>561694</v>
      </c>
      <c r="AW92" s="183">
        <v>0</v>
      </c>
    </row>
    <row r="93" spans="1:49" s="182" customFormat="1" x14ac:dyDescent="0.2">
      <c r="A93" s="36">
        <v>23</v>
      </c>
      <c r="B93" s="36" t="s">
        <v>41</v>
      </c>
      <c r="C93" s="36">
        <v>2006</v>
      </c>
      <c r="D93" s="180" t="s">
        <v>201</v>
      </c>
      <c r="E93" s="183">
        <v>584487</v>
      </c>
      <c r="F93" s="183">
        <v>1337550</v>
      </c>
      <c r="G93" s="183">
        <v>1922037</v>
      </c>
      <c r="H93" s="183">
        <v>2300138</v>
      </c>
      <c r="I93" s="183">
        <v>314006</v>
      </c>
      <c r="J93" s="183">
        <v>2614144</v>
      </c>
      <c r="K93" s="183">
        <v>2072377</v>
      </c>
      <c r="L93" s="183">
        <v>13950</v>
      </c>
      <c r="M93" s="183">
        <v>2162843</v>
      </c>
      <c r="N93" s="183">
        <v>692</v>
      </c>
      <c r="O93" s="183">
        <v>748866</v>
      </c>
      <c r="P93" s="183">
        <v>1564907</v>
      </c>
      <c r="Q93" s="183">
        <v>102506</v>
      </c>
      <c r="R93" s="183">
        <v>106701</v>
      </c>
      <c r="S93" s="183">
        <v>50678</v>
      </c>
      <c r="T93" s="183">
        <v>4737193</v>
      </c>
      <c r="U93" s="183">
        <v>690966</v>
      </c>
      <c r="V93" s="183">
        <v>20556000</v>
      </c>
      <c r="W93" s="183">
        <v>459331000</v>
      </c>
      <c r="X93" s="183">
        <v>1847000</v>
      </c>
      <c r="Y93" s="183">
        <v>891312000</v>
      </c>
      <c r="Z93" s="183">
        <v>2230</v>
      </c>
      <c r="AA93" s="183">
        <v>47705</v>
      </c>
      <c r="AB93" s="183">
        <v>20142</v>
      </c>
      <c r="AC93" s="183">
        <v>0</v>
      </c>
      <c r="AD93" s="183">
        <v>1697</v>
      </c>
      <c r="AE93" s="183">
        <v>17144</v>
      </c>
      <c r="AF93" s="183">
        <v>744868</v>
      </c>
      <c r="AG93" s="183">
        <v>392</v>
      </c>
      <c r="AH93" s="183">
        <v>63305</v>
      </c>
      <c r="AI93" s="183">
        <v>947353</v>
      </c>
      <c r="AJ93" s="183">
        <v>543</v>
      </c>
      <c r="AK93" s="183">
        <v>0</v>
      </c>
      <c r="AL93" s="183">
        <v>2921</v>
      </c>
      <c r="AM93" s="183">
        <v>168138</v>
      </c>
      <c r="AN93" s="183">
        <v>486727</v>
      </c>
      <c r="AO93" s="183">
        <v>0</v>
      </c>
      <c r="AP93" s="183">
        <v>1048</v>
      </c>
      <c r="AQ93" s="183">
        <v>717729</v>
      </c>
      <c r="AR93" s="183">
        <v>425485</v>
      </c>
      <c r="AS93" s="183">
        <v>4515</v>
      </c>
      <c r="AT93" s="183">
        <v>426155</v>
      </c>
      <c r="AU93" s="183">
        <v>1596189</v>
      </c>
      <c r="AV93" s="183">
        <v>1303</v>
      </c>
      <c r="AW93" s="183">
        <v>0</v>
      </c>
    </row>
    <row r="94" spans="1:49" s="182" customFormat="1" x14ac:dyDescent="0.2">
      <c r="A94" s="36">
        <v>24</v>
      </c>
      <c r="B94" s="36" t="s">
        <v>42</v>
      </c>
      <c r="C94" s="36">
        <v>2006</v>
      </c>
      <c r="D94" s="180" t="s">
        <v>201</v>
      </c>
      <c r="E94" s="183">
        <v>182967</v>
      </c>
      <c r="F94" s="183">
        <v>491690</v>
      </c>
      <c r="G94" s="183">
        <v>674657</v>
      </c>
      <c r="H94" s="183">
        <v>1115289</v>
      </c>
      <c r="I94" s="183">
        <v>84238</v>
      </c>
      <c r="J94" s="183">
        <v>1199527</v>
      </c>
      <c r="K94" s="183">
        <v>780659</v>
      </c>
      <c r="L94" s="183">
        <v>4770</v>
      </c>
      <c r="M94" s="183">
        <v>907157</v>
      </c>
      <c r="N94" s="183">
        <v>760</v>
      </c>
      <c r="O94" s="183">
        <v>273291</v>
      </c>
      <c r="P94" s="183">
        <v>409406</v>
      </c>
      <c r="Q94" s="183">
        <v>32542</v>
      </c>
      <c r="R94" s="183">
        <v>25809</v>
      </c>
      <c r="S94" s="183">
        <v>9206</v>
      </c>
      <c r="T94" s="183">
        <v>1658171</v>
      </c>
      <c r="U94" s="183">
        <v>78331</v>
      </c>
      <c r="V94" s="183">
        <v>6059000</v>
      </c>
      <c r="W94" s="183">
        <v>193085000</v>
      </c>
      <c r="X94" s="183">
        <v>2508000</v>
      </c>
      <c r="Y94" s="183">
        <v>277680000</v>
      </c>
      <c r="Z94" s="183">
        <v>2449</v>
      </c>
      <c r="AA94" s="183">
        <v>5689</v>
      </c>
      <c r="AB94" s="183">
        <v>2371</v>
      </c>
      <c r="AC94" s="183">
        <v>0</v>
      </c>
      <c r="AD94" s="183">
        <v>11</v>
      </c>
      <c r="AE94" s="183">
        <v>37760</v>
      </c>
      <c r="AF94" s="183">
        <v>169533</v>
      </c>
      <c r="AG94" s="183">
        <v>3</v>
      </c>
      <c r="AH94" s="183">
        <v>20589</v>
      </c>
      <c r="AI94" s="183">
        <v>93326</v>
      </c>
      <c r="AJ94" s="183">
        <v>14</v>
      </c>
      <c r="AK94" s="183">
        <v>65</v>
      </c>
      <c r="AL94" s="183">
        <v>2418</v>
      </c>
      <c r="AM94" s="183">
        <v>11947</v>
      </c>
      <c r="AN94" s="183">
        <v>53943</v>
      </c>
      <c r="AO94" s="183">
        <v>0</v>
      </c>
      <c r="AP94" s="183">
        <v>1</v>
      </c>
      <c r="AQ94" s="183">
        <v>1487100</v>
      </c>
      <c r="AR94" s="183">
        <v>74632</v>
      </c>
      <c r="AS94" s="183">
        <v>15</v>
      </c>
      <c r="AT94" s="183">
        <v>115160</v>
      </c>
      <c r="AU94" s="183">
        <v>139435</v>
      </c>
      <c r="AV94" s="183">
        <v>11</v>
      </c>
      <c r="AW94" s="183">
        <v>132</v>
      </c>
    </row>
    <row r="95" spans="1:49" s="182" customFormat="1" x14ac:dyDescent="0.2">
      <c r="A95" s="36">
        <v>25</v>
      </c>
      <c r="B95" s="36" t="s">
        <v>43</v>
      </c>
      <c r="C95" s="36">
        <v>2006</v>
      </c>
      <c r="D95" s="180" t="s">
        <v>201</v>
      </c>
      <c r="E95" s="183">
        <v>87281</v>
      </c>
      <c r="F95" s="183">
        <v>575931</v>
      </c>
      <c r="G95" s="183">
        <v>663212</v>
      </c>
      <c r="H95" s="183">
        <v>1471068</v>
      </c>
      <c r="I95" s="183">
        <v>208697</v>
      </c>
      <c r="J95" s="183">
        <v>1679765</v>
      </c>
      <c r="K95" s="183">
        <v>886637</v>
      </c>
      <c r="L95" s="183">
        <v>4327</v>
      </c>
      <c r="M95" s="183">
        <v>1354426</v>
      </c>
      <c r="N95" s="183">
        <v>0</v>
      </c>
      <c r="O95" s="183">
        <v>461130</v>
      </c>
      <c r="P95" s="183">
        <v>442302</v>
      </c>
      <c r="Q95" s="183">
        <v>47073</v>
      </c>
      <c r="R95" s="183">
        <v>46559</v>
      </c>
      <c r="S95" s="183">
        <v>15603</v>
      </c>
      <c r="T95" s="183">
        <v>2367093</v>
      </c>
      <c r="U95" s="183">
        <v>105997</v>
      </c>
      <c r="V95" s="183">
        <v>9451000</v>
      </c>
      <c r="W95" s="183">
        <v>232594000</v>
      </c>
      <c r="X95" s="183">
        <v>4436000</v>
      </c>
      <c r="Y95" s="183">
        <v>282564000</v>
      </c>
      <c r="Z95" s="183">
        <v>4101</v>
      </c>
      <c r="AA95" s="183">
        <v>13711</v>
      </c>
      <c r="AB95" s="183">
        <v>7785</v>
      </c>
      <c r="AC95" s="183">
        <v>0</v>
      </c>
      <c r="AD95" s="183">
        <v>21</v>
      </c>
      <c r="AE95" s="183">
        <v>79972</v>
      </c>
      <c r="AF95" s="183">
        <v>250159</v>
      </c>
      <c r="AG95" s="183">
        <v>955</v>
      </c>
      <c r="AH95" s="183">
        <v>20132</v>
      </c>
      <c r="AI95" s="183">
        <v>342673</v>
      </c>
      <c r="AJ95" s="183">
        <v>0</v>
      </c>
      <c r="AK95" s="183">
        <v>9</v>
      </c>
      <c r="AL95" s="183">
        <v>4437</v>
      </c>
      <c r="AM95" s="183">
        <v>31716</v>
      </c>
      <c r="AN95" s="183">
        <v>165553</v>
      </c>
      <c r="AO95" s="183">
        <v>0</v>
      </c>
      <c r="AP95" s="183">
        <v>9</v>
      </c>
      <c r="AQ95" s="183">
        <v>3592591</v>
      </c>
      <c r="AR95" s="183">
        <v>101561</v>
      </c>
      <c r="AS95" s="183">
        <v>14924</v>
      </c>
      <c r="AT95" s="183">
        <v>92380</v>
      </c>
      <c r="AU95" s="183">
        <v>202148</v>
      </c>
      <c r="AV95" s="183">
        <v>0</v>
      </c>
      <c r="AW95" s="183">
        <v>25</v>
      </c>
    </row>
    <row r="96" spans="1:49" s="182" customFormat="1" x14ac:dyDescent="0.2">
      <c r="A96" s="36">
        <v>26</v>
      </c>
      <c r="B96" s="36" t="s">
        <v>44</v>
      </c>
      <c r="C96" s="36">
        <v>2006</v>
      </c>
      <c r="D96" s="180" t="s">
        <v>201</v>
      </c>
      <c r="E96" s="183">
        <v>213554</v>
      </c>
      <c r="F96" s="183">
        <v>1481971</v>
      </c>
      <c r="G96" s="183">
        <v>1695525</v>
      </c>
      <c r="H96" s="183">
        <v>1315143</v>
      </c>
      <c r="I96" s="183">
        <v>660061</v>
      </c>
      <c r="J96" s="183">
        <v>1975204</v>
      </c>
      <c r="K96" s="183">
        <v>1121335</v>
      </c>
      <c r="L96" s="183">
        <v>20887</v>
      </c>
      <c r="M96" s="183">
        <v>1880430</v>
      </c>
      <c r="N96" s="183">
        <v>2483</v>
      </c>
      <c r="O96" s="183">
        <v>1037011</v>
      </c>
      <c r="P96" s="183">
        <v>942259</v>
      </c>
      <c r="Q96" s="183">
        <v>114522</v>
      </c>
      <c r="R96" s="183">
        <v>47366</v>
      </c>
      <c r="S96" s="183">
        <v>27833</v>
      </c>
      <c r="T96" s="183">
        <v>4051904</v>
      </c>
      <c r="U96" s="183">
        <v>278476</v>
      </c>
      <c r="V96" s="183">
        <v>36607000</v>
      </c>
      <c r="W96" s="183">
        <v>468329000</v>
      </c>
      <c r="X96" s="183">
        <v>2934000</v>
      </c>
      <c r="Y96" s="183">
        <v>2346084000</v>
      </c>
      <c r="Z96" s="183">
        <v>307</v>
      </c>
      <c r="AA96" s="183">
        <v>2832</v>
      </c>
      <c r="AB96" s="183">
        <v>25715</v>
      </c>
      <c r="AC96" s="183">
        <v>0</v>
      </c>
      <c r="AD96" s="183">
        <v>2951</v>
      </c>
      <c r="AE96" s="183">
        <v>317196</v>
      </c>
      <c r="AF96" s="183">
        <v>375051</v>
      </c>
      <c r="AG96" s="183">
        <v>779</v>
      </c>
      <c r="AH96" s="183">
        <v>78251</v>
      </c>
      <c r="AI96" s="183">
        <v>359070</v>
      </c>
      <c r="AJ96" s="183">
        <v>61</v>
      </c>
      <c r="AK96" s="183">
        <v>0</v>
      </c>
      <c r="AL96" s="183">
        <v>187</v>
      </c>
      <c r="AM96" s="183">
        <v>13167</v>
      </c>
      <c r="AN96" s="183">
        <v>481063</v>
      </c>
      <c r="AO96" s="183">
        <v>0</v>
      </c>
      <c r="AP96" s="183">
        <v>2123</v>
      </c>
      <c r="AQ96" s="183">
        <v>17150593</v>
      </c>
      <c r="AR96" s="183">
        <v>171656</v>
      </c>
      <c r="AS96" s="183">
        <v>11431</v>
      </c>
      <c r="AT96" s="183">
        <v>326371</v>
      </c>
      <c r="AU96" s="183">
        <v>486626</v>
      </c>
      <c r="AV96" s="183">
        <v>41</v>
      </c>
      <c r="AW96" s="183">
        <v>0</v>
      </c>
    </row>
    <row r="97" spans="1:49" s="182" customFormat="1" x14ac:dyDescent="0.2">
      <c r="A97" s="36">
        <v>27</v>
      </c>
      <c r="B97" s="36" t="s">
        <v>45</v>
      </c>
      <c r="C97" s="36">
        <v>2006</v>
      </c>
      <c r="D97" s="180" t="s">
        <v>201</v>
      </c>
      <c r="E97" s="183">
        <v>84907</v>
      </c>
      <c r="F97" s="183">
        <v>819284</v>
      </c>
      <c r="G97" s="183">
        <v>904191</v>
      </c>
      <c r="H97" s="183">
        <v>522540</v>
      </c>
      <c r="I97" s="183">
        <v>349786</v>
      </c>
      <c r="J97" s="183">
        <v>872326</v>
      </c>
      <c r="K97" s="183">
        <v>198958</v>
      </c>
      <c r="L97" s="183">
        <v>1407</v>
      </c>
      <c r="M97" s="183">
        <v>919865</v>
      </c>
      <c r="N97" s="183">
        <v>14</v>
      </c>
      <c r="O97" s="183">
        <v>33909</v>
      </c>
      <c r="P97" s="183">
        <v>133539</v>
      </c>
      <c r="Q97" s="183">
        <v>46651</v>
      </c>
      <c r="R97" s="183">
        <v>7509</v>
      </c>
      <c r="S97" s="183">
        <v>8711</v>
      </c>
      <c r="T97" s="183">
        <v>1150198</v>
      </c>
      <c r="U97" s="183">
        <v>93270</v>
      </c>
      <c r="V97" s="183">
        <v>5590000</v>
      </c>
      <c r="W97" s="183">
        <v>176588000</v>
      </c>
      <c r="X97" s="183">
        <v>422000</v>
      </c>
      <c r="Y97" s="183">
        <v>299472000</v>
      </c>
      <c r="Z97" s="183">
        <v>1985</v>
      </c>
      <c r="AA97" s="183">
        <v>3297</v>
      </c>
      <c r="AB97" s="183">
        <v>4203</v>
      </c>
      <c r="AC97" s="183">
        <v>0</v>
      </c>
      <c r="AD97" s="183">
        <v>14</v>
      </c>
      <c r="AE97" s="183">
        <v>583691</v>
      </c>
      <c r="AF97" s="183">
        <v>404651</v>
      </c>
      <c r="AG97" s="183">
        <v>4468</v>
      </c>
      <c r="AH97" s="183">
        <v>52721</v>
      </c>
      <c r="AI97" s="183">
        <v>107476</v>
      </c>
      <c r="AJ97" s="183">
        <v>0</v>
      </c>
      <c r="AK97" s="183">
        <v>0</v>
      </c>
      <c r="AL97" s="183">
        <v>663</v>
      </c>
      <c r="AM97" s="183">
        <v>20454</v>
      </c>
      <c r="AN97" s="183">
        <v>53021</v>
      </c>
      <c r="AO97" s="183">
        <v>0</v>
      </c>
      <c r="AP97" s="183">
        <v>42</v>
      </c>
      <c r="AQ97" s="183">
        <v>34165549</v>
      </c>
      <c r="AR97" s="183">
        <v>141258</v>
      </c>
      <c r="AS97" s="183">
        <v>158652</v>
      </c>
      <c r="AT97" s="183">
        <v>494351</v>
      </c>
      <c r="AU97" s="183">
        <v>161111</v>
      </c>
      <c r="AV97" s="183">
        <v>0</v>
      </c>
      <c r="AW97" s="183">
        <v>0</v>
      </c>
    </row>
    <row r="98" spans="1:49" s="182" customFormat="1" x14ac:dyDescent="0.2">
      <c r="A98" s="36">
        <v>28</v>
      </c>
      <c r="B98" s="36" t="s">
        <v>46</v>
      </c>
      <c r="C98" s="36">
        <v>2006</v>
      </c>
      <c r="D98" s="180" t="s">
        <v>201</v>
      </c>
      <c r="E98" s="183">
        <v>113720</v>
      </c>
      <c r="F98" s="183">
        <v>203384</v>
      </c>
      <c r="G98" s="183">
        <v>317104</v>
      </c>
      <c r="H98" s="183">
        <v>389659</v>
      </c>
      <c r="I98" s="183">
        <v>555393</v>
      </c>
      <c r="J98" s="183">
        <v>945052</v>
      </c>
      <c r="K98" s="183">
        <v>134637</v>
      </c>
      <c r="L98" s="183">
        <v>1328</v>
      </c>
      <c r="M98" s="183">
        <v>899298</v>
      </c>
      <c r="N98" s="183">
        <v>329</v>
      </c>
      <c r="O98" s="183">
        <v>15028</v>
      </c>
      <c r="P98" s="183">
        <v>133251</v>
      </c>
      <c r="Q98" s="183">
        <v>54789</v>
      </c>
      <c r="R98" s="183">
        <v>8919</v>
      </c>
      <c r="S98" s="183">
        <v>10933</v>
      </c>
      <c r="T98" s="183">
        <v>1122547</v>
      </c>
      <c r="U98" s="183">
        <v>80144</v>
      </c>
      <c r="V98" s="183">
        <v>5418000</v>
      </c>
      <c r="W98" s="183">
        <v>148409000</v>
      </c>
      <c r="X98" s="183">
        <v>134000</v>
      </c>
      <c r="Y98" s="183">
        <v>128628000</v>
      </c>
      <c r="Z98" s="183">
        <v>0</v>
      </c>
      <c r="AA98" s="183">
        <v>3935</v>
      </c>
      <c r="AB98" s="183">
        <v>2961</v>
      </c>
      <c r="AC98" s="183">
        <v>0</v>
      </c>
      <c r="AD98" s="183">
        <v>0</v>
      </c>
      <c r="AE98" s="183">
        <v>13462</v>
      </c>
      <c r="AF98" s="183">
        <v>38118</v>
      </c>
      <c r="AG98" s="183">
        <v>30134</v>
      </c>
      <c r="AH98" s="183">
        <v>30988</v>
      </c>
      <c r="AI98" s="183">
        <v>104300</v>
      </c>
      <c r="AJ98" s="183">
        <v>0</v>
      </c>
      <c r="AK98" s="183">
        <v>0</v>
      </c>
      <c r="AL98" s="183">
        <v>0</v>
      </c>
      <c r="AM98" s="183">
        <v>16208</v>
      </c>
      <c r="AN98" s="183">
        <v>28500</v>
      </c>
      <c r="AO98" s="183">
        <v>0</v>
      </c>
      <c r="AP98" s="183">
        <v>0</v>
      </c>
      <c r="AQ98" s="183">
        <v>669087</v>
      </c>
      <c r="AR98" s="183">
        <v>23295</v>
      </c>
      <c r="AS98" s="183">
        <v>472773</v>
      </c>
      <c r="AT98" s="183">
        <v>237839</v>
      </c>
      <c r="AU98" s="183">
        <v>207450</v>
      </c>
      <c r="AV98" s="183">
        <v>0</v>
      </c>
      <c r="AW98" s="183">
        <v>0</v>
      </c>
    </row>
    <row r="99" spans="1:49" s="182" customFormat="1" x14ac:dyDescent="0.2">
      <c r="A99" s="36">
        <v>29</v>
      </c>
      <c r="B99" s="36" t="s">
        <v>47</v>
      </c>
      <c r="C99" s="36">
        <v>2006</v>
      </c>
      <c r="D99" s="180" t="s">
        <v>201</v>
      </c>
      <c r="E99" s="183">
        <v>1688656</v>
      </c>
      <c r="F99" s="183">
        <v>3512108</v>
      </c>
      <c r="G99" s="183">
        <v>5200764</v>
      </c>
      <c r="H99" s="183">
        <v>5134109</v>
      </c>
      <c r="I99" s="183">
        <v>7728784</v>
      </c>
      <c r="J99" s="183">
        <v>12862893</v>
      </c>
      <c r="K99" s="183">
        <v>8493294</v>
      </c>
      <c r="L99" s="183">
        <v>445548</v>
      </c>
      <c r="M99" s="183">
        <v>10229459</v>
      </c>
      <c r="N99" s="183">
        <v>7302</v>
      </c>
      <c r="O99" s="183">
        <v>2138983</v>
      </c>
      <c r="P99" s="183">
        <v>2672263</v>
      </c>
      <c r="Q99" s="183">
        <v>522811</v>
      </c>
      <c r="R99" s="183">
        <v>168867</v>
      </c>
      <c r="S99" s="183">
        <v>135084</v>
      </c>
      <c r="T99" s="183">
        <v>15874769</v>
      </c>
      <c r="U99" s="183">
        <v>947488</v>
      </c>
      <c r="V99" s="183">
        <v>20961000</v>
      </c>
      <c r="W99" s="183">
        <v>786891000</v>
      </c>
      <c r="X99" s="183">
        <v>11911000</v>
      </c>
      <c r="Y99" s="183">
        <v>439920000</v>
      </c>
      <c r="Z99" s="183">
        <v>221558</v>
      </c>
      <c r="AA99" s="183">
        <v>14884</v>
      </c>
      <c r="AB99" s="183">
        <v>37117</v>
      </c>
      <c r="AC99" s="183">
        <v>453701</v>
      </c>
      <c r="AD99" s="183">
        <v>107023</v>
      </c>
      <c r="AE99" s="183">
        <v>57493</v>
      </c>
      <c r="AF99" s="183">
        <v>605040</v>
      </c>
      <c r="AG99" s="183">
        <v>27328</v>
      </c>
      <c r="AH99" s="183">
        <v>221578</v>
      </c>
      <c r="AI99" s="183">
        <v>725896</v>
      </c>
      <c r="AJ99" s="183">
        <v>903846</v>
      </c>
      <c r="AK99" s="183">
        <v>0</v>
      </c>
      <c r="AL99" s="183">
        <v>664213</v>
      </c>
      <c r="AM99" s="183">
        <v>21489</v>
      </c>
      <c r="AN99" s="183">
        <v>502697</v>
      </c>
      <c r="AO99" s="183">
        <v>155553</v>
      </c>
      <c r="AP99" s="183">
        <v>152234</v>
      </c>
      <c r="AQ99" s="183">
        <v>2854210</v>
      </c>
      <c r="AR99" s="183">
        <v>471216</v>
      </c>
      <c r="AS99" s="183">
        <v>410978</v>
      </c>
      <c r="AT99" s="183">
        <v>852090</v>
      </c>
      <c r="AU99" s="183">
        <v>1732317</v>
      </c>
      <c r="AV99" s="183">
        <v>2341602</v>
      </c>
      <c r="AW99" s="183">
        <v>0</v>
      </c>
    </row>
    <row r="100" spans="1:49" s="182" customFormat="1" x14ac:dyDescent="0.2">
      <c r="A100" s="36">
        <v>31</v>
      </c>
      <c r="B100" s="36" t="s">
        <v>48</v>
      </c>
      <c r="C100" s="36">
        <v>2006</v>
      </c>
      <c r="D100" s="180" t="s">
        <v>202</v>
      </c>
      <c r="E100" s="183">
        <v>1732286</v>
      </c>
      <c r="F100" s="183">
        <v>3592887</v>
      </c>
      <c r="G100" s="183">
        <v>5325173</v>
      </c>
      <c r="H100" s="183">
        <v>7276892</v>
      </c>
      <c r="I100" s="183">
        <v>10935095</v>
      </c>
      <c r="J100" s="183">
        <v>18211987</v>
      </c>
      <c r="K100" s="183">
        <v>6306071</v>
      </c>
      <c r="L100" s="183">
        <v>823863</v>
      </c>
      <c r="M100" s="183">
        <v>20332313</v>
      </c>
      <c r="N100" s="183">
        <v>18659</v>
      </c>
      <c r="O100" s="183">
        <v>74268</v>
      </c>
      <c r="P100" s="183">
        <v>209734</v>
      </c>
      <c r="Q100" s="183">
        <v>699205</v>
      </c>
      <c r="R100" s="183">
        <v>17444</v>
      </c>
      <c r="S100" s="183">
        <v>93743</v>
      </c>
      <c r="T100" s="183">
        <v>21445366</v>
      </c>
      <c r="U100" s="183">
        <v>3329671</v>
      </c>
      <c r="V100" s="183">
        <v>83509000</v>
      </c>
      <c r="W100" s="183">
        <v>5720443000</v>
      </c>
      <c r="X100" s="183">
        <v>3021000</v>
      </c>
      <c r="Y100" s="183">
        <v>3723564000</v>
      </c>
      <c r="Z100" s="183">
        <v>10007</v>
      </c>
      <c r="AA100" s="183">
        <v>42617</v>
      </c>
      <c r="AB100" s="183">
        <v>25232</v>
      </c>
      <c r="AC100" s="183">
        <v>101</v>
      </c>
      <c r="AD100" s="183">
        <v>819488</v>
      </c>
      <c r="AE100" s="183">
        <v>308208</v>
      </c>
      <c r="AF100" s="183">
        <v>256422</v>
      </c>
      <c r="AG100" s="183">
        <v>14301</v>
      </c>
      <c r="AH100" s="183">
        <v>48227</v>
      </c>
      <c r="AI100" s="183">
        <v>1093336</v>
      </c>
      <c r="AJ100" s="183">
        <v>761000</v>
      </c>
      <c r="AK100" s="183">
        <v>6455</v>
      </c>
      <c r="AL100" s="183">
        <v>28896</v>
      </c>
      <c r="AM100" s="183">
        <v>125934</v>
      </c>
      <c r="AN100" s="183">
        <v>363954</v>
      </c>
      <c r="AO100" s="183">
        <v>64</v>
      </c>
      <c r="AP100" s="183">
        <v>1295753</v>
      </c>
      <c r="AQ100" s="183">
        <v>20018259</v>
      </c>
      <c r="AR100" s="183">
        <v>310272</v>
      </c>
      <c r="AS100" s="183">
        <v>206691</v>
      </c>
      <c r="AT100" s="183">
        <v>421980</v>
      </c>
      <c r="AU100" s="183">
        <v>5117850</v>
      </c>
      <c r="AV100" s="183">
        <v>1998514</v>
      </c>
      <c r="AW100" s="183">
        <v>25526</v>
      </c>
    </row>
    <row r="101" spans="1:49" s="182" customFormat="1" x14ac:dyDescent="0.2">
      <c r="A101" s="36">
        <v>32</v>
      </c>
      <c r="B101" s="36" t="s">
        <v>49</v>
      </c>
      <c r="C101" s="36">
        <v>2006</v>
      </c>
      <c r="D101" s="180" t="s">
        <v>202</v>
      </c>
      <c r="E101" s="183">
        <v>565758</v>
      </c>
      <c r="F101" s="183">
        <v>185703</v>
      </c>
      <c r="G101" s="183">
        <v>751461</v>
      </c>
      <c r="H101" s="183">
        <v>120147</v>
      </c>
      <c r="I101" s="183">
        <v>1221430</v>
      </c>
      <c r="J101" s="183">
        <v>1341577</v>
      </c>
      <c r="K101" s="183">
        <v>399666</v>
      </c>
      <c r="L101" s="183">
        <v>186052</v>
      </c>
      <c r="M101" s="183">
        <v>1791501</v>
      </c>
      <c r="N101" s="183">
        <v>605</v>
      </c>
      <c r="O101" s="183">
        <v>10256</v>
      </c>
      <c r="P101" s="183">
        <v>33187</v>
      </c>
      <c r="Q101" s="183">
        <v>47480</v>
      </c>
      <c r="R101" s="183">
        <v>723</v>
      </c>
      <c r="S101" s="183">
        <v>6409</v>
      </c>
      <c r="T101" s="183">
        <v>1890161</v>
      </c>
      <c r="U101" s="183">
        <v>227107</v>
      </c>
      <c r="V101" s="183">
        <v>16414000</v>
      </c>
      <c r="W101" s="183">
        <v>323573000</v>
      </c>
      <c r="X101" s="183">
        <v>176000</v>
      </c>
      <c r="Y101" s="183">
        <v>1702728000</v>
      </c>
      <c r="Z101" s="183">
        <v>0</v>
      </c>
      <c r="AA101" s="183">
        <v>1966</v>
      </c>
      <c r="AB101" s="183">
        <v>13201</v>
      </c>
      <c r="AC101" s="183">
        <v>13903</v>
      </c>
      <c r="AD101" s="183">
        <v>348193</v>
      </c>
      <c r="AE101" s="183">
        <v>68937</v>
      </c>
      <c r="AF101" s="183">
        <v>21162</v>
      </c>
      <c r="AG101" s="183">
        <v>901</v>
      </c>
      <c r="AH101" s="183">
        <v>15087</v>
      </c>
      <c r="AI101" s="183">
        <v>29520</v>
      </c>
      <c r="AJ101" s="183">
        <v>0</v>
      </c>
      <c r="AK101" s="183">
        <v>0</v>
      </c>
      <c r="AL101" s="183">
        <v>0</v>
      </c>
      <c r="AM101" s="183">
        <v>3765</v>
      </c>
      <c r="AN101" s="183">
        <v>104443</v>
      </c>
      <c r="AO101" s="183">
        <v>7014</v>
      </c>
      <c r="AP101" s="183">
        <v>404343</v>
      </c>
      <c r="AQ101" s="183">
        <v>3796326</v>
      </c>
      <c r="AR101" s="183">
        <v>11767</v>
      </c>
      <c r="AS101" s="183">
        <v>10567</v>
      </c>
      <c r="AT101" s="183">
        <v>193960</v>
      </c>
      <c r="AU101" s="183">
        <v>51870</v>
      </c>
      <c r="AV101" s="183">
        <v>0</v>
      </c>
      <c r="AW101" s="183">
        <v>0</v>
      </c>
    </row>
    <row r="102" spans="1:49" s="182" customFormat="1" x14ac:dyDescent="0.2">
      <c r="A102" s="36">
        <v>33</v>
      </c>
      <c r="B102" s="36" t="s">
        <v>50</v>
      </c>
      <c r="C102" s="36">
        <v>2006</v>
      </c>
      <c r="D102" s="180" t="s">
        <v>202</v>
      </c>
      <c r="E102" s="183">
        <v>77447</v>
      </c>
      <c r="F102" s="183">
        <v>272003</v>
      </c>
      <c r="G102" s="183">
        <v>349450</v>
      </c>
      <c r="H102" s="183">
        <v>657717</v>
      </c>
      <c r="I102" s="183">
        <v>631967</v>
      </c>
      <c r="J102" s="183">
        <v>1289684</v>
      </c>
      <c r="K102" s="183">
        <v>281550</v>
      </c>
      <c r="L102" s="183">
        <v>12564</v>
      </c>
      <c r="M102" s="183">
        <v>1924217</v>
      </c>
      <c r="N102" s="183">
        <v>872</v>
      </c>
      <c r="O102" s="183">
        <v>15418</v>
      </c>
      <c r="P102" s="183">
        <v>43659</v>
      </c>
      <c r="Q102" s="183">
        <v>74910</v>
      </c>
      <c r="R102" s="183">
        <v>419</v>
      </c>
      <c r="S102" s="183">
        <v>6191</v>
      </c>
      <c r="T102" s="183">
        <v>2065686</v>
      </c>
      <c r="U102" s="183">
        <v>113433</v>
      </c>
      <c r="V102" s="183">
        <v>12779000</v>
      </c>
      <c r="W102" s="183">
        <v>432355000</v>
      </c>
      <c r="X102" s="183">
        <v>1051000</v>
      </c>
      <c r="Y102" s="183">
        <v>90324000</v>
      </c>
      <c r="Z102" s="183">
        <v>0</v>
      </c>
      <c r="AA102" s="183">
        <v>1670</v>
      </c>
      <c r="AB102" s="183">
        <v>7666</v>
      </c>
      <c r="AC102" s="183">
        <v>6</v>
      </c>
      <c r="AD102" s="183">
        <v>9714</v>
      </c>
      <c r="AE102" s="183">
        <v>85619</v>
      </c>
      <c r="AF102" s="183">
        <v>5241</v>
      </c>
      <c r="AG102" s="183">
        <v>1643</v>
      </c>
      <c r="AH102" s="183">
        <v>9018</v>
      </c>
      <c r="AI102" s="183">
        <v>5473</v>
      </c>
      <c r="AJ102" s="183">
        <v>0</v>
      </c>
      <c r="AK102" s="183">
        <v>0</v>
      </c>
      <c r="AL102" s="183">
        <v>0</v>
      </c>
      <c r="AM102" s="183">
        <v>7149</v>
      </c>
      <c r="AN102" s="183">
        <v>56596</v>
      </c>
      <c r="AO102" s="183">
        <v>2</v>
      </c>
      <c r="AP102" s="183">
        <v>10346</v>
      </c>
      <c r="AQ102" s="183">
        <v>3577236</v>
      </c>
      <c r="AR102" s="183">
        <v>6849</v>
      </c>
      <c r="AS102" s="183">
        <v>19454</v>
      </c>
      <c r="AT102" s="183">
        <v>65920</v>
      </c>
      <c r="AU102" s="183">
        <v>21269</v>
      </c>
      <c r="AV102" s="183">
        <v>0</v>
      </c>
      <c r="AW102" s="183">
        <v>0</v>
      </c>
    </row>
    <row r="103" spans="1:49" s="182" customFormat="1" x14ac:dyDescent="0.2">
      <c r="A103" s="36">
        <v>35</v>
      </c>
      <c r="B103" s="36" t="s">
        <v>51</v>
      </c>
      <c r="C103" s="36">
        <v>2006</v>
      </c>
      <c r="D103" s="180" t="s">
        <v>202</v>
      </c>
      <c r="E103" s="183">
        <v>1691205</v>
      </c>
      <c r="F103" s="183">
        <v>5284224</v>
      </c>
      <c r="G103" s="183">
        <v>6975429</v>
      </c>
      <c r="H103" s="183">
        <v>2900390</v>
      </c>
      <c r="I103" s="183">
        <v>4071409</v>
      </c>
      <c r="J103" s="183">
        <v>6971799</v>
      </c>
      <c r="K103" s="183">
        <v>1794412</v>
      </c>
      <c r="L103" s="183">
        <v>348109</v>
      </c>
      <c r="M103" s="183">
        <v>10505925</v>
      </c>
      <c r="N103" s="183">
        <v>36663</v>
      </c>
      <c r="O103" s="183">
        <v>45587</v>
      </c>
      <c r="P103" s="183">
        <v>486892</v>
      </c>
      <c r="Q103" s="183">
        <v>302137</v>
      </c>
      <c r="R103" s="183">
        <v>1728</v>
      </c>
      <c r="S103" s="183">
        <v>18608</v>
      </c>
      <c r="T103" s="183">
        <v>11397540</v>
      </c>
      <c r="U103" s="183">
        <v>1562282</v>
      </c>
      <c r="V103" s="183">
        <v>236149000</v>
      </c>
      <c r="W103" s="183">
        <v>1270615000</v>
      </c>
      <c r="X103" s="183">
        <v>1947000</v>
      </c>
      <c r="Y103" s="183">
        <v>8804436000</v>
      </c>
      <c r="Z103" s="183">
        <v>14663</v>
      </c>
      <c r="AA103" s="183">
        <v>10566</v>
      </c>
      <c r="AB103" s="183">
        <v>38509</v>
      </c>
      <c r="AC103" s="183">
        <v>0</v>
      </c>
      <c r="AD103" s="183">
        <v>165829</v>
      </c>
      <c r="AE103" s="183">
        <v>3022002</v>
      </c>
      <c r="AF103" s="183">
        <v>84782</v>
      </c>
      <c r="AG103" s="183">
        <v>468550</v>
      </c>
      <c r="AH103" s="183">
        <v>52169</v>
      </c>
      <c r="AI103" s="183">
        <v>487819</v>
      </c>
      <c r="AJ103" s="183">
        <v>370438</v>
      </c>
      <c r="AK103" s="183">
        <v>27299</v>
      </c>
      <c r="AL103" s="183">
        <v>35232</v>
      </c>
      <c r="AM103" s="183">
        <v>33665</v>
      </c>
      <c r="AN103" s="183">
        <v>633939</v>
      </c>
      <c r="AO103" s="183">
        <v>0</v>
      </c>
      <c r="AP103" s="183">
        <v>279535</v>
      </c>
      <c r="AQ103" s="183">
        <v>239217363</v>
      </c>
      <c r="AR103" s="183">
        <v>144870</v>
      </c>
      <c r="AS103" s="183">
        <v>10032523</v>
      </c>
      <c r="AT103" s="183">
        <v>629485</v>
      </c>
      <c r="AU103" s="183">
        <v>2285833</v>
      </c>
      <c r="AV103" s="183">
        <v>954551</v>
      </c>
      <c r="AW103" s="183">
        <v>67252</v>
      </c>
    </row>
    <row r="104" spans="1:49" s="182" customFormat="1" x14ac:dyDescent="0.2">
      <c r="A104" s="36">
        <v>41</v>
      </c>
      <c r="B104" s="36" t="s">
        <v>52</v>
      </c>
      <c r="C104" s="36">
        <v>2006</v>
      </c>
      <c r="D104" s="180" t="s">
        <v>203</v>
      </c>
      <c r="E104" s="183">
        <v>983859</v>
      </c>
      <c r="F104" s="183">
        <v>5527976</v>
      </c>
      <c r="G104" s="183">
        <v>6511835</v>
      </c>
      <c r="H104" s="183">
        <v>1315298</v>
      </c>
      <c r="I104" s="183">
        <v>3417233</v>
      </c>
      <c r="J104" s="183">
        <v>4732531</v>
      </c>
      <c r="K104" s="183">
        <v>2648962</v>
      </c>
      <c r="L104" s="183">
        <v>618040</v>
      </c>
      <c r="M104" s="183">
        <v>9118107</v>
      </c>
      <c r="N104" s="183">
        <v>14125</v>
      </c>
      <c r="O104" s="183">
        <v>123784</v>
      </c>
      <c r="P104" s="183">
        <v>510105</v>
      </c>
      <c r="Q104" s="183">
        <v>291450</v>
      </c>
      <c r="R104" s="183">
        <v>1212</v>
      </c>
      <c r="S104" s="183">
        <v>22799</v>
      </c>
      <c r="T104" s="183">
        <v>10081582</v>
      </c>
      <c r="U104" s="183">
        <v>4569275</v>
      </c>
      <c r="V104" s="183">
        <v>223742000</v>
      </c>
      <c r="W104" s="183">
        <v>1828580000</v>
      </c>
      <c r="X104" s="183">
        <v>358000</v>
      </c>
      <c r="Y104" s="183">
        <v>5271996000</v>
      </c>
      <c r="Z104" s="183">
        <v>11026</v>
      </c>
      <c r="AA104" s="183">
        <v>22411</v>
      </c>
      <c r="AB104" s="183">
        <v>6719</v>
      </c>
      <c r="AC104" s="183">
        <v>0</v>
      </c>
      <c r="AD104" s="183">
        <v>88616</v>
      </c>
      <c r="AE104" s="183">
        <v>298166</v>
      </c>
      <c r="AF104" s="183">
        <v>322236</v>
      </c>
      <c r="AG104" s="183">
        <v>11172</v>
      </c>
      <c r="AH104" s="183">
        <v>94035</v>
      </c>
      <c r="AI104" s="183">
        <v>2027959</v>
      </c>
      <c r="AJ104" s="183">
        <v>3492377</v>
      </c>
      <c r="AK104" s="183">
        <v>546355</v>
      </c>
      <c r="AL104" s="183">
        <v>18669</v>
      </c>
      <c r="AM104" s="183">
        <v>86014</v>
      </c>
      <c r="AN104" s="183">
        <v>142011</v>
      </c>
      <c r="AO104" s="183">
        <v>0</v>
      </c>
      <c r="AP104" s="183">
        <v>168226</v>
      </c>
      <c r="AQ104" s="183">
        <v>23433890</v>
      </c>
      <c r="AR104" s="183">
        <v>486898</v>
      </c>
      <c r="AS104" s="183">
        <v>232695</v>
      </c>
      <c r="AT104" s="183">
        <v>1246750</v>
      </c>
      <c r="AU104" s="183">
        <v>9195317</v>
      </c>
      <c r="AV104" s="183">
        <v>8758608</v>
      </c>
      <c r="AW104" s="183">
        <v>938688</v>
      </c>
    </row>
    <row r="105" spans="1:49" s="182" customFormat="1" x14ac:dyDescent="0.2">
      <c r="A105" s="36">
        <v>42</v>
      </c>
      <c r="B105" s="36" t="s">
        <v>53</v>
      </c>
      <c r="C105" s="36">
        <v>2006</v>
      </c>
      <c r="D105" s="180" t="s">
        <v>203</v>
      </c>
      <c r="E105" s="183">
        <v>219966</v>
      </c>
      <c r="F105" s="183">
        <v>1502665</v>
      </c>
      <c r="G105" s="183">
        <v>1722631</v>
      </c>
      <c r="H105" s="183">
        <v>1259074</v>
      </c>
      <c r="I105" s="183">
        <v>448181</v>
      </c>
      <c r="J105" s="183">
        <v>1707255</v>
      </c>
      <c r="K105" s="183">
        <v>1485432</v>
      </c>
      <c r="L105" s="183">
        <v>621434</v>
      </c>
      <c r="M105" s="183">
        <v>3125989</v>
      </c>
      <c r="N105" s="183">
        <v>6833</v>
      </c>
      <c r="O105" s="183">
        <v>39841</v>
      </c>
      <c r="P105" s="183">
        <v>194100</v>
      </c>
      <c r="Q105" s="183">
        <v>80561</v>
      </c>
      <c r="R105" s="183">
        <v>278</v>
      </c>
      <c r="S105" s="183">
        <v>911</v>
      </c>
      <c r="T105" s="183">
        <v>3448513</v>
      </c>
      <c r="U105" s="183">
        <v>6569714</v>
      </c>
      <c r="V105" s="183">
        <v>179864000</v>
      </c>
      <c r="W105" s="183">
        <v>1396222000</v>
      </c>
      <c r="X105" s="183">
        <v>575000</v>
      </c>
      <c r="Y105" s="183">
        <v>2875440000</v>
      </c>
      <c r="Z105" s="183">
        <v>0</v>
      </c>
      <c r="AA105" s="183">
        <v>132453</v>
      </c>
      <c r="AB105" s="183">
        <v>23170</v>
      </c>
      <c r="AC105" s="183">
        <v>0</v>
      </c>
      <c r="AD105" s="183">
        <v>9</v>
      </c>
      <c r="AE105" s="183">
        <v>6468</v>
      </c>
      <c r="AF105" s="183">
        <v>122243</v>
      </c>
      <c r="AG105" s="183">
        <v>3143</v>
      </c>
      <c r="AH105" s="183">
        <v>35903</v>
      </c>
      <c r="AI105" s="183">
        <v>886449</v>
      </c>
      <c r="AJ105" s="183">
        <v>273354</v>
      </c>
      <c r="AK105" s="183">
        <v>37948</v>
      </c>
      <c r="AL105" s="183">
        <v>0</v>
      </c>
      <c r="AM105" s="183">
        <v>844001</v>
      </c>
      <c r="AN105" s="183">
        <v>652415</v>
      </c>
      <c r="AO105" s="183">
        <v>0</v>
      </c>
      <c r="AP105" s="183">
        <v>14</v>
      </c>
      <c r="AQ105" s="183">
        <v>144662</v>
      </c>
      <c r="AR105" s="183">
        <v>184745</v>
      </c>
      <c r="AS105" s="183">
        <v>73066</v>
      </c>
      <c r="AT105" s="183">
        <v>596869</v>
      </c>
      <c r="AU105" s="183">
        <v>4110095</v>
      </c>
      <c r="AV105" s="183">
        <v>724871</v>
      </c>
      <c r="AW105" s="183">
        <v>96163</v>
      </c>
    </row>
    <row r="106" spans="1:49" s="182" customFormat="1" x14ac:dyDescent="0.2">
      <c r="A106" s="36">
        <v>43</v>
      </c>
      <c r="B106" s="36" t="s">
        <v>54</v>
      </c>
      <c r="C106" s="36">
        <v>2006</v>
      </c>
      <c r="D106" s="180" t="s">
        <v>203</v>
      </c>
      <c r="E106" s="183">
        <v>294042</v>
      </c>
      <c r="F106" s="183">
        <v>6660897</v>
      </c>
      <c r="G106" s="183">
        <v>6954939</v>
      </c>
      <c r="H106" s="183">
        <v>8268128</v>
      </c>
      <c r="I106" s="183">
        <v>974984</v>
      </c>
      <c r="J106" s="183">
        <v>9243112</v>
      </c>
      <c r="K106" s="183">
        <v>2072504</v>
      </c>
      <c r="L106" s="183">
        <v>777221</v>
      </c>
      <c r="M106" s="183">
        <v>11334510</v>
      </c>
      <c r="N106" s="183">
        <v>46634</v>
      </c>
      <c r="O106" s="183">
        <v>95092</v>
      </c>
      <c r="P106" s="183">
        <v>3476877</v>
      </c>
      <c r="Q106" s="183">
        <v>382590</v>
      </c>
      <c r="R106" s="183">
        <v>3610</v>
      </c>
      <c r="S106" s="183">
        <v>3172</v>
      </c>
      <c r="T106" s="183">
        <v>15342485</v>
      </c>
      <c r="U106" s="183">
        <v>5611431</v>
      </c>
      <c r="V106" s="183">
        <v>129987000</v>
      </c>
      <c r="W106" s="183">
        <v>2458333000</v>
      </c>
      <c r="X106" s="183">
        <v>636000</v>
      </c>
      <c r="Y106" s="183">
        <v>3334044000</v>
      </c>
      <c r="Z106" s="183">
        <v>0</v>
      </c>
      <c r="AA106" s="183">
        <v>875092</v>
      </c>
      <c r="AB106" s="183">
        <v>8357</v>
      </c>
      <c r="AC106" s="183">
        <v>0</v>
      </c>
      <c r="AD106" s="183">
        <v>2</v>
      </c>
      <c r="AE106" s="183">
        <v>29693</v>
      </c>
      <c r="AF106" s="183">
        <v>189490</v>
      </c>
      <c r="AG106" s="183">
        <v>8336</v>
      </c>
      <c r="AH106" s="183">
        <v>88288</v>
      </c>
      <c r="AI106" s="183">
        <v>1259268</v>
      </c>
      <c r="AJ106" s="183">
        <v>3491862</v>
      </c>
      <c r="AK106" s="183">
        <v>634559</v>
      </c>
      <c r="AL106" s="183">
        <v>0</v>
      </c>
      <c r="AM106" s="183">
        <v>5631253</v>
      </c>
      <c r="AN106" s="183">
        <v>84435</v>
      </c>
      <c r="AO106" s="183">
        <v>0</v>
      </c>
      <c r="AP106" s="183">
        <v>8</v>
      </c>
      <c r="AQ106" s="183">
        <v>723013</v>
      </c>
      <c r="AR106" s="183">
        <v>107212</v>
      </c>
      <c r="AS106" s="183">
        <v>98112</v>
      </c>
      <c r="AT106" s="183">
        <v>586479</v>
      </c>
      <c r="AU106" s="183">
        <v>5112139</v>
      </c>
      <c r="AV106" s="183">
        <v>7924427</v>
      </c>
      <c r="AW106" s="183">
        <v>1009918</v>
      </c>
    </row>
    <row r="107" spans="1:49" s="182" customFormat="1" x14ac:dyDescent="0.2">
      <c r="A107" s="36">
        <v>50</v>
      </c>
      <c r="B107" s="36" t="s">
        <v>55</v>
      </c>
      <c r="C107" s="36">
        <v>2006</v>
      </c>
      <c r="D107" s="180" t="s">
        <v>204</v>
      </c>
      <c r="E107" s="183">
        <v>61578</v>
      </c>
      <c r="F107" s="183">
        <v>2177810</v>
      </c>
      <c r="G107" s="183">
        <v>2239388</v>
      </c>
      <c r="H107" s="183">
        <v>6220547</v>
      </c>
      <c r="I107" s="183">
        <v>14834582</v>
      </c>
      <c r="J107" s="183">
        <v>21055129</v>
      </c>
      <c r="K107" s="183">
        <v>5857084</v>
      </c>
      <c r="L107" s="183">
        <v>103469</v>
      </c>
      <c r="M107" s="183">
        <v>20634817</v>
      </c>
      <c r="N107" s="183">
        <v>7882</v>
      </c>
      <c r="O107" s="183">
        <v>20435</v>
      </c>
      <c r="P107" s="183">
        <v>384318</v>
      </c>
      <c r="Q107" s="183">
        <v>249242</v>
      </c>
      <c r="R107" s="183">
        <v>1700</v>
      </c>
      <c r="S107" s="183">
        <v>27442</v>
      </c>
      <c r="T107" s="183">
        <v>21325836</v>
      </c>
      <c r="U107" s="183">
        <v>864317</v>
      </c>
      <c r="V107" s="183">
        <v>24768000</v>
      </c>
      <c r="W107" s="183">
        <v>383880000</v>
      </c>
      <c r="X107" s="183">
        <v>133000</v>
      </c>
      <c r="Y107" s="183">
        <v>362508000</v>
      </c>
      <c r="Z107" s="183">
        <v>22703</v>
      </c>
      <c r="AA107" s="183">
        <v>20048</v>
      </c>
      <c r="AB107" s="183">
        <v>338</v>
      </c>
      <c r="AC107" s="183">
        <v>0</v>
      </c>
      <c r="AD107" s="183">
        <v>1077</v>
      </c>
      <c r="AE107" s="183">
        <v>154749</v>
      </c>
      <c r="AF107" s="183">
        <v>11659</v>
      </c>
      <c r="AG107" s="183">
        <v>126</v>
      </c>
      <c r="AH107" s="183">
        <v>26872</v>
      </c>
      <c r="AI107" s="183">
        <v>619844</v>
      </c>
      <c r="AJ107" s="183">
        <v>1459903</v>
      </c>
      <c r="AK107" s="183">
        <v>23656</v>
      </c>
      <c r="AL107" s="183">
        <v>65069</v>
      </c>
      <c r="AM107" s="183">
        <v>92606</v>
      </c>
      <c r="AN107" s="183">
        <v>2331</v>
      </c>
      <c r="AO107" s="183">
        <v>0</v>
      </c>
      <c r="AP107" s="183">
        <v>1391</v>
      </c>
      <c r="AQ107" s="183">
        <v>11220008</v>
      </c>
      <c r="AR107" s="183">
        <v>12753</v>
      </c>
      <c r="AS107" s="183">
        <v>1299</v>
      </c>
      <c r="AT107" s="183">
        <v>349249</v>
      </c>
      <c r="AU107" s="183">
        <v>2173674</v>
      </c>
      <c r="AV107" s="183">
        <v>3859357</v>
      </c>
      <c r="AW107" s="183">
        <v>39669</v>
      </c>
    </row>
    <row r="108" spans="1:49" s="182" customFormat="1" x14ac:dyDescent="0.2">
      <c r="A108" s="36">
        <v>51</v>
      </c>
      <c r="B108" s="36" t="s">
        <v>56</v>
      </c>
      <c r="C108" s="36">
        <v>2006</v>
      </c>
      <c r="D108" s="180" t="s">
        <v>204</v>
      </c>
      <c r="E108" s="183">
        <v>403338</v>
      </c>
      <c r="F108" s="183">
        <v>6014077</v>
      </c>
      <c r="G108" s="183">
        <v>6417415</v>
      </c>
      <c r="H108" s="183">
        <v>4404165</v>
      </c>
      <c r="I108" s="183">
        <v>17648852</v>
      </c>
      <c r="J108" s="183">
        <v>22053017</v>
      </c>
      <c r="K108" s="183">
        <v>18713158</v>
      </c>
      <c r="L108" s="183">
        <v>58939</v>
      </c>
      <c r="M108" s="183">
        <v>20666147</v>
      </c>
      <c r="N108" s="183">
        <v>6872</v>
      </c>
      <c r="O108" s="183">
        <v>28884</v>
      </c>
      <c r="P108" s="183">
        <v>354698</v>
      </c>
      <c r="Q108" s="183">
        <v>249376</v>
      </c>
      <c r="R108" s="183">
        <v>2431</v>
      </c>
      <c r="S108" s="183">
        <v>48080</v>
      </c>
      <c r="T108" s="183">
        <v>21356488</v>
      </c>
      <c r="U108" s="183">
        <v>1292222</v>
      </c>
      <c r="V108" s="183">
        <v>30285000</v>
      </c>
      <c r="W108" s="183">
        <v>553807000</v>
      </c>
      <c r="X108" s="183">
        <v>70000</v>
      </c>
      <c r="Y108" s="183">
        <v>227136000</v>
      </c>
      <c r="Z108" s="183">
        <v>374830</v>
      </c>
      <c r="AA108" s="183">
        <v>139803</v>
      </c>
      <c r="AB108" s="183">
        <v>3318</v>
      </c>
      <c r="AC108" s="183">
        <v>171</v>
      </c>
      <c r="AD108" s="183">
        <v>7728</v>
      </c>
      <c r="AE108" s="183">
        <v>122008</v>
      </c>
      <c r="AF108" s="183">
        <v>10683</v>
      </c>
      <c r="AG108" s="183">
        <v>110</v>
      </c>
      <c r="AH108" s="183">
        <v>13313</v>
      </c>
      <c r="AI108" s="183">
        <v>1123707</v>
      </c>
      <c r="AJ108" s="183">
        <v>4110237</v>
      </c>
      <c r="AK108" s="183">
        <v>0</v>
      </c>
      <c r="AL108" s="183">
        <v>1111906</v>
      </c>
      <c r="AM108" s="183">
        <v>319259</v>
      </c>
      <c r="AN108" s="183">
        <v>23240</v>
      </c>
      <c r="AO108" s="183">
        <v>45</v>
      </c>
      <c r="AP108" s="183">
        <v>6579</v>
      </c>
      <c r="AQ108" s="183">
        <v>7789275.9060000004</v>
      </c>
      <c r="AR108" s="183">
        <v>16992</v>
      </c>
      <c r="AS108" s="183">
        <v>922</v>
      </c>
      <c r="AT108" s="183">
        <v>108344</v>
      </c>
      <c r="AU108" s="183">
        <v>4121537</v>
      </c>
      <c r="AV108" s="183">
        <v>11524070</v>
      </c>
      <c r="AW108" s="183">
        <v>0</v>
      </c>
    </row>
    <row r="109" spans="1:49" s="182" customFormat="1" x14ac:dyDescent="0.2">
      <c r="A109" s="36">
        <v>52</v>
      </c>
      <c r="B109" s="36" t="s">
        <v>57</v>
      </c>
      <c r="C109" s="36">
        <v>2006</v>
      </c>
      <c r="D109" s="180" t="s">
        <v>204</v>
      </c>
      <c r="E109" s="183">
        <v>251194</v>
      </c>
      <c r="F109" s="183">
        <v>3533846</v>
      </c>
      <c r="G109" s="183">
        <v>3785040</v>
      </c>
      <c r="H109" s="183">
        <v>3148571</v>
      </c>
      <c r="I109" s="183">
        <v>12687022</v>
      </c>
      <c r="J109" s="183">
        <v>15835593</v>
      </c>
      <c r="K109" s="183">
        <v>5373197</v>
      </c>
      <c r="L109" s="183">
        <v>71897</v>
      </c>
      <c r="M109" s="183">
        <v>18234548</v>
      </c>
      <c r="N109" s="183">
        <v>13297</v>
      </c>
      <c r="O109" s="183">
        <v>21623</v>
      </c>
      <c r="P109" s="183">
        <v>162558</v>
      </c>
      <c r="Q109" s="183">
        <v>332757</v>
      </c>
      <c r="R109" s="183">
        <v>2198</v>
      </c>
      <c r="S109" s="183">
        <v>26209</v>
      </c>
      <c r="T109" s="183">
        <v>18793190</v>
      </c>
      <c r="U109" s="183">
        <v>1401153</v>
      </c>
      <c r="V109" s="183">
        <v>43775000</v>
      </c>
      <c r="W109" s="183">
        <v>2088213000</v>
      </c>
      <c r="X109" s="183">
        <v>301000</v>
      </c>
      <c r="Y109" s="183">
        <v>1089312000</v>
      </c>
      <c r="Z109" s="183">
        <v>36265</v>
      </c>
      <c r="AA109" s="183">
        <v>47916</v>
      </c>
      <c r="AB109" s="183">
        <v>7832</v>
      </c>
      <c r="AC109" s="183">
        <v>0</v>
      </c>
      <c r="AD109" s="183">
        <v>1427</v>
      </c>
      <c r="AE109" s="183">
        <v>228126</v>
      </c>
      <c r="AF109" s="183">
        <v>51674</v>
      </c>
      <c r="AG109" s="183">
        <v>2793</v>
      </c>
      <c r="AH109" s="183">
        <v>12567</v>
      </c>
      <c r="AI109" s="183">
        <v>622857</v>
      </c>
      <c r="AJ109" s="183">
        <v>2026214</v>
      </c>
      <c r="AK109" s="183">
        <v>2995</v>
      </c>
      <c r="AL109" s="183">
        <v>105863</v>
      </c>
      <c r="AM109" s="183">
        <v>109355</v>
      </c>
      <c r="AN109" s="183">
        <v>68759</v>
      </c>
      <c r="AO109" s="183">
        <v>0</v>
      </c>
      <c r="AP109" s="183">
        <v>3031</v>
      </c>
      <c r="AQ109" s="183">
        <v>16558249</v>
      </c>
      <c r="AR109" s="183">
        <v>98019</v>
      </c>
      <c r="AS109" s="183">
        <v>39793</v>
      </c>
      <c r="AT109" s="183">
        <v>68936</v>
      </c>
      <c r="AU109" s="183">
        <v>2947314</v>
      </c>
      <c r="AV109" s="183">
        <v>5484224</v>
      </c>
      <c r="AW109" s="183">
        <v>10097</v>
      </c>
    </row>
    <row r="110" spans="1:49" s="182" customFormat="1" x14ac:dyDescent="0.2">
      <c r="A110" s="36">
        <v>53</v>
      </c>
      <c r="B110" s="36" t="s">
        <v>58</v>
      </c>
      <c r="C110" s="36">
        <v>2006</v>
      </c>
      <c r="D110" s="180" t="s">
        <v>204</v>
      </c>
      <c r="E110" s="183">
        <v>6020</v>
      </c>
      <c r="F110" s="183">
        <v>91462</v>
      </c>
      <c r="G110" s="183">
        <v>97482</v>
      </c>
      <c r="H110" s="183">
        <v>32920</v>
      </c>
      <c r="I110" s="183">
        <v>46877</v>
      </c>
      <c r="J110" s="183">
        <v>79797</v>
      </c>
      <c r="K110" s="183">
        <v>57868</v>
      </c>
      <c r="L110" s="183">
        <v>3025</v>
      </c>
      <c r="M110" s="183">
        <v>81441</v>
      </c>
      <c r="N110" s="183">
        <v>776</v>
      </c>
      <c r="O110" s="183">
        <v>2639</v>
      </c>
      <c r="P110" s="183">
        <v>16046</v>
      </c>
      <c r="Q110" s="183">
        <v>7117</v>
      </c>
      <c r="R110" s="183">
        <v>51</v>
      </c>
      <c r="S110" s="183">
        <v>168</v>
      </c>
      <c r="T110" s="183">
        <v>108238</v>
      </c>
      <c r="U110" s="183">
        <v>109364</v>
      </c>
      <c r="V110" s="183">
        <v>11398000</v>
      </c>
      <c r="W110" s="183">
        <v>18079000</v>
      </c>
      <c r="X110" s="183">
        <v>511000</v>
      </c>
      <c r="Y110" s="183">
        <v>301128000</v>
      </c>
      <c r="Z110" s="183">
        <v>1721</v>
      </c>
      <c r="AA110" s="183">
        <v>159</v>
      </c>
      <c r="AB110" s="183">
        <v>130</v>
      </c>
      <c r="AC110" s="183">
        <v>0</v>
      </c>
      <c r="AD110" s="183">
        <v>604</v>
      </c>
      <c r="AE110" s="183">
        <v>331</v>
      </c>
      <c r="AF110" s="183">
        <v>14244</v>
      </c>
      <c r="AG110" s="183">
        <v>375</v>
      </c>
      <c r="AH110" s="183">
        <v>1006</v>
      </c>
      <c r="AI110" s="183">
        <v>20033</v>
      </c>
      <c r="AJ110" s="183">
        <v>41949</v>
      </c>
      <c r="AK110" s="183">
        <v>732</v>
      </c>
      <c r="AL110" s="183">
        <v>4984</v>
      </c>
      <c r="AM110" s="183">
        <v>732</v>
      </c>
      <c r="AN110" s="183">
        <v>1225</v>
      </c>
      <c r="AO110" s="183">
        <v>0</v>
      </c>
      <c r="AP110" s="183">
        <v>732</v>
      </c>
      <c r="AQ110" s="183">
        <v>7506</v>
      </c>
      <c r="AR110" s="183">
        <v>28928</v>
      </c>
      <c r="AS110" s="183">
        <v>10117</v>
      </c>
      <c r="AT110" s="183">
        <v>7753</v>
      </c>
      <c r="AU110" s="183">
        <v>122092</v>
      </c>
      <c r="AV110" s="183">
        <v>112436</v>
      </c>
      <c r="AW110" s="183">
        <v>3918</v>
      </c>
    </row>
  </sheetData>
  <mergeCells count="6">
    <mergeCell ref="A1:D1"/>
    <mergeCell ref="AL1:AW1"/>
    <mergeCell ref="E1:L1"/>
    <mergeCell ref="Z1:AK1"/>
    <mergeCell ref="M1:V1"/>
    <mergeCell ref="W1:Y1"/>
  </mergeCells>
  <pageMargins left="0.511811024" right="0.511811024" top="0.78740157499999996" bottom="0.78740157499999996" header="0.31496062000000002" footer="0.31496062000000002"/>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0" tint="-0.34998626667073579"/>
  </sheetPr>
  <dimension ref="A1:U105"/>
  <sheetViews>
    <sheetView zoomScale="85" zoomScaleNormal="85" zoomScalePageLayoutView="85" workbookViewId="0">
      <pane xSplit="1" ySplit="1" topLeftCell="B2" activePane="bottomRight" state="frozen"/>
      <selection sqref="A1:F1"/>
      <selection pane="topRight" sqref="A1:F1"/>
      <selection pane="bottomLeft" sqref="A1:F1"/>
      <selection pane="bottomRight"/>
    </sheetView>
  </sheetViews>
  <sheetFormatPr baseColWidth="10" defaultColWidth="9.1640625" defaultRowHeight="15" x14ac:dyDescent="0.2"/>
  <cols>
    <col min="1" max="1" width="36.1640625" style="7" customWidth="1"/>
    <col min="2" max="2" width="13.83203125" style="7" customWidth="1"/>
    <col min="3" max="3" width="20.83203125" style="7" customWidth="1"/>
    <col min="4" max="4" width="15.6640625" style="7" customWidth="1"/>
    <col min="5" max="5" width="18.33203125" style="7" customWidth="1"/>
    <col min="6" max="6" width="13.1640625" style="2" customWidth="1"/>
    <col min="7" max="7" width="12.33203125" style="2" customWidth="1"/>
    <col min="8" max="8" width="14.33203125" style="7" customWidth="1"/>
    <col min="9" max="9" width="20.83203125" style="7" customWidth="1"/>
    <col min="10" max="10" width="21.5" style="22" customWidth="1"/>
    <col min="11" max="11" width="20.6640625" style="7" customWidth="1"/>
    <col min="12" max="12" width="21.5" style="7" customWidth="1"/>
    <col min="13" max="13" width="29.83203125" style="63" customWidth="1"/>
    <col min="14" max="16" width="9.1640625" style="7"/>
    <col min="17" max="17" width="27.83203125" style="7" bestFit="1" customWidth="1"/>
    <col min="18" max="19" width="9.1640625" style="7"/>
    <col min="20" max="20" width="12" style="7" bestFit="1" customWidth="1"/>
    <col min="21" max="21" width="9.1640625" style="7" customWidth="1"/>
    <col min="22" max="22" width="23.1640625" style="7" customWidth="1"/>
    <col min="23" max="23" width="14.6640625" style="7" customWidth="1"/>
    <col min="24" max="16384" width="9.1640625" style="7"/>
  </cols>
  <sheetData>
    <row r="1" spans="1:21" ht="51" customHeight="1" x14ac:dyDescent="0.2">
      <c r="A1" s="64" t="s">
        <v>104</v>
      </c>
      <c r="B1" s="64" t="s">
        <v>121</v>
      </c>
      <c r="C1" s="64" t="s">
        <v>651</v>
      </c>
      <c r="D1" s="64" t="s">
        <v>79</v>
      </c>
      <c r="E1" s="64" t="s">
        <v>96</v>
      </c>
      <c r="F1" s="65" t="s">
        <v>649</v>
      </c>
      <c r="G1" s="65" t="s">
        <v>650</v>
      </c>
      <c r="H1" s="64" t="s">
        <v>173</v>
      </c>
      <c r="I1" s="64" t="s">
        <v>175</v>
      </c>
      <c r="J1" s="64" t="s">
        <v>176</v>
      </c>
      <c r="K1" s="64" t="s">
        <v>177</v>
      </c>
      <c r="L1" s="64" t="s">
        <v>252</v>
      </c>
      <c r="M1" s="66" t="s">
        <v>648</v>
      </c>
    </row>
    <row r="2" spans="1:21" x14ac:dyDescent="0.2">
      <c r="A2" s="67" t="s">
        <v>112</v>
      </c>
      <c r="B2" s="68" t="s">
        <v>188</v>
      </c>
      <c r="C2" s="69"/>
      <c r="D2" s="70"/>
      <c r="E2" s="70"/>
      <c r="F2" s="71"/>
      <c r="G2" s="71"/>
      <c r="H2" s="72"/>
      <c r="I2" s="72"/>
      <c r="J2" s="72"/>
      <c r="K2" s="72"/>
      <c r="L2" s="72"/>
      <c r="M2" s="73"/>
      <c r="O2" s="8"/>
      <c r="P2" s="8"/>
    </row>
    <row r="3" spans="1:21" x14ac:dyDescent="0.2">
      <c r="A3" s="74" t="s">
        <v>1045</v>
      </c>
      <c r="B3" s="74" t="s">
        <v>122</v>
      </c>
      <c r="C3" s="75"/>
      <c r="D3" s="76">
        <v>0.6</v>
      </c>
      <c r="E3" s="76" t="s">
        <v>71</v>
      </c>
      <c r="F3" s="75">
        <v>0.92300000000000004</v>
      </c>
      <c r="G3" s="75">
        <v>0.218</v>
      </c>
      <c r="H3" s="77">
        <v>23.8</v>
      </c>
      <c r="I3" s="77" t="s">
        <v>71</v>
      </c>
      <c r="J3" s="77" t="s">
        <v>71</v>
      </c>
      <c r="K3" s="77" t="s">
        <v>71</v>
      </c>
      <c r="L3" s="77" t="s">
        <v>71</v>
      </c>
      <c r="M3" s="78" t="s">
        <v>644</v>
      </c>
      <c r="O3" s="1"/>
      <c r="P3" s="8"/>
    </row>
    <row r="4" spans="1:21" s="29" customFormat="1" ht="14" x14ac:dyDescent="0.2">
      <c r="A4" s="79" t="s">
        <v>80</v>
      </c>
      <c r="B4" s="79" t="s">
        <v>123</v>
      </c>
      <c r="C4" s="80">
        <v>0.2</v>
      </c>
      <c r="D4" s="81" t="s">
        <v>71</v>
      </c>
      <c r="E4" s="81" t="s">
        <v>71</v>
      </c>
      <c r="F4" s="82">
        <v>1</v>
      </c>
      <c r="G4" s="80">
        <v>0</v>
      </c>
      <c r="H4" s="83">
        <v>39.299999999999997</v>
      </c>
      <c r="I4" s="84">
        <v>37</v>
      </c>
      <c r="J4" s="78" t="s">
        <v>71</v>
      </c>
      <c r="K4" s="78" t="s">
        <v>71</v>
      </c>
      <c r="L4" s="78" t="s">
        <v>71</v>
      </c>
      <c r="M4" s="78" t="s">
        <v>643</v>
      </c>
      <c r="N4" s="27"/>
      <c r="O4" s="25"/>
      <c r="P4" s="23"/>
      <c r="Q4" s="27"/>
      <c r="R4" s="27"/>
      <c r="S4" s="27"/>
      <c r="T4" s="28"/>
      <c r="U4" s="28"/>
    </row>
    <row r="5" spans="1:21" s="29" customFormat="1" x14ac:dyDescent="0.2">
      <c r="A5" s="79" t="s">
        <v>85</v>
      </c>
      <c r="B5" s="79" t="s">
        <v>124</v>
      </c>
      <c r="C5" s="80">
        <v>0.7</v>
      </c>
      <c r="D5" s="81" t="s">
        <v>71</v>
      </c>
      <c r="E5" s="81" t="s">
        <v>71</v>
      </c>
      <c r="F5" s="80">
        <v>0.92900000000000005</v>
      </c>
      <c r="G5" s="80">
        <v>0.374</v>
      </c>
      <c r="H5" s="83">
        <v>21.5</v>
      </c>
      <c r="I5" s="83" t="s">
        <v>71</v>
      </c>
      <c r="J5" s="83">
        <v>12.3</v>
      </c>
      <c r="K5" s="83">
        <v>9.4</v>
      </c>
      <c r="L5" s="83">
        <f>(J5+K5)/2</f>
        <v>10.850000000000001</v>
      </c>
      <c r="M5" s="78" t="s">
        <v>645</v>
      </c>
      <c r="N5" s="27"/>
      <c r="O5" s="25"/>
      <c r="P5" s="23"/>
      <c r="Q5" s="27"/>
      <c r="R5" s="27"/>
      <c r="S5"/>
      <c r="T5"/>
      <c r="U5" s="28"/>
    </row>
    <row r="6" spans="1:21" s="29" customFormat="1" x14ac:dyDescent="0.2">
      <c r="A6" s="79" t="s">
        <v>642</v>
      </c>
      <c r="B6" s="79" t="s">
        <v>125</v>
      </c>
      <c r="C6" s="80">
        <v>0.1</v>
      </c>
      <c r="D6" s="81" t="s">
        <v>71</v>
      </c>
      <c r="E6" s="81" t="s">
        <v>71</v>
      </c>
      <c r="F6" s="80">
        <v>0.94699999999999995</v>
      </c>
      <c r="G6" s="80">
        <v>0</v>
      </c>
      <c r="H6" s="83">
        <v>39.6</v>
      </c>
      <c r="I6" s="83" t="s">
        <v>71</v>
      </c>
      <c r="J6" s="83" t="s">
        <v>71</v>
      </c>
      <c r="K6" s="83" t="s">
        <v>71</v>
      </c>
      <c r="L6" s="83" t="s">
        <v>71</v>
      </c>
      <c r="M6" s="78" t="s">
        <v>363</v>
      </c>
      <c r="N6" s="27"/>
      <c r="O6" s="25"/>
      <c r="P6" s="23"/>
      <c r="Q6" s="27"/>
      <c r="R6" s="27"/>
      <c r="S6"/>
      <c r="T6"/>
      <c r="U6" s="28"/>
    </row>
    <row r="7" spans="1:21" x14ac:dyDescent="0.2">
      <c r="A7" s="74" t="s">
        <v>83</v>
      </c>
      <c r="B7" s="74"/>
      <c r="C7" s="75" t="s">
        <v>71</v>
      </c>
      <c r="D7" s="76" t="s">
        <v>71</v>
      </c>
      <c r="E7" s="76">
        <v>0.4</v>
      </c>
      <c r="F7" s="75" t="s">
        <v>71</v>
      </c>
      <c r="G7" s="75" t="s">
        <v>71</v>
      </c>
      <c r="H7" s="85" t="s">
        <v>71</v>
      </c>
      <c r="I7" s="85" t="s">
        <v>71</v>
      </c>
      <c r="J7" s="85" t="s">
        <v>71</v>
      </c>
      <c r="K7" s="85" t="s">
        <v>71</v>
      </c>
      <c r="L7" s="85" t="s">
        <v>71</v>
      </c>
      <c r="M7" s="78" t="s">
        <v>71</v>
      </c>
      <c r="N7" s="4"/>
      <c r="O7" s="1"/>
      <c r="P7" s="5"/>
      <c r="Q7" s="4"/>
      <c r="R7" s="4"/>
      <c r="S7"/>
      <c r="T7"/>
      <c r="U7" s="9"/>
    </row>
    <row r="8" spans="1:21" x14ac:dyDescent="0.2">
      <c r="A8" s="74" t="s">
        <v>94</v>
      </c>
      <c r="B8" s="74"/>
      <c r="C8" s="75"/>
      <c r="D8" s="76"/>
      <c r="E8" s="76"/>
      <c r="F8" s="75"/>
      <c r="G8" s="75"/>
      <c r="H8" s="85"/>
      <c r="I8" s="85"/>
      <c r="J8" s="85"/>
      <c r="K8" s="85"/>
      <c r="L8" s="85"/>
      <c r="M8" s="78"/>
      <c r="N8" s="4"/>
      <c r="O8" s="1"/>
      <c r="P8" s="5"/>
      <c r="Q8" s="4"/>
      <c r="R8" s="4"/>
      <c r="S8"/>
      <c r="T8"/>
      <c r="U8" s="9"/>
    </row>
    <row r="9" spans="1:21" s="29" customFormat="1" x14ac:dyDescent="0.2">
      <c r="A9" s="86" t="s">
        <v>88</v>
      </c>
      <c r="B9" s="87"/>
      <c r="C9" s="80" t="s">
        <v>71</v>
      </c>
      <c r="D9" s="81">
        <v>0.4</v>
      </c>
      <c r="E9" s="81" t="s">
        <v>71</v>
      </c>
      <c r="F9" s="80"/>
      <c r="G9" s="80"/>
      <c r="H9" s="83"/>
      <c r="I9" s="83"/>
      <c r="J9" s="83"/>
      <c r="K9" s="83"/>
      <c r="L9" s="83"/>
      <c r="M9" s="78"/>
      <c r="N9" s="27"/>
      <c r="O9" s="25"/>
      <c r="P9" s="23"/>
      <c r="Q9" s="27"/>
      <c r="R9" s="27"/>
      <c r="S9"/>
      <c r="T9"/>
      <c r="U9" s="28"/>
    </row>
    <row r="10" spans="1:21" s="29" customFormat="1" x14ac:dyDescent="0.2">
      <c r="A10" s="88" t="s">
        <v>86</v>
      </c>
      <c r="B10" s="79" t="s">
        <v>126</v>
      </c>
      <c r="C10" s="89">
        <v>0.7</v>
      </c>
      <c r="D10" s="81" t="s">
        <v>71</v>
      </c>
      <c r="E10" s="81" t="s">
        <v>71</v>
      </c>
      <c r="F10" s="80">
        <v>0.75700000000000001</v>
      </c>
      <c r="G10" s="80">
        <v>6.4000000000000001E-2</v>
      </c>
      <c r="H10" s="90">
        <v>18.8</v>
      </c>
      <c r="I10" s="83" t="s">
        <v>71</v>
      </c>
      <c r="J10" s="83" t="s">
        <v>71</v>
      </c>
      <c r="K10" s="83" t="s">
        <v>71</v>
      </c>
      <c r="L10" s="83" t="s">
        <v>71</v>
      </c>
      <c r="M10" s="78" t="s">
        <v>364</v>
      </c>
      <c r="N10" s="27"/>
      <c r="O10" s="25"/>
      <c r="P10" s="23"/>
      <c r="Q10" s="27"/>
      <c r="R10" s="27"/>
      <c r="S10"/>
      <c r="T10"/>
      <c r="U10" s="28"/>
    </row>
    <row r="11" spans="1:21" s="29" customFormat="1" x14ac:dyDescent="0.2">
      <c r="A11" s="88" t="s">
        <v>87</v>
      </c>
      <c r="B11" s="79" t="s">
        <v>127</v>
      </c>
      <c r="C11" s="89">
        <v>0.3</v>
      </c>
      <c r="D11" s="81" t="s">
        <v>71</v>
      </c>
      <c r="E11" s="81" t="s">
        <v>71</v>
      </c>
      <c r="F11" s="80">
        <v>0.27300000000000002</v>
      </c>
      <c r="G11" s="80">
        <v>0.122</v>
      </c>
      <c r="H11" s="90">
        <v>19</v>
      </c>
      <c r="I11" s="83" t="s">
        <v>71</v>
      </c>
      <c r="J11" s="83" t="s">
        <v>71</v>
      </c>
      <c r="K11" s="83" t="s">
        <v>71</v>
      </c>
      <c r="L11" s="83" t="s">
        <v>71</v>
      </c>
      <c r="M11" s="78" t="s">
        <v>364</v>
      </c>
      <c r="N11" s="27"/>
      <c r="O11" s="25"/>
      <c r="P11" s="23"/>
      <c r="Q11" s="27"/>
      <c r="R11" s="27"/>
      <c r="S11"/>
      <c r="T11"/>
      <c r="U11" s="28"/>
    </row>
    <row r="12" spans="1:21" x14ac:dyDescent="0.2">
      <c r="A12" s="67" t="s">
        <v>111</v>
      </c>
      <c r="B12" s="67" t="s">
        <v>189</v>
      </c>
      <c r="C12" s="91"/>
      <c r="D12" s="92"/>
      <c r="E12" s="92"/>
      <c r="F12" s="91"/>
      <c r="G12" s="91"/>
      <c r="H12" s="93"/>
      <c r="I12" s="93"/>
      <c r="J12" s="93"/>
      <c r="K12" s="93"/>
      <c r="L12" s="93"/>
      <c r="M12" s="94"/>
      <c r="N12" s="4"/>
      <c r="O12" s="1"/>
      <c r="P12" s="5"/>
      <c r="Q12" s="4"/>
      <c r="R12" s="4"/>
      <c r="S12"/>
      <c r="T12"/>
      <c r="U12" s="9"/>
    </row>
    <row r="13" spans="1:21" x14ac:dyDescent="0.2">
      <c r="A13" s="95" t="s">
        <v>81</v>
      </c>
      <c r="B13" s="74" t="s">
        <v>128</v>
      </c>
      <c r="C13" s="75"/>
      <c r="D13" s="76">
        <v>0.45</v>
      </c>
      <c r="E13" s="76" t="s">
        <v>71</v>
      </c>
      <c r="F13" s="75">
        <v>0.90100000000000002</v>
      </c>
      <c r="G13" s="75">
        <v>9.8000000000000004E-2</v>
      </c>
      <c r="H13" s="85">
        <v>18.399999999999999</v>
      </c>
      <c r="I13" s="85" t="s">
        <v>71</v>
      </c>
      <c r="J13" s="85" t="s">
        <v>71</v>
      </c>
      <c r="K13" s="85" t="s">
        <v>71</v>
      </c>
      <c r="L13" s="85" t="s">
        <v>71</v>
      </c>
      <c r="M13" s="78" t="s">
        <v>644</v>
      </c>
      <c r="N13" s="4"/>
      <c r="O13" s="1"/>
      <c r="P13" s="5"/>
      <c r="Q13" s="4"/>
      <c r="R13" s="4"/>
      <c r="S13"/>
      <c r="T13"/>
      <c r="U13" s="9"/>
    </row>
    <row r="14" spans="1:21" s="29" customFormat="1" x14ac:dyDescent="0.2">
      <c r="A14" s="79" t="s">
        <v>82</v>
      </c>
      <c r="B14" s="79" t="s">
        <v>129</v>
      </c>
      <c r="C14" s="80">
        <v>0.5</v>
      </c>
      <c r="D14" s="81" t="s">
        <v>71</v>
      </c>
      <c r="E14" s="81" t="s">
        <v>71</v>
      </c>
      <c r="F14" s="80">
        <v>0.89200000000000002</v>
      </c>
      <c r="G14" s="80">
        <v>0.104</v>
      </c>
      <c r="H14" s="83">
        <v>18</v>
      </c>
      <c r="I14" s="83">
        <v>16.7</v>
      </c>
      <c r="J14" s="83" t="s">
        <v>71</v>
      </c>
      <c r="K14" s="83" t="s">
        <v>71</v>
      </c>
      <c r="L14" s="83" t="s">
        <v>71</v>
      </c>
      <c r="M14" s="78" t="s">
        <v>643</v>
      </c>
      <c r="N14" s="27"/>
      <c r="O14" s="25"/>
      <c r="P14" s="23"/>
      <c r="Q14" s="27"/>
      <c r="R14" s="27"/>
      <c r="S14"/>
      <c r="T14"/>
      <c r="U14" s="28"/>
    </row>
    <row r="15" spans="1:21" s="29" customFormat="1" x14ac:dyDescent="0.2">
      <c r="A15" s="79" t="s">
        <v>73</v>
      </c>
      <c r="B15" s="79" t="s">
        <v>130</v>
      </c>
      <c r="C15" s="80">
        <v>0.1</v>
      </c>
      <c r="D15" s="81" t="s">
        <v>71</v>
      </c>
      <c r="E15" s="81" t="s">
        <v>71</v>
      </c>
      <c r="F15" s="80">
        <v>0.90100000000000002</v>
      </c>
      <c r="G15" s="80">
        <v>0.14799999999999999</v>
      </c>
      <c r="H15" s="83">
        <v>21.2</v>
      </c>
      <c r="I15" s="83" t="s">
        <v>71</v>
      </c>
      <c r="J15" s="83">
        <v>15.6</v>
      </c>
      <c r="K15" s="83">
        <v>12.7</v>
      </c>
      <c r="L15" s="83">
        <f>(J15+K15)/2</f>
        <v>14.149999999999999</v>
      </c>
      <c r="M15" s="78" t="s">
        <v>645</v>
      </c>
      <c r="N15" s="27"/>
      <c r="O15" s="23"/>
      <c r="P15" s="23"/>
      <c r="Q15" s="27"/>
      <c r="R15" s="27"/>
      <c r="S15"/>
      <c r="T15"/>
      <c r="U15" s="28"/>
    </row>
    <row r="16" spans="1:21" s="29" customFormat="1" x14ac:dyDescent="0.2">
      <c r="A16" s="79" t="s">
        <v>135</v>
      </c>
      <c r="B16" s="79" t="s">
        <v>131</v>
      </c>
      <c r="C16" s="80">
        <v>0.2</v>
      </c>
      <c r="D16" s="81"/>
      <c r="E16" s="81"/>
      <c r="F16" s="80">
        <v>0.89200000000000002</v>
      </c>
      <c r="G16" s="80">
        <v>0.104</v>
      </c>
      <c r="H16" s="83">
        <v>18</v>
      </c>
      <c r="I16" s="83" t="s">
        <v>71</v>
      </c>
      <c r="J16" s="83">
        <f>16.1*0.82</f>
        <v>13.202</v>
      </c>
      <c r="K16" s="83">
        <f>(K15/J15)*J16</f>
        <v>10.747782051282051</v>
      </c>
      <c r="L16" s="83">
        <f>(J16+K16)/2</f>
        <v>11.974891025641025</v>
      </c>
      <c r="M16" s="78" t="s">
        <v>645</v>
      </c>
      <c r="N16" s="27"/>
      <c r="O16" s="23"/>
      <c r="P16" s="23"/>
      <c r="Q16" s="27"/>
      <c r="R16" s="27"/>
      <c r="S16"/>
      <c r="T16"/>
      <c r="U16" s="28"/>
    </row>
    <row r="17" spans="1:21" s="29" customFormat="1" x14ac:dyDescent="0.2">
      <c r="A17" s="79" t="s">
        <v>74</v>
      </c>
      <c r="B17" s="79" t="s">
        <v>136</v>
      </c>
      <c r="C17" s="80">
        <v>0.2</v>
      </c>
      <c r="D17" s="81" t="s">
        <v>71</v>
      </c>
      <c r="E17" s="81" t="s">
        <v>71</v>
      </c>
      <c r="F17" s="80">
        <v>0.91900000000000004</v>
      </c>
      <c r="G17" s="80">
        <v>3.6999999999999998E-2</v>
      </c>
      <c r="H17" s="83">
        <v>16.3</v>
      </c>
      <c r="I17" s="83" t="s">
        <v>71</v>
      </c>
      <c r="J17" s="83" t="s">
        <v>71</v>
      </c>
      <c r="K17" s="83" t="s">
        <v>71</v>
      </c>
      <c r="L17" s="96" t="s">
        <v>71</v>
      </c>
      <c r="M17" s="78" t="s">
        <v>363</v>
      </c>
      <c r="N17" s="27"/>
      <c r="O17" s="23"/>
      <c r="P17" s="23"/>
      <c r="Q17" s="27"/>
      <c r="R17" s="27"/>
      <c r="S17"/>
      <c r="T17"/>
      <c r="U17" s="28"/>
    </row>
    <row r="18" spans="1:21" x14ac:dyDescent="0.2">
      <c r="A18" s="74" t="s">
        <v>94</v>
      </c>
      <c r="B18" s="74"/>
      <c r="C18" s="97"/>
      <c r="D18" s="76"/>
      <c r="E18" s="98"/>
      <c r="F18" s="99"/>
      <c r="G18" s="99"/>
      <c r="H18" s="100"/>
      <c r="I18" s="100"/>
      <c r="J18" s="100"/>
      <c r="K18" s="85"/>
      <c r="L18" s="100"/>
      <c r="M18" s="101" t="s">
        <v>71</v>
      </c>
      <c r="N18" s="4"/>
      <c r="O18" s="5"/>
      <c r="P18" s="5"/>
      <c r="Q18" s="4"/>
      <c r="R18" s="4"/>
      <c r="S18" s="4"/>
      <c r="T18" s="9"/>
      <c r="U18" s="9"/>
    </row>
    <row r="19" spans="1:21" s="29" customFormat="1" ht="14" x14ac:dyDescent="0.2">
      <c r="A19" s="79" t="s">
        <v>68</v>
      </c>
      <c r="B19" s="79" t="s">
        <v>132</v>
      </c>
      <c r="C19" s="80" t="s">
        <v>71</v>
      </c>
      <c r="D19" s="81">
        <v>0.55000000000000004</v>
      </c>
      <c r="E19" s="81" t="s">
        <v>71</v>
      </c>
      <c r="F19" s="80">
        <v>0.92800000000000005</v>
      </c>
      <c r="G19" s="80">
        <v>4.2000000000000003E-2</v>
      </c>
      <c r="H19" s="83">
        <v>15.5</v>
      </c>
      <c r="I19" s="83" t="s">
        <v>71</v>
      </c>
      <c r="J19" s="83" t="s">
        <v>71</v>
      </c>
      <c r="K19" s="83" t="s">
        <v>71</v>
      </c>
      <c r="L19" s="83" t="s">
        <v>71</v>
      </c>
      <c r="M19" s="78" t="s">
        <v>364</v>
      </c>
      <c r="N19" s="27"/>
      <c r="O19" s="27"/>
      <c r="P19" s="27"/>
      <c r="Q19" s="27"/>
      <c r="R19" s="27"/>
      <c r="S19" s="27"/>
      <c r="T19" s="28"/>
      <c r="U19" s="28"/>
    </row>
    <row r="20" spans="1:21" x14ac:dyDescent="0.2">
      <c r="A20" s="67" t="s">
        <v>110</v>
      </c>
      <c r="B20" s="67" t="s">
        <v>190</v>
      </c>
      <c r="C20" s="91"/>
      <c r="D20" s="92"/>
      <c r="E20" s="92"/>
      <c r="F20" s="91"/>
      <c r="G20" s="91"/>
      <c r="H20" s="93"/>
      <c r="I20" s="93"/>
      <c r="J20" s="93"/>
      <c r="K20" s="93"/>
      <c r="L20" s="93"/>
      <c r="M20" s="94"/>
      <c r="N20" s="4"/>
      <c r="O20" s="4"/>
      <c r="P20" s="4"/>
      <c r="Q20" s="4"/>
      <c r="R20" s="4"/>
      <c r="S20" s="4"/>
      <c r="T20" s="9"/>
      <c r="U20" s="9"/>
    </row>
    <row r="21" spans="1:21" x14ac:dyDescent="0.2">
      <c r="A21" s="74" t="s">
        <v>84</v>
      </c>
      <c r="B21" s="74" t="s">
        <v>137</v>
      </c>
      <c r="C21" s="75"/>
      <c r="D21" s="76">
        <v>0.125</v>
      </c>
      <c r="E21" s="76" t="s">
        <v>71</v>
      </c>
      <c r="F21" s="75" t="s">
        <v>71</v>
      </c>
      <c r="G21" s="75" t="s">
        <v>71</v>
      </c>
      <c r="H21" s="85" t="s">
        <v>71</v>
      </c>
      <c r="I21" s="85" t="s">
        <v>71</v>
      </c>
      <c r="J21" s="85" t="s">
        <v>71</v>
      </c>
      <c r="K21" s="85" t="s">
        <v>71</v>
      </c>
      <c r="L21" s="85" t="s">
        <v>71</v>
      </c>
      <c r="M21" s="78" t="s">
        <v>71</v>
      </c>
      <c r="N21" s="4"/>
      <c r="O21" s="4"/>
      <c r="P21" s="4"/>
      <c r="Q21" s="4"/>
      <c r="R21" s="4"/>
      <c r="S21" s="4"/>
      <c r="T21" s="9"/>
      <c r="U21" s="9"/>
    </row>
    <row r="22" spans="1:21" s="29" customFormat="1" ht="14" x14ac:dyDescent="0.2">
      <c r="A22" s="79" t="s">
        <v>106</v>
      </c>
      <c r="B22" s="79" t="s">
        <v>138</v>
      </c>
      <c r="C22" s="80">
        <v>0.7</v>
      </c>
      <c r="D22" s="81" t="s">
        <v>71</v>
      </c>
      <c r="E22" s="81" t="s">
        <v>71</v>
      </c>
      <c r="F22" s="80">
        <v>0.22</v>
      </c>
      <c r="G22" s="80">
        <v>5.2999999999999999E-2</v>
      </c>
      <c r="H22" s="83">
        <v>17.2</v>
      </c>
      <c r="I22" s="102">
        <v>15.2</v>
      </c>
      <c r="J22" s="83" t="s">
        <v>71</v>
      </c>
      <c r="K22" s="83" t="s">
        <v>71</v>
      </c>
      <c r="L22" s="83" t="s">
        <v>71</v>
      </c>
      <c r="M22" s="78" t="s">
        <v>643</v>
      </c>
      <c r="N22" s="27"/>
      <c r="O22" s="27"/>
      <c r="P22" s="27"/>
      <c r="Q22" s="27"/>
      <c r="R22" s="27"/>
      <c r="S22" s="27"/>
      <c r="T22" s="20"/>
      <c r="U22" s="28"/>
    </row>
    <row r="23" spans="1:21" s="29" customFormat="1" ht="14" x14ac:dyDescent="0.2">
      <c r="A23" s="79" t="s">
        <v>107</v>
      </c>
      <c r="B23" s="79" t="s">
        <v>139</v>
      </c>
      <c r="C23" s="80">
        <v>0.3</v>
      </c>
      <c r="D23" s="81" t="s">
        <v>71</v>
      </c>
      <c r="E23" s="81" t="s">
        <v>71</v>
      </c>
      <c r="F23" s="80">
        <v>0.154</v>
      </c>
      <c r="G23" s="80">
        <v>7.0999999999999994E-2</v>
      </c>
      <c r="H23" s="83">
        <v>18.399999999999999</v>
      </c>
      <c r="I23" s="84" t="s">
        <v>71</v>
      </c>
      <c r="J23" s="83" t="s">
        <v>71</v>
      </c>
      <c r="K23" s="83" t="s">
        <v>71</v>
      </c>
      <c r="L23" s="83" t="s">
        <v>71</v>
      </c>
      <c r="M23" s="78" t="s">
        <v>646</v>
      </c>
      <c r="N23" s="27"/>
      <c r="O23" s="27"/>
      <c r="P23" s="27"/>
      <c r="Q23" s="27"/>
      <c r="R23" s="27"/>
      <c r="S23" s="27"/>
      <c r="T23" s="28"/>
      <c r="U23" s="28"/>
    </row>
    <row r="24" spans="1:21" x14ac:dyDescent="0.2">
      <c r="A24" s="74" t="s">
        <v>94</v>
      </c>
      <c r="B24" s="74"/>
      <c r="C24" s="75"/>
      <c r="D24" s="76"/>
      <c r="E24" s="76"/>
      <c r="F24" s="75"/>
      <c r="G24" s="75"/>
      <c r="H24" s="85"/>
      <c r="I24" s="85"/>
      <c r="J24" s="85"/>
      <c r="K24" s="85"/>
      <c r="L24" s="85"/>
      <c r="M24" s="78"/>
      <c r="N24" s="4"/>
      <c r="O24" s="4"/>
      <c r="P24" s="4"/>
      <c r="Q24" s="4"/>
      <c r="R24" s="4"/>
      <c r="S24" s="4"/>
      <c r="T24" s="9"/>
      <c r="U24" s="9"/>
    </row>
    <row r="25" spans="1:21" s="29" customFormat="1" ht="14" x14ac:dyDescent="0.2">
      <c r="A25" s="79" t="s">
        <v>89</v>
      </c>
      <c r="B25" s="79" t="s">
        <v>140</v>
      </c>
      <c r="C25" s="80" t="s">
        <v>71</v>
      </c>
      <c r="D25" s="81">
        <v>0.875</v>
      </c>
      <c r="E25" s="81" t="s">
        <v>71</v>
      </c>
      <c r="F25" s="80">
        <v>0.16</v>
      </c>
      <c r="G25" s="80">
        <v>0.16600000000000001</v>
      </c>
      <c r="H25" s="83">
        <v>17.7</v>
      </c>
      <c r="I25" s="83" t="s">
        <v>71</v>
      </c>
      <c r="J25" s="83" t="s">
        <v>71</v>
      </c>
      <c r="K25" s="83" t="s">
        <v>71</v>
      </c>
      <c r="L25" s="83" t="s">
        <v>71</v>
      </c>
      <c r="M25" s="78" t="s">
        <v>364</v>
      </c>
      <c r="N25" s="27"/>
      <c r="O25" s="27"/>
      <c r="Q25" s="27"/>
      <c r="R25" s="27"/>
      <c r="S25" s="27"/>
      <c r="T25" s="28"/>
      <c r="U25" s="28"/>
    </row>
    <row r="26" spans="1:21" x14ac:dyDescent="0.2">
      <c r="A26" s="67" t="s">
        <v>113</v>
      </c>
      <c r="B26" s="67" t="s">
        <v>191</v>
      </c>
      <c r="C26" s="91"/>
      <c r="D26" s="92"/>
      <c r="E26" s="92"/>
      <c r="F26" s="91"/>
      <c r="G26" s="91"/>
      <c r="H26" s="93"/>
      <c r="I26" s="93"/>
      <c r="J26" s="93"/>
      <c r="K26" s="93"/>
      <c r="L26" s="93"/>
      <c r="M26" s="94"/>
      <c r="N26" s="4"/>
      <c r="O26" s="4"/>
      <c r="P26" s="4"/>
      <c r="Q26" s="4"/>
      <c r="R26" s="4"/>
      <c r="S26" s="4"/>
      <c r="T26" s="9"/>
      <c r="U26" s="9"/>
    </row>
    <row r="27" spans="1:21" x14ac:dyDescent="0.2">
      <c r="A27" s="74" t="s">
        <v>90</v>
      </c>
      <c r="B27" s="74" t="s">
        <v>141</v>
      </c>
      <c r="C27" s="75" t="s">
        <v>71</v>
      </c>
      <c r="D27" s="76" t="s">
        <v>71</v>
      </c>
      <c r="E27" s="76" t="s">
        <v>71</v>
      </c>
      <c r="F27" s="103">
        <v>0.97</v>
      </c>
      <c r="G27" s="103">
        <v>0.2</v>
      </c>
      <c r="H27" s="104">
        <v>17.8</v>
      </c>
      <c r="I27" s="104">
        <v>9.5500000000000007</v>
      </c>
      <c r="J27" s="85" t="s">
        <v>71</v>
      </c>
      <c r="K27" s="85" t="s">
        <v>71</v>
      </c>
      <c r="L27" s="85" t="s">
        <v>71</v>
      </c>
      <c r="M27" s="78" t="s">
        <v>643</v>
      </c>
      <c r="N27" s="4"/>
      <c r="O27" s="4"/>
      <c r="P27" s="4"/>
      <c r="Q27" s="18"/>
      <c r="R27" s="4"/>
      <c r="S27" s="4"/>
      <c r="T27" s="9"/>
      <c r="U27" s="9"/>
    </row>
    <row r="28" spans="1:21" x14ac:dyDescent="0.2">
      <c r="A28" s="74" t="s">
        <v>94</v>
      </c>
      <c r="B28" s="74"/>
      <c r="C28" s="75"/>
      <c r="D28" s="76"/>
      <c r="E28" s="76"/>
      <c r="F28" s="75"/>
      <c r="G28" s="75"/>
      <c r="H28" s="85"/>
      <c r="I28" s="85"/>
      <c r="J28" s="85"/>
      <c r="K28" s="85"/>
      <c r="L28" s="85"/>
      <c r="M28" s="78"/>
      <c r="N28" s="4"/>
      <c r="O28" s="4"/>
      <c r="P28" s="4"/>
      <c r="Q28" s="4"/>
      <c r="R28" s="4"/>
      <c r="S28" s="4"/>
      <c r="T28" s="9"/>
      <c r="U28" s="9"/>
    </row>
    <row r="29" spans="1:21" s="29" customFormat="1" ht="14" x14ac:dyDescent="0.2">
      <c r="A29" s="79" t="s">
        <v>91</v>
      </c>
      <c r="B29" s="79" t="s">
        <v>336</v>
      </c>
      <c r="C29" s="80">
        <v>3</v>
      </c>
      <c r="D29" s="81" t="s">
        <v>71</v>
      </c>
      <c r="E29" s="81" t="s">
        <v>71</v>
      </c>
      <c r="F29" s="80">
        <v>0.91</v>
      </c>
      <c r="G29" s="80">
        <v>7.6999999999999999E-2</v>
      </c>
      <c r="H29" s="83">
        <v>17.399999999999999</v>
      </c>
      <c r="I29" s="83" t="s">
        <v>71</v>
      </c>
      <c r="J29" s="83" t="s">
        <v>71</v>
      </c>
      <c r="K29" s="83" t="s">
        <v>71</v>
      </c>
      <c r="L29" s="83" t="s">
        <v>71</v>
      </c>
      <c r="M29" s="78" t="s">
        <v>364</v>
      </c>
      <c r="N29" s="27"/>
      <c r="O29" s="27"/>
      <c r="P29" s="27"/>
      <c r="Q29" s="27"/>
      <c r="R29" s="27"/>
      <c r="S29" s="27"/>
      <c r="T29" s="28"/>
      <c r="U29" s="28"/>
    </row>
    <row r="30" spans="1:21" x14ac:dyDescent="0.2">
      <c r="A30" s="106" t="s">
        <v>230</v>
      </c>
      <c r="B30" s="106" t="s">
        <v>192</v>
      </c>
      <c r="C30" s="91"/>
      <c r="D30" s="92"/>
      <c r="E30" s="92"/>
      <c r="F30" s="91"/>
      <c r="G30" s="91"/>
      <c r="H30" s="93"/>
      <c r="I30" s="93"/>
      <c r="J30" s="93"/>
      <c r="K30" s="93"/>
      <c r="L30" s="93"/>
      <c r="M30" s="94"/>
      <c r="N30" s="4"/>
      <c r="O30" s="4"/>
      <c r="P30" s="4"/>
      <c r="Q30" s="4"/>
      <c r="R30" s="4"/>
      <c r="S30" s="4"/>
      <c r="T30" s="9"/>
      <c r="U30" s="9"/>
    </row>
    <row r="31" spans="1:21" x14ac:dyDescent="0.2">
      <c r="A31" s="95" t="s">
        <v>229</v>
      </c>
      <c r="B31" s="95" t="s">
        <v>142</v>
      </c>
      <c r="C31" s="103"/>
      <c r="D31" s="107"/>
      <c r="E31" s="107"/>
      <c r="F31" s="103">
        <v>0.94499999999999995</v>
      </c>
      <c r="G31" s="103">
        <v>0.14599999999999999</v>
      </c>
      <c r="H31" s="104">
        <f>I31*1.2</f>
        <v>19.920000000000002</v>
      </c>
      <c r="I31" s="105">
        <v>16.600000000000001</v>
      </c>
      <c r="J31" s="105"/>
      <c r="K31" s="105"/>
      <c r="L31" s="105"/>
      <c r="M31" s="108" t="s">
        <v>643</v>
      </c>
      <c r="N31" s="4"/>
      <c r="O31" s="4"/>
      <c r="P31" s="4"/>
      <c r="Q31" s="4"/>
      <c r="R31" s="4"/>
      <c r="S31" s="4"/>
      <c r="T31" s="9"/>
      <c r="U31" s="9"/>
    </row>
    <row r="32" spans="1:21" x14ac:dyDescent="0.2">
      <c r="A32" s="67" t="s">
        <v>114</v>
      </c>
      <c r="B32" s="67" t="s">
        <v>193</v>
      </c>
      <c r="C32" s="91"/>
      <c r="D32" s="92"/>
      <c r="E32" s="92"/>
      <c r="F32" s="91"/>
      <c r="G32" s="91"/>
      <c r="H32" s="93"/>
      <c r="I32" s="93"/>
      <c r="J32" s="93"/>
      <c r="K32" s="93"/>
      <c r="L32" s="93"/>
      <c r="M32" s="94"/>
      <c r="N32" s="4"/>
      <c r="O32" s="4"/>
      <c r="P32" s="4"/>
      <c r="Q32" s="17"/>
      <c r="R32" s="4"/>
      <c r="S32" s="4"/>
      <c r="T32" s="9"/>
      <c r="U32" s="9"/>
    </row>
    <row r="33" spans="1:21" s="8" customFormat="1" x14ac:dyDescent="0.2">
      <c r="A33" s="95" t="s">
        <v>92</v>
      </c>
      <c r="B33" s="95" t="s">
        <v>199</v>
      </c>
      <c r="C33" s="109" t="s">
        <v>71</v>
      </c>
      <c r="D33" s="107">
        <v>0.6</v>
      </c>
      <c r="E33" s="76" t="s">
        <v>71</v>
      </c>
      <c r="F33" s="75" t="s">
        <v>71</v>
      </c>
      <c r="G33" s="75" t="s">
        <v>71</v>
      </c>
      <c r="H33" s="104" t="s">
        <v>71</v>
      </c>
      <c r="I33" s="104" t="s">
        <v>71</v>
      </c>
      <c r="J33" s="104" t="s">
        <v>71</v>
      </c>
      <c r="K33" s="104" t="s">
        <v>71</v>
      </c>
      <c r="L33" s="104" t="s">
        <v>71</v>
      </c>
      <c r="M33" s="108" t="s">
        <v>71</v>
      </c>
      <c r="N33" s="5"/>
      <c r="O33" s="4"/>
      <c r="P33" s="4"/>
      <c r="Q33" s="11"/>
      <c r="R33" s="5"/>
      <c r="S33" s="5"/>
      <c r="T33" s="10"/>
      <c r="U33" s="10"/>
    </row>
    <row r="34" spans="1:21" s="25" customFormat="1" x14ac:dyDescent="0.2">
      <c r="A34" s="86" t="s">
        <v>93</v>
      </c>
      <c r="B34" s="86" t="s">
        <v>143</v>
      </c>
      <c r="C34" s="110">
        <v>0.08</v>
      </c>
      <c r="D34" s="81" t="s">
        <v>71</v>
      </c>
      <c r="E34" s="81" t="s">
        <v>71</v>
      </c>
      <c r="F34" s="110">
        <v>0.28000000000000003</v>
      </c>
      <c r="G34" s="110">
        <v>0.05</v>
      </c>
      <c r="H34" s="102">
        <v>17</v>
      </c>
      <c r="I34" s="102" t="s">
        <v>71</v>
      </c>
      <c r="J34" s="102" t="s">
        <v>71</v>
      </c>
      <c r="K34" s="102" t="s">
        <v>71</v>
      </c>
      <c r="L34" s="102" t="s">
        <v>71</v>
      </c>
      <c r="M34" s="78" t="s">
        <v>363</v>
      </c>
      <c r="N34" s="23"/>
      <c r="O34" s="4"/>
      <c r="P34" s="4"/>
      <c r="Q34" s="23"/>
      <c r="R34" s="23"/>
      <c r="S34" s="23"/>
      <c r="T34" s="24"/>
      <c r="U34" s="24"/>
    </row>
    <row r="35" spans="1:21" s="25" customFormat="1" x14ac:dyDescent="0.2">
      <c r="A35" s="86" t="s">
        <v>92</v>
      </c>
      <c r="B35" s="86" t="s">
        <v>144</v>
      </c>
      <c r="C35" s="110">
        <v>0.92</v>
      </c>
      <c r="D35" s="81" t="s">
        <v>71</v>
      </c>
      <c r="E35" s="81" t="s">
        <v>71</v>
      </c>
      <c r="F35" s="110">
        <v>0.27</v>
      </c>
      <c r="G35" s="110">
        <v>1.4999999999999999E-2</v>
      </c>
      <c r="H35" s="102">
        <v>17</v>
      </c>
      <c r="I35" s="102" t="s">
        <v>71</v>
      </c>
      <c r="J35" s="102" t="s">
        <v>71</v>
      </c>
      <c r="K35" s="102" t="s">
        <v>71</v>
      </c>
      <c r="L35" s="102" t="s">
        <v>71</v>
      </c>
      <c r="M35" s="108" t="s">
        <v>644</v>
      </c>
      <c r="N35" s="23"/>
      <c r="O35" s="4"/>
      <c r="P35" s="4"/>
      <c r="Q35" s="23"/>
      <c r="R35" s="23"/>
      <c r="S35" s="23"/>
      <c r="T35" s="24"/>
      <c r="U35" s="24"/>
    </row>
    <row r="36" spans="1:21" s="36" customFormat="1" x14ac:dyDescent="0.2">
      <c r="A36" s="95" t="s">
        <v>362</v>
      </c>
      <c r="B36" s="112"/>
      <c r="C36" s="110"/>
      <c r="D36" s="81"/>
      <c r="E36" s="81"/>
      <c r="F36" s="110"/>
      <c r="G36" s="110"/>
      <c r="H36" s="102"/>
      <c r="I36" s="102"/>
      <c r="J36" s="102"/>
      <c r="K36" s="102"/>
      <c r="L36" s="102"/>
      <c r="M36" s="108"/>
      <c r="N36" s="37"/>
      <c r="O36" s="4"/>
      <c r="P36" s="4"/>
      <c r="Q36" s="37"/>
      <c r="R36" s="37"/>
      <c r="S36" s="37"/>
      <c r="T36" s="38"/>
      <c r="U36" s="38"/>
    </row>
    <row r="37" spans="1:21" s="25" customFormat="1" x14ac:dyDescent="0.2">
      <c r="A37" s="79" t="s">
        <v>75</v>
      </c>
      <c r="B37" s="86" t="s">
        <v>145</v>
      </c>
      <c r="C37" s="113">
        <v>0.28000000000000003</v>
      </c>
      <c r="D37" s="81" t="s">
        <v>71</v>
      </c>
      <c r="E37" s="114"/>
      <c r="F37" s="80">
        <v>0.46</v>
      </c>
      <c r="G37" s="80">
        <v>1.7999999999999999E-2</v>
      </c>
      <c r="H37" s="90">
        <v>18.399999999999999</v>
      </c>
      <c r="I37" s="102" t="s">
        <v>71</v>
      </c>
      <c r="J37" s="102" t="s">
        <v>71</v>
      </c>
      <c r="K37" s="102" t="s">
        <v>71</v>
      </c>
      <c r="L37" s="102" t="s">
        <v>71</v>
      </c>
      <c r="M37" s="78" t="s">
        <v>363</v>
      </c>
      <c r="N37" s="23"/>
      <c r="O37" s="4"/>
      <c r="P37" s="4"/>
      <c r="Q37" s="23"/>
      <c r="R37" s="23"/>
      <c r="S37" s="23"/>
      <c r="T37" s="23"/>
      <c r="U37" s="24"/>
    </row>
    <row r="38" spans="1:21" s="8" customFormat="1" x14ac:dyDescent="0.2">
      <c r="A38" s="115" t="s">
        <v>97</v>
      </c>
      <c r="B38" s="59"/>
      <c r="C38" s="116">
        <v>0.43</v>
      </c>
      <c r="D38" s="107"/>
      <c r="E38" s="107"/>
      <c r="F38" s="103"/>
      <c r="G38" s="103"/>
      <c r="H38" s="104"/>
      <c r="I38" s="104"/>
      <c r="J38" s="104"/>
      <c r="K38" s="104"/>
      <c r="L38" s="104"/>
      <c r="M38" s="108"/>
      <c r="N38" s="5"/>
      <c r="O38" s="5"/>
      <c r="P38" s="5"/>
      <c r="Q38" s="5"/>
      <c r="R38" s="5"/>
      <c r="S38" s="5"/>
      <c r="T38" s="5"/>
      <c r="U38" s="10"/>
    </row>
    <row r="39" spans="1:21" s="25" customFormat="1" ht="14" x14ac:dyDescent="0.2">
      <c r="A39" s="88" t="s">
        <v>76</v>
      </c>
      <c r="B39" s="86" t="s">
        <v>146</v>
      </c>
      <c r="C39" s="113">
        <v>0.05</v>
      </c>
      <c r="D39" s="81" t="s">
        <v>71</v>
      </c>
      <c r="E39" s="114"/>
      <c r="F39" s="80">
        <v>0.73</v>
      </c>
      <c r="G39" s="80">
        <v>5.5E-2</v>
      </c>
      <c r="H39" s="90">
        <v>14.7</v>
      </c>
      <c r="I39" s="102" t="s">
        <v>71</v>
      </c>
      <c r="J39" s="102" t="s">
        <v>71</v>
      </c>
      <c r="K39" s="102" t="s">
        <v>71</v>
      </c>
      <c r="L39" s="102" t="s">
        <v>71</v>
      </c>
      <c r="M39" s="108" t="s">
        <v>644</v>
      </c>
      <c r="N39" s="23"/>
      <c r="O39" s="23"/>
      <c r="P39" s="26"/>
      <c r="Q39" s="23"/>
      <c r="R39" s="23"/>
      <c r="S39" s="23"/>
      <c r="T39" s="23"/>
      <c r="U39" s="24"/>
    </row>
    <row r="40" spans="1:21" s="25" customFormat="1" ht="14" x14ac:dyDescent="0.2">
      <c r="A40" s="117" t="s">
        <v>77</v>
      </c>
      <c r="B40" s="86" t="s">
        <v>147</v>
      </c>
      <c r="C40" s="113">
        <v>0.03</v>
      </c>
      <c r="D40" s="81" t="s">
        <v>71</v>
      </c>
      <c r="E40" s="114"/>
      <c r="F40" s="80">
        <v>0.25</v>
      </c>
      <c r="G40" s="80">
        <v>5.5E-2</v>
      </c>
      <c r="H40" s="90">
        <v>24.6</v>
      </c>
      <c r="I40" s="102" t="s">
        <v>71</v>
      </c>
      <c r="J40" s="102" t="s">
        <v>71</v>
      </c>
      <c r="K40" s="102" t="s">
        <v>71</v>
      </c>
      <c r="L40" s="102" t="s">
        <v>71</v>
      </c>
      <c r="M40" s="108" t="s">
        <v>647</v>
      </c>
      <c r="N40" s="23"/>
      <c r="O40" s="23"/>
      <c r="P40" s="23"/>
      <c r="Q40" s="23"/>
      <c r="R40" s="23"/>
      <c r="S40" s="23"/>
      <c r="T40" s="24"/>
      <c r="U40" s="24"/>
    </row>
    <row r="41" spans="1:21" s="25" customFormat="1" ht="14" x14ac:dyDescent="0.2">
      <c r="A41" s="117" t="s">
        <v>109</v>
      </c>
      <c r="B41" s="86" t="s">
        <v>148</v>
      </c>
      <c r="C41" s="113">
        <v>0.11799999999999999</v>
      </c>
      <c r="D41" s="81" t="s">
        <v>71</v>
      </c>
      <c r="E41" s="114"/>
      <c r="F41" s="80">
        <v>0.97499999999999998</v>
      </c>
      <c r="G41" s="80">
        <v>0</v>
      </c>
      <c r="H41" s="90">
        <v>17.5</v>
      </c>
      <c r="I41" s="102">
        <v>16.2</v>
      </c>
      <c r="J41" s="102"/>
      <c r="K41" s="102"/>
      <c r="L41" s="102"/>
      <c r="M41" s="108" t="s">
        <v>71</v>
      </c>
      <c r="N41" s="23"/>
      <c r="O41" s="23"/>
      <c r="P41" s="26"/>
      <c r="Q41" s="23"/>
      <c r="R41" s="23"/>
      <c r="S41" s="23"/>
      <c r="T41" s="33"/>
      <c r="U41" s="24"/>
    </row>
    <row r="42" spans="1:21" s="8" customFormat="1" x14ac:dyDescent="0.2">
      <c r="A42" s="118" t="s">
        <v>243</v>
      </c>
      <c r="B42" s="119"/>
      <c r="C42" s="116">
        <v>0.56999999999999995</v>
      </c>
      <c r="D42" s="76"/>
      <c r="E42" s="120"/>
      <c r="F42" s="75"/>
      <c r="G42" s="75"/>
      <c r="H42" s="121"/>
      <c r="I42" s="104"/>
      <c r="J42" s="104"/>
      <c r="K42" s="104"/>
      <c r="L42" s="104"/>
      <c r="M42" s="108"/>
      <c r="N42" s="5"/>
      <c r="O42" s="5"/>
      <c r="P42" s="5"/>
      <c r="Q42" s="5"/>
      <c r="R42" s="5"/>
      <c r="S42" s="23"/>
      <c r="T42" s="33"/>
      <c r="U42" s="10"/>
    </row>
    <row r="43" spans="1:21" s="25" customFormat="1" ht="14" x14ac:dyDescent="0.2">
      <c r="A43" s="117" t="s">
        <v>244</v>
      </c>
      <c r="B43" s="86" t="s">
        <v>246</v>
      </c>
      <c r="C43" s="113">
        <v>6.3200000000000006E-2</v>
      </c>
      <c r="D43" s="81"/>
      <c r="E43" s="114"/>
      <c r="F43" s="80" t="s">
        <v>71</v>
      </c>
      <c r="G43" s="80" t="s">
        <v>71</v>
      </c>
      <c r="H43" s="83" t="s">
        <v>71</v>
      </c>
      <c r="I43" s="83" t="s">
        <v>71</v>
      </c>
      <c r="J43" s="83" t="s">
        <v>71</v>
      </c>
      <c r="K43" s="83" t="s">
        <v>71</v>
      </c>
      <c r="L43" s="83" t="s">
        <v>71</v>
      </c>
      <c r="M43" s="78" t="s">
        <v>363</v>
      </c>
      <c r="N43" s="23"/>
      <c r="O43" s="23"/>
      <c r="P43" s="23"/>
      <c r="Q43" s="23"/>
      <c r="R43" s="23"/>
      <c r="S43" s="23"/>
      <c r="T43" s="33"/>
      <c r="U43" s="24"/>
    </row>
    <row r="44" spans="1:21" s="25" customFormat="1" ht="14" x14ac:dyDescent="0.2">
      <c r="A44" s="117" t="s">
        <v>245</v>
      </c>
      <c r="B44" s="86" t="s">
        <v>391</v>
      </c>
      <c r="C44" s="113">
        <v>1.0972999999999999</v>
      </c>
      <c r="D44" s="81"/>
      <c r="E44" s="114"/>
      <c r="F44" s="80">
        <v>6.0999999999999999E-2</v>
      </c>
      <c r="G44" s="80">
        <v>0.122</v>
      </c>
      <c r="H44" s="90">
        <v>12.8</v>
      </c>
      <c r="I44" s="102" t="s">
        <v>71</v>
      </c>
      <c r="J44" s="102" t="s">
        <v>71</v>
      </c>
      <c r="K44" s="102" t="s">
        <v>71</v>
      </c>
      <c r="L44" s="102" t="s">
        <v>71</v>
      </c>
      <c r="M44" s="108" t="s">
        <v>647</v>
      </c>
      <c r="N44" s="23"/>
      <c r="O44" s="23"/>
      <c r="P44" s="30"/>
      <c r="Q44" s="23"/>
      <c r="R44" s="23"/>
      <c r="S44" s="23"/>
      <c r="T44" s="33"/>
      <c r="U44" s="24"/>
    </row>
    <row r="45" spans="1:21" s="8" customFormat="1" x14ac:dyDescent="0.2">
      <c r="A45" s="74" t="s">
        <v>94</v>
      </c>
      <c r="B45" s="122"/>
      <c r="C45" s="103"/>
      <c r="D45" s="107"/>
      <c r="E45" s="107"/>
      <c r="F45" s="103"/>
      <c r="G45" s="103"/>
      <c r="H45" s="104"/>
      <c r="I45" s="104"/>
      <c r="J45" s="104"/>
      <c r="K45" s="104"/>
      <c r="L45" s="104"/>
      <c r="M45" s="108"/>
      <c r="N45" s="5"/>
      <c r="O45" s="5"/>
      <c r="P45" s="19"/>
      <c r="Q45" s="16"/>
      <c r="R45" s="5"/>
      <c r="S45" s="5"/>
      <c r="T45" s="33"/>
      <c r="U45" s="10"/>
    </row>
    <row r="46" spans="1:21" s="25" customFormat="1" ht="14" x14ac:dyDescent="0.2">
      <c r="A46" s="79" t="s">
        <v>95</v>
      </c>
      <c r="B46" s="79" t="s">
        <v>149</v>
      </c>
      <c r="C46" s="110" t="s">
        <v>71</v>
      </c>
      <c r="D46" s="123">
        <v>0.4</v>
      </c>
      <c r="E46" s="81" t="s">
        <v>71</v>
      </c>
      <c r="F46" s="110">
        <v>0.42399999999999999</v>
      </c>
      <c r="G46" s="110">
        <v>5.1999999999999998E-2</v>
      </c>
      <c r="H46" s="102">
        <v>17</v>
      </c>
      <c r="I46" s="102" t="s">
        <v>71</v>
      </c>
      <c r="J46" s="102" t="s">
        <v>71</v>
      </c>
      <c r="K46" s="102" t="s">
        <v>71</v>
      </c>
      <c r="L46" s="102" t="s">
        <v>71</v>
      </c>
      <c r="M46" s="78" t="s">
        <v>364</v>
      </c>
      <c r="N46" s="23"/>
      <c r="O46" s="23"/>
      <c r="P46" s="23"/>
      <c r="Q46" s="23"/>
      <c r="R46" s="23"/>
      <c r="S46" s="23"/>
      <c r="T46" s="33"/>
      <c r="U46" s="24"/>
    </row>
    <row r="47" spans="1:21" s="8" customFormat="1" x14ac:dyDescent="0.2">
      <c r="A47" s="67" t="s">
        <v>115</v>
      </c>
      <c r="B47" s="67" t="s">
        <v>194</v>
      </c>
      <c r="C47" s="91"/>
      <c r="D47" s="92"/>
      <c r="E47" s="92"/>
      <c r="F47" s="91"/>
      <c r="G47" s="91"/>
      <c r="H47" s="93"/>
      <c r="I47" s="93"/>
      <c r="J47" s="93"/>
      <c r="K47" s="93"/>
      <c r="L47" s="93"/>
      <c r="M47" s="94"/>
      <c r="N47" s="5"/>
      <c r="O47" s="5"/>
      <c r="P47" s="5"/>
      <c r="Q47" s="5"/>
      <c r="R47" s="5"/>
      <c r="S47" s="23"/>
      <c r="T47" s="33"/>
      <c r="U47" s="10"/>
    </row>
    <row r="48" spans="1:21" s="8" customFormat="1" x14ac:dyDescent="0.2">
      <c r="A48" s="95" t="s">
        <v>98</v>
      </c>
      <c r="B48" s="95" t="s">
        <v>150</v>
      </c>
      <c r="C48" s="103"/>
      <c r="D48" s="107">
        <v>0.4</v>
      </c>
      <c r="E48" s="107"/>
      <c r="F48" s="103">
        <v>0.89100000000000001</v>
      </c>
      <c r="G48" s="103">
        <v>0.248</v>
      </c>
      <c r="H48" s="104">
        <v>18.600000000000001</v>
      </c>
      <c r="I48" s="104">
        <v>13.13</v>
      </c>
      <c r="J48" s="104" t="s">
        <v>71</v>
      </c>
      <c r="K48" s="104" t="s">
        <v>71</v>
      </c>
      <c r="L48" s="104" t="s">
        <v>71</v>
      </c>
      <c r="M48" s="108" t="s">
        <v>643</v>
      </c>
      <c r="N48" s="5"/>
      <c r="O48" s="5"/>
      <c r="P48" s="5"/>
      <c r="Q48" s="5"/>
      <c r="R48" s="5"/>
      <c r="S48" s="5"/>
      <c r="T48" s="10"/>
      <c r="U48" s="10"/>
    </row>
    <row r="49" spans="1:21" s="8" customFormat="1" x14ac:dyDescent="0.2">
      <c r="A49" s="74" t="s">
        <v>94</v>
      </c>
      <c r="B49" s="59"/>
      <c r="C49" s="103"/>
      <c r="D49" s="107"/>
      <c r="E49" s="107"/>
      <c r="F49" s="103"/>
      <c r="G49" s="103"/>
      <c r="H49" s="104"/>
      <c r="I49" s="104"/>
      <c r="J49" s="104"/>
      <c r="K49" s="104"/>
      <c r="L49" s="104"/>
      <c r="M49" s="108"/>
      <c r="N49" s="5"/>
      <c r="O49" s="5"/>
      <c r="P49" s="5"/>
      <c r="Q49" s="5"/>
      <c r="R49" s="5"/>
      <c r="S49" s="5"/>
      <c r="T49" s="10"/>
      <c r="U49" s="10"/>
    </row>
    <row r="50" spans="1:21" s="25" customFormat="1" ht="14" x14ac:dyDescent="0.2">
      <c r="A50" s="79" t="s">
        <v>99</v>
      </c>
      <c r="B50" s="79" t="s">
        <v>151</v>
      </c>
      <c r="C50" s="110"/>
      <c r="D50" s="123">
        <v>0.6</v>
      </c>
      <c r="E50" s="123"/>
      <c r="F50" s="110">
        <v>0.88</v>
      </c>
      <c r="G50" s="110">
        <v>7.0999999999999994E-2</v>
      </c>
      <c r="H50" s="102">
        <v>17.899999999999999</v>
      </c>
      <c r="I50" s="102" t="s">
        <v>71</v>
      </c>
      <c r="J50" s="102" t="s">
        <v>71</v>
      </c>
      <c r="K50" s="102" t="s">
        <v>71</v>
      </c>
      <c r="L50" s="102" t="s">
        <v>71</v>
      </c>
      <c r="M50" s="78" t="s">
        <v>364</v>
      </c>
      <c r="N50" s="23"/>
      <c r="O50" s="23"/>
      <c r="P50" s="23"/>
      <c r="Q50" s="23"/>
      <c r="R50" s="23"/>
      <c r="S50" s="23"/>
      <c r="T50" s="24"/>
      <c r="U50" s="24"/>
    </row>
    <row r="51" spans="1:21" s="8" customFormat="1" x14ac:dyDescent="0.2">
      <c r="A51" s="106" t="s">
        <v>116</v>
      </c>
      <c r="B51" s="106" t="s">
        <v>195</v>
      </c>
      <c r="C51" s="124"/>
      <c r="D51" s="125"/>
      <c r="E51" s="125"/>
      <c r="F51" s="124"/>
      <c r="G51" s="124"/>
      <c r="H51" s="126"/>
      <c r="I51" s="126"/>
      <c r="J51" s="126"/>
      <c r="K51" s="126"/>
      <c r="L51" s="126"/>
      <c r="M51" s="94"/>
      <c r="N51" s="5"/>
      <c r="O51" s="5"/>
      <c r="P51" s="5"/>
      <c r="Q51" s="5"/>
      <c r="R51" s="5"/>
      <c r="S51" s="5"/>
      <c r="T51" s="10"/>
      <c r="U51" s="10"/>
    </row>
    <row r="52" spans="1:21" s="8" customFormat="1" x14ac:dyDescent="0.2">
      <c r="A52" s="74" t="s">
        <v>105</v>
      </c>
      <c r="B52" s="74" t="s">
        <v>152</v>
      </c>
      <c r="C52" s="103" t="s">
        <v>71</v>
      </c>
      <c r="D52" s="76" t="s">
        <v>71</v>
      </c>
      <c r="E52" s="76" t="s">
        <v>71</v>
      </c>
      <c r="F52" s="103">
        <v>0.13500000000000001</v>
      </c>
      <c r="G52" s="103">
        <v>7.3999999999999996E-2</v>
      </c>
      <c r="H52" s="104">
        <v>17.600000000000001</v>
      </c>
      <c r="I52" s="102">
        <v>9</v>
      </c>
      <c r="J52" s="104" t="s">
        <v>71</v>
      </c>
      <c r="K52" s="104" t="s">
        <v>71</v>
      </c>
      <c r="L52" s="104" t="s">
        <v>71</v>
      </c>
      <c r="M52" s="108" t="s">
        <v>71</v>
      </c>
      <c r="N52" s="5"/>
      <c r="O52" s="5"/>
      <c r="P52" s="5"/>
      <c r="Q52" s="5"/>
      <c r="R52" s="5"/>
      <c r="S52" s="5"/>
      <c r="T52" s="10"/>
      <c r="U52" s="10"/>
    </row>
    <row r="53" spans="1:21" s="36" customFormat="1" ht="14" x14ac:dyDescent="0.2">
      <c r="A53" s="79" t="s">
        <v>637</v>
      </c>
      <c r="B53" s="79" t="s">
        <v>153</v>
      </c>
      <c r="C53" s="110">
        <v>0.3</v>
      </c>
      <c r="D53" s="81" t="s">
        <v>71</v>
      </c>
      <c r="E53" s="81" t="s">
        <v>71</v>
      </c>
      <c r="F53" s="110">
        <v>0.13500000000000001</v>
      </c>
      <c r="G53" s="110">
        <v>7.3999999999999996E-2</v>
      </c>
      <c r="H53" s="102">
        <v>17.600000000000001</v>
      </c>
      <c r="I53" s="102">
        <v>9</v>
      </c>
      <c r="J53" s="102" t="s">
        <v>71</v>
      </c>
      <c r="K53" s="102" t="s">
        <v>71</v>
      </c>
      <c r="L53" s="102" t="s">
        <v>71</v>
      </c>
      <c r="M53" s="108" t="s">
        <v>643</v>
      </c>
      <c r="N53" s="37"/>
      <c r="O53" s="37"/>
      <c r="P53" s="37"/>
      <c r="Q53" s="37"/>
      <c r="R53" s="37"/>
      <c r="S53" s="37"/>
      <c r="T53" s="38"/>
      <c r="U53" s="38"/>
    </row>
    <row r="54" spans="1:21" s="8" customFormat="1" x14ac:dyDescent="0.2">
      <c r="A54" s="74" t="s">
        <v>108</v>
      </c>
      <c r="B54" s="74"/>
      <c r="C54" s="103">
        <v>0.7</v>
      </c>
      <c r="D54" s="76"/>
      <c r="E54" s="76"/>
      <c r="F54" s="127"/>
      <c r="G54" s="127"/>
      <c r="H54" s="128"/>
      <c r="I54" s="104"/>
      <c r="J54" s="104"/>
      <c r="K54" s="104"/>
      <c r="L54" s="104"/>
      <c r="M54" s="108" t="s">
        <v>644</v>
      </c>
      <c r="N54" s="5"/>
      <c r="O54" s="5"/>
      <c r="P54" s="5"/>
      <c r="Q54" s="34"/>
      <c r="R54" s="5"/>
      <c r="S54" s="5"/>
      <c r="T54" s="10"/>
      <c r="U54" s="10"/>
    </row>
    <row r="55" spans="1:21" s="25" customFormat="1" ht="14" x14ac:dyDescent="0.2">
      <c r="A55" s="79" t="s">
        <v>307</v>
      </c>
      <c r="B55" s="79" t="s">
        <v>154</v>
      </c>
      <c r="C55" s="113">
        <v>0.5</v>
      </c>
      <c r="D55" s="81" t="s">
        <v>71</v>
      </c>
      <c r="E55" s="81" t="s">
        <v>71</v>
      </c>
      <c r="F55" s="110">
        <v>0.23</v>
      </c>
      <c r="G55" s="110">
        <v>0.06</v>
      </c>
      <c r="H55" s="102">
        <v>18.100000000000001</v>
      </c>
      <c r="I55" s="102" t="s">
        <v>71</v>
      </c>
      <c r="J55" s="102">
        <v>13</v>
      </c>
      <c r="K55" s="102">
        <v>5.8</v>
      </c>
      <c r="L55" s="83">
        <f>(J55+K55)/2</f>
        <v>9.4</v>
      </c>
      <c r="M55" s="108" t="s">
        <v>645</v>
      </c>
      <c r="N55" s="23"/>
      <c r="O55" s="23"/>
      <c r="P55" s="23"/>
      <c r="Q55" s="23"/>
      <c r="R55" s="23"/>
      <c r="S55" s="23"/>
      <c r="T55" s="24"/>
      <c r="U55" s="24"/>
    </row>
    <row r="56" spans="1:21" s="25" customFormat="1" ht="14" x14ac:dyDescent="0.2">
      <c r="A56" s="79" t="s">
        <v>308</v>
      </c>
      <c r="B56" s="79" t="s">
        <v>392</v>
      </c>
      <c r="C56" s="113">
        <f>50%/10.4489795918367</f>
        <v>4.785156250000016E-2</v>
      </c>
      <c r="D56" s="81" t="s">
        <v>71</v>
      </c>
      <c r="E56" s="81" t="s">
        <v>71</v>
      </c>
      <c r="F56" s="110">
        <v>0.42249999999999999</v>
      </c>
      <c r="G56" s="110">
        <v>0.06</v>
      </c>
      <c r="H56" s="102">
        <v>15.76</v>
      </c>
      <c r="I56" s="102">
        <v>9</v>
      </c>
      <c r="J56" s="102" t="s">
        <v>71</v>
      </c>
      <c r="K56" s="102" t="s">
        <v>71</v>
      </c>
      <c r="L56" s="102" t="s">
        <v>71</v>
      </c>
      <c r="M56" s="108" t="s">
        <v>643</v>
      </c>
      <c r="N56" s="23"/>
      <c r="O56" s="23"/>
      <c r="P56" s="23"/>
      <c r="Q56" s="23"/>
      <c r="R56" s="23"/>
      <c r="S56" s="23"/>
      <c r="T56" s="24"/>
      <c r="U56" s="24"/>
    </row>
    <row r="57" spans="1:21" s="8" customFormat="1" x14ac:dyDescent="0.2">
      <c r="A57" s="67" t="s">
        <v>117</v>
      </c>
      <c r="B57" s="67"/>
      <c r="C57" s="91"/>
      <c r="D57" s="92"/>
      <c r="E57" s="92"/>
      <c r="F57" s="91"/>
      <c r="G57" s="91"/>
      <c r="H57" s="93"/>
      <c r="I57" s="93"/>
      <c r="J57" s="93"/>
      <c r="K57" s="93"/>
      <c r="L57" s="93"/>
      <c r="M57" s="94"/>
      <c r="N57" s="5"/>
      <c r="O57" s="5"/>
      <c r="P57" s="5"/>
      <c r="Q57" s="5"/>
      <c r="R57" s="5"/>
      <c r="S57" s="5"/>
      <c r="T57" s="10"/>
      <c r="U57" s="10"/>
    </row>
    <row r="58" spans="1:21" s="8" customFormat="1" x14ac:dyDescent="0.2">
      <c r="A58" s="74" t="s">
        <v>100</v>
      </c>
      <c r="B58" s="74" t="s">
        <v>155</v>
      </c>
      <c r="C58" s="103" t="s">
        <v>71</v>
      </c>
      <c r="D58" s="107">
        <v>0.55000000000000004</v>
      </c>
      <c r="E58" s="107" t="s">
        <v>71</v>
      </c>
      <c r="F58" s="103">
        <v>0.376</v>
      </c>
      <c r="G58" s="103">
        <v>2.5999999999999999E-2</v>
      </c>
      <c r="H58" s="104">
        <v>17.100000000000001</v>
      </c>
      <c r="I58" s="104">
        <v>12.8</v>
      </c>
      <c r="J58" s="104" t="s">
        <v>71</v>
      </c>
      <c r="K58" s="104" t="s">
        <v>71</v>
      </c>
      <c r="L58" s="104" t="s">
        <v>71</v>
      </c>
      <c r="M58" s="108" t="s">
        <v>643</v>
      </c>
      <c r="N58" s="5"/>
      <c r="O58" s="5"/>
      <c r="P58" s="5"/>
      <c r="Q58" s="5"/>
      <c r="R58" s="5"/>
      <c r="S58" s="5"/>
      <c r="T58" s="10"/>
      <c r="U58" s="10"/>
    </row>
    <row r="59" spans="1:21" s="8" customFormat="1" x14ac:dyDescent="0.2">
      <c r="A59" s="74" t="s">
        <v>94</v>
      </c>
      <c r="B59" s="74"/>
      <c r="C59" s="103"/>
      <c r="D59" s="107"/>
      <c r="E59" s="107"/>
      <c r="F59" s="103"/>
      <c r="G59" s="103"/>
      <c r="H59" s="104"/>
      <c r="I59" s="104"/>
      <c r="J59" s="104"/>
      <c r="K59" s="104"/>
      <c r="L59" s="104"/>
      <c r="M59" s="108"/>
      <c r="N59" s="5"/>
      <c r="O59" s="5"/>
      <c r="P59" s="5"/>
      <c r="Q59" s="5"/>
      <c r="R59" s="5"/>
      <c r="S59" s="5"/>
      <c r="T59" s="10"/>
      <c r="U59" s="10"/>
    </row>
    <row r="60" spans="1:21" s="29" customFormat="1" ht="14" x14ac:dyDescent="0.2">
      <c r="A60" s="79" t="s">
        <v>641</v>
      </c>
      <c r="B60" s="86" t="s">
        <v>156</v>
      </c>
      <c r="C60" s="129" t="s">
        <v>71</v>
      </c>
      <c r="D60" s="130">
        <v>0.45</v>
      </c>
      <c r="E60" s="130" t="s">
        <v>71</v>
      </c>
      <c r="F60" s="110">
        <v>0.22500000000000001</v>
      </c>
      <c r="G60" s="110">
        <v>0.249</v>
      </c>
      <c r="H60" s="131">
        <v>19.899999999999999</v>
      </c>
      <c r="I60" s="131" t="s">
        <v>71</v>
      </c>
      <c r="J60" s="131" t="s">
        <v>71</v>
      </c>
      <c r="K60" s="131" t="s">
        <v>71</v>
      </c>
      <c r="L60" s="131" t="s">
        <v>71</v>
      </c>
      <c r="M60" s="78" t="s">
        <v>364</v>
      </c>
      <c r="N60" s="31"/>
      <c r="O60" s="27"/>
      <c r="P60" s="27"/>
      <c r="Q60" s="27"/>
      <c r="R60" s="27"/>
      <c r="S60" s="27"/>
      <c r="T60" s="28"/>
      <c r="U60" s="28"/>
    </row>
    <row r="61" spans="1:21" x14ac:dyDescent="0.2">
      <c r="A61" s="67" t="s">
        <v>118</v>
      </c>
      <c r="B61" s="67" t="s">
        <v>196</v>
      </c>
      <c r="C61" s="91"/>
      <c r="D61" s="92"/>
      <c r="E61" s="92"/>
      <c r="F61" s="91"/>
      <c r="G61" s="91"/>
      <c r="H61" s="93"/>
      <c r="I61" s="93"/>
      <c r="J61" s="93"/>
      <c r="K61" s="93"/>
      <c r="L61" s="93"/>
      <c r="M61" s="94"/>
      <c r="N61" s="3"/>
      <c r="O61" s="3"/>
      <c r="P61" s="3"/>
      <c r="Q61" s="35"/>
      <c r="R61" s="3"/>
      <c r="S61" s="3"/>
    </row>
    <row r="62" spans="1:21" s="8" customFormat="1" x14ac:dyDescent="0.2">
      <c r="A62" s="95" t="s">
        <v>101</v>
      </c>
      <c r="B62" s="95" t="s">
        <v>157</v>
      </c>
      <c r="C62" s="127"/>
      <c r="D62" s="107">
        <v>0.5</v>
      </c>
      <c r="E62" s="76" t="s">
        <v>71</v>
      </c>
      <c r="F62" s="110">
        <v>0.88</v>
      </c>
      <c r="G62" s="110">
        <v>0.1</v>
      </c>
      <c r="H62" s="102">
        <v>18.8</v>
      </c>
      <c r="I62" s="104">
        <v>16</v>
      </c>
      <c r="J62" s="104" t="s">
        <v>71</v>
      </c>
      <c r="K62" s="104" t="s">
        <v>71</v>
      </c>
      <c r="L62" s="104" t="s">
        <v>71</v>
      </c>
      <c r="M62" s="108" t="s">
        <v>71</v>
      </c>
      <c r="N62" s="6"/>
      <c r="O62" s="6"/>
      <c r="P62" s="6"/>
      <c r="Q62" s="6"/>
      <c r="R62" s="6"/>
      <c r="S62" s="6"/>
    </row>
    <row r="63" spans="1:21" s="29" customFormat="1" ht="14" x14ac:dyDescent="0.2">
      <c r="A63" s="86" t="s">
        <v>179</v>
      </c>
      <c r="B63" s="86" t="s">
        <v>180</v>
      </c>
      <c r="C63" s="110">
        <v>0.4</v>
      </c>
      <c r="D63" s="132"/>
      <c r="E63" s="132"/>
      <c r="F63" s="110">
        <v>0.88</v>
      </c>
      <c r="G63" s="110">
        <v>0.1</v>
      </c>
      <c r="H63" s="102">
        <v>18.8</v>
      </c>
      <c r="I63" s="111">
        <v>16</v>
      </c>
      <c r="J63" s="90" t="s">
        <v>71</v>
      </c>
      <c r="K63" s="102" t="s">
        <v>71</v>
      </c>
      <c r="L63" s="90" t="s">
        <v>71</v>
      </c>
      <c r="M63" s="101" t="s">
        <v>643</v>
      </c>
      <c r="N63" s="32"/>
      <c r="O63" s="32"/>
      <c r="P63" s="32"/>
      <c r="Q63" s="32"/>
      <c r="R63" s="32"/>
      <c r="S63" s="32"/>
    </row>
    <row r="64" spans="1:21" s="29" customFormat="1" ht="14" x14ac:dyDescent="0.2">
      <c r="A64" s="86" t="s">
        <v>178</v>
      </c>
      <c r="B64" s="86" t="s">
        <v>181</v>
      </c>
      <c r="C64" s="110">
        <v>0.6</v>
      </c>
      <c r="D64" s="123"/>
      <c r="E64" s="123"/>
      <c r="F64" s="110">
        <v>0.88</v>
      </c>
      <c r="G64" s="110">
        <v>0.1</v>
      </c>
      <c r="H64" s="102">
        <v>18.8</v>
      </c>
      <c r="I64" s="111" t="s">
        <v>71</v>
      </c>
      <c r="J64" s="111">
        <v>16.399999999999999</v>
      </c>
      <c r="K64" s="102">
        <v>15.7</v>
      </c>
      <c r="L64" s="83">
        <f>(J64+K64)/2</f>
        <v>16.049999999999997</v>
      </c>
      <c r="M64" s="108" t="s">
        <v>645</v>
      </c>
      <c r="N64" s="32"/>
      <c r="O64" s="32"/>
      <c r="P64" s="32"/>
      <c r="Q64" s="32"/>
      <c r="R64" s="32"/>
      <c r="S64" s="32"/>
    </row>
    <row r="65" spans="1:19" x14ac:dyDescent="0.2">
      <c r="A65" s="74" t="s">
        <v>94</v>
      </c>
      <c r="B65" s="74"/>
      <c r="C65" s="103"/>
      <c r="D65" s="107"/>
      <c r="E65" s="107"/>
      <c r="F65" s="103"/>
      <c r="G65" s="103"/>
      <c r="H65" s="104"/>
      <c r="I65" s="104"/>
      <c r="J65" s="104"/>
      <c r="K65" s="104"/>
      <c r="L65" s="104"/>
      <c r="M65" s="108"/>
      <c r="N65" s="3"/>
      <c r="O65" s="3"/>
      <c r="P65" s="3"/>
      <c r="Q65" s="3"/>
      <c r="R65" s="3"/>
      <c r="S65" s="3"/>
    </row>
    <row r="66" spans="1:19" s="29" customFormat="1" ht="14" x14ac:dyDescent="0.2">
      <c r="A66" s="86" t="s">
        <v>69</v>
      </c>
      <c r="B66" s="86" t="s">
        <v>160</v>
      </c>
      <c r="C66" s="110" t="s">
        <v>71</v>
      </c>
      <c r="D66" s="123">
        <v>0.5</v>
      </c>
      <c r="E66" s="123" t="s">
        <v>71</v>
      </c>
      <c r="F66" s="110">
        <v>0.85</v>
      </c>
      <c r="G66" s="110">
        <v>5.5E-2</v>
      </c>
      <c r="H66" s="102">
        <v>16.5</v>
      </c>
      <c r="I66" s="102" t="s">
        <v>71</v>
      </c>
      <c r="J66" s="102" t="s">
        <v>71</v>
      </c>
      <c r="K66" s="131" t="s">
        <v>71</v>
      </c>
      <c r="L66" s="102" t="s">
        <v>71</v>
      </c>
      <c r="M66" s="78" t="s">
        <v>364</v>
      </c>
      <c r="N66" s="32"/>
      <c r="O66" s="32"/>
      <c r="P66" s="32"/>
      <c r="Q66" s="32"/>
      <c r="R66" s="32"/>
      <c r="S66" s="32"/>
    </row>
    <row r="67" spans="1:19" x14ac:dyDescent="0.2">
      <c r="A67" s="67" t="s">
        <v>119</v>
      </c>
      <c r="B67" s="67" t="s">
        <v>197</v>
      </c>
      <c r="C67" s="91"/>
      <c r="D67" s="92"/>
      <c r="E67" s="92"/>
      <c r="F67" s="91"/>
      <c r="G67" s="91"/>
      <c r="H67" s="93"/>
      <c r="I67" s="93"/>
      <c r="J67" s="93"/>
      <c r="K67" s="93"/>
      <c r="L67" s="93"/>
      <c r="M67" s="94"/>
      <c r="N67" s="3"/>
      <c r="O67" s="3"/>
      <c r="P67" s="3"/>
      <c r="Q67" s="3"/>
      <c r="R67" s="3"/>
      <c r="S67" s="3"/>
    </row>
    <row r="68" spans="1:19" x14ac:dyDescent="0.2">
      <c r="A68" s="95" t="s">
        <v>102</v>
      </c>
      <c r="B68" s="95" t="s">
        <v>158</v>
      </c>
      <c r="C68" s="103" t="s">
        <v>71</v>
      </c>
      <c r="D68" s="107">
        <v>0.5</v>
      </c>
      <c r="E68" s="107" t="s">
        <v>71</v>
      </c>
      <c r="F68" s="103">
        <v>0.91</v>
      </c>
      <c r="G68" s="103">
        <v>0.4</v>
      </c>
      <c r="H68" s="104">
        <v>23.4</v>
      </c>
      <c r="I68" s="104">
        <v>19</v>
      </c>
      <c r="J68" s="104" t="s">
        <v>71</v>
      </c>
      <c r="K68" s="104" t="s">
        <v>71</v>
      </c>
      <c r="L68" s="104" t="s">
        <v>71</v>
      </c>
      <c r="M68" s="108" t="s">
        <v>71</v>
      </c>
      <c r="N68" s="3"/>
      <c r="O68" s="3"/>
      <c r="P68" s="3"/>
      <c r="Q68" s="3"/>
      <c r="R68" s="3"/>
      <c r="S68" s="3"/>
    </row>
    <row r="69" spans="1:19" s="39" customFormat="1" x14ac:dyDescent="0.2">
      <c r="A69" s="119" t="s">
        <v>393</v>
      </c>
      <c r="B69" s="86" t="s">
        <v>163</v>
      </c>
      <c r="C69" s="103">
        <v>0.2</v>
      </c>
      <c r="D69" s="107">
        <v>0.5</v>
      </c>
      <c r="E69" s="107" t="s">
        <v>71</v>
      </c>
      <c r="F69" s="103">
        <v>0.91</v>
      </c>
      <c r="G69" s="103">
        <v>0.4</v>
      </c>
      <c r="H69" s="104">
        <v>23.4</v>
      </c>
      <c r="I69" s="104">
        <v>19</v>
      </c>
      <c r="J69" s="104" t="s">
        <v>71</v>
      </c>
      <c r="K69" s="104" t="s">
        <v>71</v>
      </c>
      <c r="L69" s="104" t="s">
        <v>71</v>
      </c>
      <c r="M69" s="108" t="s">
        <v>643</v>
      </c>
      <c r="N69" s="3"/>
      <c r="O69" s="3"/>
      <c r="P69" s="3"/>
      <c r="Q69" s="3"/>
      <c r="R69" s="3"/>
      <c r="S69" s="3"/>
    </row>
    <row r="70" spans="1:19" x14ac:dyDescent="0.2">
      <c r="A70" s="74" t="s">
        <v>174</v>
      </c>
      <c r="B70" s="95"/>
      <c r="C70" s="103">
        <v>0.8</v>
      </c>
      <c r="D70" s="107"/>
      <c r="E70" s="107"/>
      <c r="F70" s="103"/>
      <c r="G70" s="103"/>
      <c r="H70" s="104"/>
      <c r="I70" s="104"/>
      <c r="J70" s="104"/>
      <c r="K70" s="104"/>
      <c r="L70" s="104"/>
      <c r="M70" s="108" t="s">
        <v>644</v>
      </c>
      <c r="N70" s="3"/>
      <c r="O70" s="3"/>
      <c r="P70" s="3"/>
      <c r="Q70" s="3"/>
      <c r="R70" s="3"/>
      <c r="S70" s="3"/>
    </row>
    <row r="71" spans="1:19" s="29" customFormat="1" ht="14" x14ac:dyDescent="0.2">
      <c r="A71" s="86" t="s">
        <v>72</v>
      </c>
      <c r="B71" s="86" t="s">
        <v>164</v>
      </c>
      <c r="C71" s="113">
        <v>0.15</v>
      </c>
      <c r="D71" s="123"/>
      <c r="E71" s="133" t="s">
        <v>71</v>
      </c>
      <c r="F71" s="110">
        <v>1</v>
      </c>
      <c r="G71" s="110">
        <v>0</v>
      </c>
      <c r="H71" s="102">
        <v>39.299999999999997</v>
      </c>
      <c r="I71" s="102">
        <v>37</v>
      </c>
      <c r="J71" s="102" t="s">
        <v>71</v>
      </c>
      <c r="K71" s="102" t="s">
        <v>71</v>
      </c>
      <c r="L71" s="102" t="s">
        <v>71</v>
      </c>
      <c r="M71" s="108" t="s">
        <v>643</v>
      </c>
      <c r="N71" s="32"/>
      <c r="O71" s="32"/>
      <c r="P71" s="32"/>
      <c r="Q71" s="32"/>
      <c r="R71" s="32"/>
      <c r="S71" s="32"/>
    </row>
    <row r="72" spans="1:19" s="29" customFormat="1" ht="14" x14ac:dyDescent="0.2">
      <c r="A72" s="86" t="s">
        <v>78</v>
      </c>
      <c r="B72" s="86" t="s">
        <v>394</v>
      </c>
      <c r="C72" s="113">
        <v>0.85</v>
      </c>
      <c r="D72" s="123"/>
      <c r="E72" s="123" t="s">
        <v>71</v>
      </c>
      <c r="F72" s="110">
        <v>0.879</v>
      </c>
      <c r="G72" s="110">
        <v>0.51800000000000002</v>
      </c>
      <c r="H72" s="102">
        <v>19.7</v>
      </c>
      <c r="I72" s="102" t="s">
        <v>71</v>
      </c>
      <c r="J72" s="102">
        <v>16.8</v>
      </c>
      <c r="K72" s="90">
        <v>10.9</v>
      </c>
      <c r="L72" s="83">
        <f>(J72+K72)/2</f>
        <v>13.850000000000001</v>
      </c>
      <c r="M72" s="108" t="s">
        <v>645</v>
      </c>
      <c r="N72" s="32"/>
      <c r="O72" s="32"/>
      <c r="P72" s="32"/>
      <c r="Q72" s="32"/>
      <c r="R72" s="32"/>
      <c r="S72" s="32"/>
    </row>
    <row r="73" spans="1:19" x14ac:dyDescent="0.2">
      <c r="A73" s="74" t="s">
        <v>94</v>
      </c>
      <c r="B73" s="74"/>
      <c r="C73" s="103"/>
      <c r="D73" s="107"/>
      <c r="E73" s="107"/>
      <c r="F73" s="103"/>
      <c r="G73" s="103"/>
      <c r="H73" s="104"/>
      <c r="I73" s="104"/>
      <c r="J73" s="104"/>
      <c r="K73" s="134" t="s">
        <v>182</v>
      </c>
      <c r="L73" s="104"/>
      <c r="M73" s="108"/>
      <c r="N73" s="3"/>
      <c r="O73" s="3"/>
      <c r="P73" s="3"/>
      <c r="Q73" s="3"/>
      <c r="R73" s="3"/>
      <c r="S73" s="3"/>
    </row>
    <row r="74" spans="1:19" s="29" customFormat="1" ht="14" x14ac:dyDescent="0.2">
      <c r="A74" s="79" t="s">
        <v>70</v>
      </c>
      <c r="B74" s="79" t="s">
        <v>159</v>
      </c>
      <c r="C74" s="110" t="s">
        <v>71</v>
      </c>
      <c r="D74" s="133">
        <v>0.5</v>
      </c>
      <c r="E74" s="123" t="s">
        <v>71</v>
      </c>
      <c r="F74" s="80">
        <v>0.9</v>
      </c>
      <c r="G74" s="80">
        <v>0.05</v>
      </c>
      <c r="H74" s="90">
        <v>16.5</v>
      </c>
      <c r="I74" s="90" t="s">
        <v>71</v>
      </c>
      <c r="J74" s="90" t="s">
        <v>71</v>
      </c>
      <c r="K74" s="90" t="s">
        <v>71</v>
      </c>
      <c r="L74" s="90" t="s">
        <v>71</v>
      </c>
      <c r="M74" s="78" t="s">
        <v>364</v>
      </c>
      <c r="N74" s="32"/>
      <c r="O74" s="32"/>
      <c r="P74" s="32"/>
      <c r="Q74" s="32"/>
      <c r="R74" s="32"/>
      <c r="S74" s="32"/>
    </row>
    <row r="75" spans="1:19" x14ac:dyDescent="0.2">
      <c r="A75" s="67" t="s">
        <v>120</v>
      </c>
      <c r="B75" s="67" t="s">
        <v>198</v>
      </c>
      <c r="C75" s="91"/>
      <c r="D75" s="92"/>
      <c r="E75" s="92"/>
      <c r="F75" s="91"/>
      <c r="G75" s="91"/>
      <c r="H75" s="93"/>
      <c r="I75" s="93"/>
      <c r="J75" s="93"/>
      <c r="K75" s="93"/>
      <c r="L75" s="93"/>
      <c r="M75" s="94"/>
      <c r="N75" s="3"/>
      <c r="O75" s="3"/>
      <c r="P75" s="3"/>
      <c r="Q75" s="3"/>
      <c r="R75" s="3"/>
      <c r="S75" s="3"/>
    </row>
    <row r="76" spans="1:19" x14ac:dyDescent="0.2">
      <c r="A76" s="95" t="s">
        <v>103</v>
      </c>
      <c r="B76" s="95" t="s">
        <v>161</v>
      </c>
      <c r="C76" s="103" t="s">
        <v>71</v>
      </c>
      <c r="D76" s="107">
        <v>0.4</v>
      </c>
      <c r="E76" s="76" t="s">
        <v>71</v>
      </c>
      <c r="F76" s="75">
        <v>0.88</v>
      </c>
      <c r="G76" s="75">
        <v>0.13</v>
      </c>
      <c r="H76" s="104">
        <v>18.399999999999999</v>
      </c>
      <c r="I76" s="111">
        <v>16</v>
      </c>
      <c r="J76" s="104" t="s">
        <v>71</v>
      </c>
      <c r="K76" s="104" t="s">
        <v>71</v>
      </c>
      <c r="L76" s="104" t="s">
        <v>71</v>
      </c>
      <c r="M76" s="108" t="s">
        <v>644</v>
      </c>
      <c r="N76" s="3"/>
      <c r="O76" s="3"/>
      <c r="P76" s="3"/>
      <c r="Q76" s="3"/>
      <c r="R76" s="3"/>
      <c r="S76" s="3"/>
    </row>
    <row r="77" spans="1:19" s="29" customFormat="1" ht="14" x14ac:dyDescent="0.2">
      <c r="A77" s="86" t="s">
        <v>165</v>
      </c>
      <c r="B77" s="86" t="s">
        <v>166</v>
      </c>
      <c r="C77" s="110">
        <v>0.8</v>
      </c>
      <c r="D77" s="123"/>
      <c r="E77" s="123"/>
      <c r="F77" s="110">
        <v>0.86</v>
      </c>
      <c r="G77" s="110">
        <v>0.115</v>
      </c>
      <c r="H77" s="102">
        <v>18.3</v>
      </c>
      <c r="I77" s="111">
        <v>16</v>
      </c>
      <c r="J77" s="111" t="s">
        <v>71</v>
      </c>
      <c r="K77" s="111" t="s">
        <v>71</v>
      </c>
      <c r="L77" s="111" t="s">
        <v>71</v>
      </c>
      <c r="M77" s="108" t="s">
        <v>643</v>
      </c>
      <c r="N77" s="32"/>
      <c r="O77" s="32"/>
      <c r="P77" s="32"/>
      <c r="Q77" s="32"/>
      <c r="R77" s="32"/>
      <c r="S77" s="32"/>
    </row>
    <row r="78" spans="1:19" s="29" customFormat="1" ht="14" x14ac:dyDescent="0.2">
      <c r="A78" s="79" t="s">
        <v>168</v>
      </c>
      <c r="B78" s="86" t="s">
        <v>167</v>
      </c>
      <c r="C78" s="110">
        <v>0.2</v>
      </c>
      <c r="D78" s="123"/>
      <c r="E78" s="123"/>
      <c r="F78" s="110">
        <v>0.87</v>
      </c>
      <c r="G78" s="110">
        <v>0.17299999999999999</v>
      </c>
      <c r="H78" s="102">
        <v>18.899999999999999</v>
      </c>
      <c r="I78" s="111" t="s">
        <v>71</v>
      </c>
      <c r="J78" s="111">
        <v>10.8</v>
      </c>
      <c r="K78" s="111">
        <v>7.8</v>
      </c>
      <c r="L78" s="83">
        <f>(J78+K78)/2</f>
        <v>9.3000000000000007</v>
      </c>
      <c r="M78" s="108" t="s">
        <v>645</v>
      </c>
      <c r="N78" s="32"/>
      <c r="O78" s="32"/>
      <c r="P78" s="32"/>
      <c r="Q78" s="32"/>
      <c r="R78" s="32"/>
      <c r="S78" s="32"/>
    </row>
    <row r="79" spans="1:19" x14ac:dyDescent="0.2">
      <c r="A79" s="74" t="s">
        <v>94</v>
      </c>
      <c r="B79" s="74"/>
      <c r="C79" s="103"/>
      <c r="D79" s="107"/>
      <c r="E79" s="107"/>
      <c r="F79" s="103"/>
      <c r="G79" s="103"/>
      <c r="H79" s="104"/>
      <c r="I79" s="135"/>
      <c r="J79" s="135"/>
      <c r="K79" s="135"/>
      <c r="L79" s="135"/>
      <c r="M79" s="108"/>
      <c r="N79" s="3"/>
      <c r="O79" s="3"/>
      <c r="P79" s="3"/>
      <c r="Q79" s="3"/>
      <c r="R79" s="3"/>
      <c r="S79" s="3"/>
    </row>
    <row r="80" spans="1:19" s="29" customFormat="1" ht="14" x14ac:dyDescent="0.2">
      <c r="A80" s="86" t="s">
        <v>67</v>
      </c>
      <c r="B80" s="86" t="s">
        <v>162</v>
      </c>
      <c r="C80" s="110" t="s">
        <v>71</v>
      </c>
      <c r="D80" s="133">
        <v>0.6</v>
      </c>
      <c r="E80" s="123" t="s">
        <v>71</v>
      </c>
      <c r="F80" s="80">
        <v>0.91</v>
      </c>
      <c r="G80" s="80">
        <v>4.2000000000000003E-2</v>
      </c>
      <c r="H80" s="90">
        <v>18.5</v>
      </c>
      <c r="I80" s="90" t="s">
        <v>71</v>
      </c>
      <c r="J80" s="90" t="s">
        <v>71</v>
      </c>
      <c r="K80" s="90" t="s">
        <v>71</v>
      </c>
      <c r="L80" s="90" t="s">
        <v>71</v>
      </c>
      <c r="M80" s="78" t="s">
        <v>364</v>
      </c>
    </row>
    <row r="81" spans="1:13" x14ac:dyDescent="0.2">
      <c r="A81" s="136"/>
      <c r="B81" s="136"/>
      <c r="C81" s="137"/>
      <c r="D81" s="138"/>
      <c r="E81" s="138"/>
      <c r="F81" s="139"/>
      <c r="G81" s="139"/>
      <c r="H81" s="140"/>
      <c r="I81" s="140"/>
      <c r="J81" s="138"/>
      <c r="K81" s="138"/>
      <c r="L81" s="138"/>
      <c r="M81" s="141"/>
    </row>
    <row r="82" spans="1:13" s="39" customFormat="1" ht="66.75" customHeight="1" x14ac:dyDescent="0.2">
      <c r="A82" s="142" t="s">
        <v>169</v>
      </c>
      <c r="B82" s="142" t="s">
        <v>121</v>
      </c>
      <c r="C82" s="143" t="s">
        <v>170</v>
      </c>
      <c r="D82" s="142" t="s">
        <v>172</v>
      </c>
      <c r="E82" s="142" t="s">
        <v>403</v>
      </c>
      <c r="F82" s="65" t="s">
        <v>649</v>
      </c>
      <c r="G82" s="144" t="s">
        <v>652</v>
      </c>
      <c r="H82" s="145" t="s">
        <v>173</v>
      </c>
      <c r="I82" s="145" t="s">
        <v>175</v>
      </c>
      <c r="J82" s="142" t="s">
        <v>176</v>
      </c>
      <c r="K82" s="142" t="s">
        <v>177</v>
      </c>
      <c r="L82" s="142" t="s">
        <v>176</v>
      </c>
      <c r="M82" s="66" t="s">
        <v>648</v>
      </c>
    </row>
    <row r="83" spans="1:13" s="22" customFormat="1" ht="16.5" customHeight="1" x14ac:dyDescent="0.2">
      <c r="A83" s="146" t="s">
        <v>411</v>
      </c>
      <c r="B83" s="72"/>
      <c r="C83" s="147"/>
      <c r="D83" s="72"/>
      <c r="E83" s="72"/>
      <c r="F83" s="71"/>
      <c r="G83" s="71"/>
      <c r="H83" s="70"/>
      <c r="I83" s="70"/>
      <c r="J83" s="72"/>
      <c r="K83" s="72"/>
      <c r="L83" s="72"/>
      <c r="M83" s="148"/>
    </row>
    <row r="84" spans="1:13" s="40" customFormat="1" x14ac:dyDescent="0.2">
      <c r="A84" s="149" t="s">
        <v>171</v>
      </c>
      <c r="B84" s="149" t="s">
        <v>353</v>
      </c>
      <c r="C84" s="103" t="s">
        <v>71</v>
      </c>
      <c r="D84" s="150" t="s">
        <v>71</v>
      </c>
      <c r="E84" s="150">
        <v>3.5239382E-2</v>
      </c>
      <c r="F84" s="109">
        <v>0.40699999999999997</v>
      </c>
      <c r="G84" s="109">
        <v>0.46200000000000002</v>
      </c>
      <c r="H84" s="151">
        <v>26.1</v>
      </c>
      <c r="I84" s="151">
        <v>17.600000000000001</v>
      </c>
      <c r="J84" s="152" t="s">
        <v>71</v>
      </c>
      <c r="K84" s="152" t="s">
        <v>71</v>
      </c>
      <c r="L84" s="152" t="s">
        <v>71</v>
      </c>
      <c r="M84" s="153" t="s">
        <v>643</v>
      </c>
    </row>
    <row r="85" spans="1:13" s="39" customFormat="1" x14ac:dyDescent="0.2">
      <c r="A85" s="154" t="s">
        <v>206</v>
      </c>
      <c r="B85" s="154" t="s">
        <v>351</v>
      </c>
      <c r="C85" s="155">
        <v>0.25</v>
      </c>
      <c r="D85" s="156">
        <v>1.5650000000000001E-2</v>
      </c>
      <c r="E85" s="157">
        <f>C85*D85</f>
        <v>3.9125000000000002E-3</v>
      </c>
      <c r="F85" s="109">
        <v>0.42880000000000001</v>
      </c>
      <c r="G85" s="109">
        <v>0.42499999999999999</v>
      </c>
      <c r="H85" s="151">
        <v>26.5</v>
      </c>
      <c r="I85" s="151">
        <v>17.899999999999999</v>
      </c>
      <c r="J85" s="152" t="s">
        <v>71</v>
      </c>
      <c r="K85" s="152" t="s">
        <v>71</v>
      </c>
      <c r="L85" s="152" t="s">
        <v>71</v>
      </c>
      <c r="M85" s="153" t="s">
        <v>643</v>
      </c>
    </row>
    <row r="86" spans="1:13" s="39" customFormat="1" x14ac:dyDescent="0.2">
      <c r="A86" s="154" t="s">
        <v>207</v>
      </c>
      <c r="B86" s="154" t="s">
        <v>352</v>
      </c>
      <c r="C86" s="155">
        <v>0.05</v>
      </c>
      <c r="D86" s="156">
        <v>0.20171</v>
      </c>
      <c r="E86" s="157">
        <f>C86*D86</f>
        <v>1.0085500000000001E-2</v>
      </c>
      <c r="F86" s="75">
        <v>0.5</v>
      </c>
      <c r="G86" s="75">
        <v>0.41699999999999998</v>
      </c>
      <c r="H86" s="121">
        <v>26.5</v>
      </c>
      <c r="I86" s="121">
        <v>17.899999999999999</v>
      </c>
      <c r="J86" s="158" t="s">
        <v>71</v>
      </c>
      <c r="K86" s="158" t="s">
        <v>71</v>
      </c>
      <c r="L86" s="158" t="s">
        <v>71</v>
      </c>
      <c r="M86" s="153" t="s">
        <v>643</v>
      </c>
    </row>
    <row r="87" spans="1:13" s="39" customFormat="1" ht="13.5" customHeight="1" x14ac:dyDescent="0.2">
      <c r="A87" s="74" t="s">
        <v>401</v>
      </c>
      <c r="B87" s="154" t="s">
        <v>404</v>
      </c>
      <c r="C87" s="155" t="s">
        <v>71</v>
      </c>
      <c r="D87" s="157" t="s">
        <v>71</v>
      </c>
      <c r="E87" s="157">
        <v>4.2681205999999999E-2</v>
      </c>
      <c r="F87" s="75">
        <v>0.45400000000000001</v>
      </c>
      <c r="G87" s="75">
        <v>0.38600000000000001</v>
      </c>
      <c r="H87" s="121">
        <v>29.5</v>
      </c>
      <c r="I87" s="121">
        <v>23.6</v>
      </c>
      <c r="J87" s="158" t="s">
        <v>71</v>
      </c>
      <c r="K87" s="158" t="s">
        <v>71</v>
      </c>
      <c r="L87" s="158" t="s">
        <v>71</v>
      </c>
      <c r="M87" s="153" t="s">
        <v>643</v>
      </c>
    </row>
    <row r="88" spans="1:13" s="39" customFormat="1" x14ac:dyDescent="0.2">
      <c r="A88" s="74" t="s">
        <v>402</v>
      </c>
      <c r="B88" s="154" t="s">
        <v>405</v>
      </c>
      <c r="C88" s="155" t="s">
        <v>71</v>
      </c>
      <c r="D88" s="157" t="s">
        <v>71</v>
      </c>
      <c r="E88" s="157">
        <v>5.1000000000000004E-3</v>
      </c>
      <c r="F88" s="75">
        <v>0.40500000000000003</v>
      </c>
      <c r="G88" s="75">
        <v>0.435</v>
      </c>
      <c r="H88" s="121">
        <v>26</v>
      </c>
      <c r="I88" s="121">
        <v>16.600000000000001</v>
      </c>
      <c r="J88" s="158" t="s">
        <v>71</v>
      </c>
      <c r="K88" s="158" t="s">
        <v>71</v>
      </c>
      <c r="L88" s="158" t="s">
        <v>71</v>
      </c>
      <c r="M88" s="153" t="s">
        <v>643</v>
      </c>
    </row>
    <row r="89" spans="1:13" x14ac:dyDescent="0.2">
      <c r="A89" s="159" t="s">
        <v>412</v>
      </c>
      <c r="B89" s="159"/>
      <c r="C89" s="160"/>
      <c r="D89" s="161"/>
      <c r="E89" s="161"/>
      <c r="F89" s="91"/>
      <c r="G89" s="91"/>
      <c r="H89" s="162"/>
      <c r="I89" s="162"/>
      <c r="J89" s="163"/>
      <c r="K89" s="163"/>
      <c r="L89" s="163"/>
      <c r="M89" s="141"/>
    </row>
    <row r="90" spans="1:13" x14ac:dyDescent="0.2">
      <c r="A90" s="149" t="s">
        <v>240</v>
      </c>
      <c r="B90" s="149" t="s">
        <v>354</v>
      </c>
      <c r="C90" s="155" t="s">
        <v>71</v>
      </c>
      <c r="D90" s="157" t="s">
        <v>71</v>
      </c>
      <c r="E90" s="157" t="s">
        <v>71</v>
      </c>
      <c r="F90" s="75">
        <v>0.122</v>
      </c>
      <c r="G90" s="75">
        <v>0.26500000000000001</v>
      </c>
      <c r="H90" s="85">
        <v>31.5</v>
      </c>
      <c r="I90" s="96">
        <v>21.86</v>
      </c>
      <c r="J90" s="152" t="s">
        <v>71</v>
      </c>
      <c r="K90" s="152" t="s">
        <v>71</v>
      </c>
      <c r="L90" s="152" t="s">
        <v>71</v>
      </c>
      <c r="M90" s="153" t="s">
        <v>643</v>
      </c>
    </row>
    <row r="91" spans="1:13" x14ac:dyDescent="0.2">
      <c r="A91" s="149" t="s">
        <v>241</v>
      </c>
      <c r="B91" s="149" t="s">
        <v>356</v>
      </c>
      <c r="C91" s="155" t="s">
        <v>71</v>
      </c>
      <c r="D91" s="157" t="s">
        <v>71</v>
      </c>
      <c r="E91" s="157" t="s">
        <v>71</v>
      </c>
      <c r="F91" s="75">
        <v>0.122</v>
      </c>
      <c r="G91" s="75">
        <v>0.26500000000000001</v>
      </c>
      <c r="H91" s="85">
        <v>31.5</v>
      </c>
      <c r="I91" s="96">
        <v>21.86</v>
      </c>
      <c r="J91" s="158" t="s">
        <v>71</v>
      </c>
      <c r="K91" s="158" t="s">
        <v>71</v>
      </c>
      <c r="L91" s="158" t="s">
        <v>71</v>
      </c>
      <c r="M91" s="153" t="s">
        <v>643</v>
      </c>
    </row>
    <row r="92" spans="1:13" s="29" customFormat="1" x14ac:dyDescent="0.2">
      <c r="A92" s="74" t="s">
        <v>242</v>
      </c>
      <c r="B92" s="154" t="s">
        <v>359</v>
      </c>
      <c r="C92" s="89" t="s">
        <v>71</v>
      </c>
      <c r="D92" s="164" t="s">
        <v>71</v>
      </c>
      <c r="E92" s="164" t="s">
        <v>71</v>
      </c>
      <c r="F92" s="75">
        <v>0.32300000000000001</v>
      </c>
      <c r="G92" s="75">
        <v>0.35</v>
      </c>
      <c r="H92" s="85">
        <v>29.1</v>
      </c>
      <c r="I92" s="121">
        <v>17.2</v>
      </c>
      <c r="J92" s="152" t="s">
        <v>71</v>
      </c>
      <c r="K92" s="152" t="s">
        <v>71</v>
      </c>
      <c r="L92" s="152" t="s">
        <v>71</v>
      </c>
      <c r="M92" s="153" t="s">
        <v>643</v>
      </c>
    </row>
    <row r="93" spans="1:13" s="47" customFormat="1" ht="54" customHeight="1" x14ac:dyDescent="0.2">
      <c r="A93" s="142" t="s">
        <v>419</v>
      </c>
      <c r="B93" s="142" t="s">
        <v>121</v>
      </c>
      <c r="C93" s="142" t="s">
        <v>421</v>
      </c>
      <c r="D93" s="143" t="s">
        <v>418</v>
      </c>
      <c r="E93" s="143" t="s">
        <v>420</v>
      </c>
      <c r="F93" s="144"/>
      <c r="G93" s="144"/>
      <c r="H93" s="165"/>
      <c r="I93" s="145"/>
      <c r="J93" s="64"/>
      <c r="K93" s="64"/>
      <c r="L93" s="64"/>
      <c r="M93" s="166"/>
    </row>
    <row r="94" spans="1:13" customFormat="1" x14ac:dyDescent="0.2">
      <c r="A94" s="159" t="s">
        <v>413</v>
      </c>
      <c r="B94" s="159"/>
      <c r="C94" s="167"/>
      <c r="D94" s="167"/>
      <c r="E94" s="167"/>
      <c r="F94" s="168"/>
      <c r="G94" s="167"/>
      <c r="H94" s="167"/>
      <c r="I94" s="167"/>
      <c r="J94" s="167"/>
      <c r="K94" s="167"/>
      <c r="L94" s="167"/>
      <c r="M94" s="169"/>
    </row>
    <row r="95" spans="1:13" customFormat="1" x14ac:dyDescent="0.2">
      <c r="A95" s="149" t="s">
        <v>414</v>
      </c>
      <c r="B95" s="149" t="s">
        <v>416</v>
      </c>
      <c r="C95" s="152">
        <v>0.5</v>
      </c>
      <c r="D95" s="156">
        <v>0.25</v>
      </c>
      <c r="E95" s="158">
        <v>0.7</v>
      </c>
      <c r="F95" s="75">
        <v>0.45400000000000001</v>
      </c>
      <c r="G95" s="75">
        <v>0.38600000000000001</v>
      </c>
      <c r="H95" s="121">
        <v>29.5</v>
      </c>
      <c r="I95" s="121">
        <v>23.6</v>
      </c>
      <c r="J95" s="158" t="s">
        <v>71</v>
      </c>
      <c r="K95" s="158" t="s">
        <v>71</v>
      </c>
      <c r="L95" s="158" t="s">
        <v>71</v>
      </c>
      <c r="M95" s="101" t="s">
        <v>643</v>
      </c>
    </row>
    <row r="96" spans="1:13" customFormat="1" x14ac:dyDescent="0.2">
      <c r="A96" s="149" t="s">
        <v>415</v>
      </c>
      <c r="B96" s="149" t="s">
        <v>417</v>
      </c>
      <c r="C96" s="152">
        <v>0.5</v>
      </c>
      <c r="D96" s="170">
        <v>0.5</v>
      </c>
      <c r="E96" s="171">
        <v>0.6</v>
      </c>
      <c r="F96" s="75">
        <v>0.40500000000000003</v>
      </c>
      <c r="G96" s="75">
        <v>0.435</v>
      </c>
      <c r="H96" s="121">
        <v>26</v>
      </c>
      <c r="I96" s="121">
        <v>16.600000000000001</v>
      </c>
      <c r="J96" s="158" t="s">
        <v>71</v>
      </c>
      <c r="K96" s="158" t="s">
        <v>71</v>
      </c>
      <c r="L96" s="158" t="s">
        <v>71</v>
      </c>
      <c r="M96" s="101" t="s">
        <v>643</v>
      </c>
    </row>
    <row r="97" spans="3:13" customFormat="1" x14ac:dyDescent="0.2">
      <c r="C97" s="44"/>
      <c r="E97" s="44"/>
      <c r="F97" s="13"/>
      <c r="J97" s="21"/>
      <c r="M97" s="62"/>
    </row>
    <row r="98" spans="3:13" customFormat="1" x14ac:dyDescent="0.2">
      <c r="J98" s="21"/>
      <c r="M98" s="63"/>
    </row>
    <row r="99" spans="3:13" customFormat="1" x14ac:dyDescent="0.2">
      <c r="H99" s="45"/>
      <c r="J99" s="21"/>
      <c r="M99" s="63"/>
    </row>
    <row r="100" spans="3:13" customFormat="1" x14ac:dyDescent="0.2">
      <c r="J100" s="21"/>
      <c r="M100" s="63"/>
    </row>
    <row r="101" spans="3:13" customFormat="1" x14ac:dyDescent="0.2">
      <c r="J101" s="21"/>
      <c r="M101" s="63"/>
    </row>
    <row r="102" spans="3:13" customFormat="1" x14ac:dyDescent="0.2">
      <c r="E102" s="45"/>
      <c r="F102" s="45"/>
      <c r="G102" s="45"/>
      <c r="H102" s="45"/>
      <c r="J102" s="21"/>
      <c r="M102" s="63"/>
    </row>
    <row r="103" spans="3:13" customFormat="1" x14ac:dyDescent="0.2">
      <c r="J103" s="21"/>
      <c r="M103" s="63"/>
    </row>
    <row r="104" spans="3:13" customFormat="1" x14ac:dyDescent="0.2">
      <c r="J104" s="21"/>
      <c r="M104" s="63"/>
    </row>
    <row r="105" spans="3:13" customFormat="1" x14ac:dyDescent="0.2">
      <c r="J105" s="21"/>
      <c r="M105" s="63"/>
    </row>
  </sheetData>
  <pageMargins left="0.25" right="0.25"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ER112"/>
  <sheetViews>
    <sheetView zoomScale="85" zoomScaleNormal="85" zoomScalePageLayoutView="85" workbookViewId="0">
      <pane xSplit="4" ySplit="2" topLeftCell="E3" activePane="bottomRight" state="frozen"/>
      <selection activeCell="A2" sqref="A2:F2"/>
      <selection pane="topRight" activeCell="A2" sqref="A2:F2"/>
      <selection pane="bottomLeft" activeCell="A2" sqref="A2:F2"/>
      <selection pane="bottomRight" sqref="A1:D1"/>
    </sheetView>
  </sheetViews>
  <sheetFormatPr baseColWidth="10" defaultColWidth="9.1640625" defaultRowHeight="14" x14ac:dyDescent="0.2"/>
  <cols>
    <col min="1" max="1" width="6.1640625" style="29" customWidth="1"/>
    <col min="2" max="2" width="17.33203125" style="29" bestFit="1" customWidth="1"/>
    <col min="3" max="3" width="5.1640625" style="29" bestFit="1" customWidth="1"/>
    <col min="4" max="4" width="13.83203125" style="29" bestFit="1" customWidth="1"/>
    <col min="5" max="6" width="11.33203125" style="29" bestFit="1" customWidth="1"/>
    <col min="7" max="8" width="11.5" style="29" bestFit="1" customWidth="1"/>
    <col min="9" max="9" width="11.6640625" style="29" bestFit="1" customWidth="1"/>
    <col min="10" max="10" width="12.6640625" style="29" bestFit="1" customWidth="1"/>
    <col min="11" max="14" width="11.6640625" style="29" bestFit="1" customWidth="1"/>
    <col min="15" max="18" width="11.33203125" style="29" bestFit="1" customWidth="1"/>
    <col min="19" max="19" width="11.5" style="29" bestFit="1" customWidth="1"/>
    <col min="20" max="25" width="12.6640625" style="29" bestFit="1" customWidth="1"/>
    <col min="26" max="27" width="11.6640625" style="29" bestFit="1" customWidth="1"/>
    <col min="28" max="29" width="12.6640625" style="29" bestFit="1" customWidth="1"/>
    <col min="30" max="31" width="11.5" style="29" bestFit="1" customWidth="1"/>
    <col min="32" max="33" width="11.6640625" style="29" bestFit="1" customWidth="1"/>
    <col min="34" max="34" width="11.5" style="29" bestFit="1" customWidth="1"/>
    <col min="35" max="35" width="12.6640625" style="29" bestFit="1" customWidth="1"/>
    <col min="36" max="36" width="32" style="29" bestFit="1" customWidth="1"/>
    <col min="37" max="37" width="9.5" style="29" bestFit="1" customWidth="1"/>
    <col min="38" max="38" width="11.5" style="29" bestFit="1" customWidth="1"/>
    <col min="39" max="39" width="11.6640625" style="29" bestFit="1" customWidth="1"/>
    <col min="40" max="40" width="12.6640625" style="29" bestFit="1" customWidth="1"/>
    <col min="41" max="41" width="32" style="29" bestFit="1" customWidth="1"/>
    <col min="42" max="42" width="10.33203125" style="29" bestFit="1" customWidth="1"/>
    <col min="43" max="43" width="12.6640625" style="29" bestFit="1" customWidth="1"/>
    <col min="44" max="44" width="32" style="29" bestFit="1" customWidth="1"/>
    <col min="45" max="50" width="11.5" style="29" bestFit="1" customWidth="1"/>
    <col min="51" max="52" width="11.6640625" style="29" bestFit="1" customWidth="1"/>
    <col min="53" max="53" width="12.6640625" style="29" bestFit="1" customWidth="1"/>
    <col min="54" max="54" width="15.5" style="29" bestFit="1" customWidth="1"/>
    <col min="55" max="55" width="13.83203125" style="29" bestFit="1" customWidth="1"/>
    <col min="56" max="57" width="12.6640625" style="29" bestFit="1" customWidth="1"/>
    <col min="58" max="59" width="13.83203125" style="29" bestFit="1" customWidth="1"/>
    <col min="60" max="60" width="15.5" style="29" bestFit="1" customWidth="1"/>
    <col min="61" max="61" width="32" style="29" bestFit="1" customWidth="1"/>
    <col min="62" max="62" width="10.33203125" style="29" bestFit="1" customWidth="1"/>
    <col min="63" max="63" width="9.5" style="29" bestFit="1" customWidth="1"/>
    <col min="64" max="64" width="11.6640625" style="29" bestFit="1" customWidth="1"/>
    <col min="65" max="65" width="12.6640625" style="29" bestFit="1" customWidth="1"/>
    <col min="66" max="66" width="32" style="29" bestFit="1" customWidth="1"/>
    <col min="67" max="67" width="10.33203125" style="29" bestFit="1" customWidth="1"/>
    <col min="68" max="70" width="11" style="29" bestFit="1" customWidth="1"/>
    <col min="71" max="71" width="12.6640625" style="29" bestFit="1" customWidth="1"/>
    <col min="72" max="72" width="11.6640625" style="29" bestFit="1" customWidth="1"/>
    <col min="73" max="73" width="12.6640625" style="29" bestFit="1" customWidth="1"/>
    <col min="74" max="74" width="11.6640625" style="29" bestFit="1" customWidth="1"/>
    <col min="75" max="75" width="12.6640625" style="29" bestFit="1" customWidth="1"/>
    <col min="76" max="78" width="11.6640625" style="29" bestFit="1" customWidth="1"/>
    <col min="79" max="79" width="10.33203125" style="29" bestFit="1" customWidth="1"/>
    <col min="80" max="80" width="12.33203125" style="29" bestFit="1" customWidth="1"/>
    <col min="81" max="82" width="12.6640625" style="29" bestFit="1" customWidth="1"/>
    <col min="83" max="83" width="32" style="29" bestFit="1" customWidth="1"/>
    <col min="84" max="86" width="10.33203125" style="29" bestFit="1" customWidth="1"/>
    <col min="87" max="87" width="11.5" style="29" bestFit="1" customWidth="1"/>
    <col min="88" max="88" width="13.83203125" style="29" bestFit="1" customWidth="1"/>
    <col min="89" max="90" width="12.6640625" style="29" bestFit="1" customWidth="1"/>
    <col min="91" max="92" width="13.83203125" style="29" bestFit="1" customWidth="1"/>
    <col min="93" max="95" width="12.6640625" style="29" bestFit="1" customWidth="1"/>
    <col min="96" max="96" width="11.6640625" style="29" bestFit="1" customWidth="1"/>
    <col min="97" max="97" width="10.33203125" style="29" bestFit="1" customWidth="1"/>
    <col min="98" max="98" width="9.5" style="29" bestFit="1" customWidth="1"/>
    <col min="99" max="99" width="11.6640625" style="29" bestFit="1" customWidth="1"/>
    <col min="100" max="100" width="11.33203125" style="29" bestFit="1" customWidth="1"/>
    <col min="101" max="101" width="13.83203125" style="29" bestFit="1" customWidth="1"/>
    <col min="102" max="103" width="12.6640625" style="29" bestFit="1" customWidth="1"/>
    <col min="104" max="106" width="13.83203125" style="29" bestFit="1" customWidth="1"/>
    <col min="107" max="109" width="12.6640625" style="29" bestFit="1" customWidth="1"/>
    <col min="110" max="110" width="13.83203125" style="29" bestFit="1" customWidth="1"/>
    <col min="111" max="112" width="10.33203125" style="29" bestFit="1" customWidth="1"/>
    <col min="113" max="113" width="9.33203125" style="29" bestFit="1" customWidth="1"/>
    <col min="114" max="114" width="10.83203125" style="29" bestFit="1" customWidth="1"/>
    <col min="115" max="116" width="12.6640625" style="29" bestFit="1" customWidth="1"/>
    <col min="117" max="117" width="11.6640625" style="29" bestFit="1" customWidth="1"/>
    <col min="118" max="120" width="12.6640625" style="29" bestFit="1" customWidth="1"/>
    <col min="121" max="122" width="11.6640625" style="29" bestFit="1" customWidth="1"/>
    <col min="123" max="123" width="15.5" style="29" bestFit="1" customWidth="1"/>
    <col min="124" max="124" width="10.33203125" style="29" bestFit="1" customWidth="1"/>
    <col min="125" max="125" width="10.5" style="29" bestFit="1" customWidth="1"/>
    <col min="126" max="126" width="9.6640625" style="29" bestFit="1" customWidth="1"/>
    <col min="127" max="127" width="11.5" style="29" bestFit="1" customWidth="1"/>
    <col min="128" max="128" width="20.33203125" style="29" bestFit="1" customWidth="1"/>
    <col min="129" max="129" width="10.33203125" style="29" bestFit="1" customWidth="1"/>
    <col min="130" max="130" width="10.5" style="29" bestFit="1" customWidth="1"/>
    <col min="131" max="131" width="11.6640625" style="29" bestFit="1" customWidth="1"/>
    <col min="132" max="132" width="12.6640625" style="29" bestFit="1" customWidth="1"/>
    <col min="133" max="133" width="39.83203125" style="29" bestFit="1" customWidth="1"/>
    <col min="134" max="134" width="10.5" style="29" bestFit="1" customWidth="1"/>
    <col min="135" max="135" width="10.6640625" style="29" bestFit="1" customWidth="1"/>
    <col min="136" max="137" width="11.6640625" style="29" bestFit="1" customWidth="1"/>
    <col min="138" max="138" width="10.33203125" style="29" bestFit="1" customWidth="1"/>
    <col min="139" max="139" width="10" style="29" bestFit="1" customWidth="1"/>
    <col min="140" max="140" width="9.83203125" style="29" bestFit="1" customWidth="1"/>
    <col min="141" max="141" width="12.6640625" style="29" bestFit="1" customWidth="1"/>
    <col min="142" max="142" width="10" style="29" bestFit="1" customWidth="1"/>
    <col min="143" max="143" width="11.6640625" style="29" bestFit="1" customWidth="1"/>
    <col min="144" max="144" width="12.6640625" style="29" bestFit="1" customWidth="1"/>
    <col min="145" max="145" width="10.5" style="29" bestFit="1" customWidth="1"/>
    <col min="146" max="146" width="11.6640625" style="29" bestFit="1" customWidth="1"/>
    <col min="147" max="16384" width="9.1640625" style="29"/>
  </cols>
  <sheetData>
    <row r="1" spans="1:148" s="28" customFormat="1" ht="14.5" customHeight="1" x14ac:dyDescent="0.2">
      <c r="A1" s="307" t="s">
        <v>1044</v>
      </c>
      <c r="B1" s="307"/>
      <c r="C1" s="307"/>
      <c r="D1" s="307"/>
      <c r="E1" s="329" t="s">
        <v>134</v>
      </c>
      <c r="F1" s="329"/>
      <c r="G1" s="329"/>
      <c r="H1" s="329"/>
      <c r="I1" s="330" t="s">
        <v>133</v>
      </c>
      <c r="J1" s="330"/>
      <c r="K1" s="330"/>
      <c r="L1" s="330"/>
      <c r="M1" s="321" t="s">
        <v>187</v>
      </c>
      <c r="N1" s="321"/>
      <c r="O1" s="331" t="s">
        <v>134</v>
      </c>
      <c r="P1" s="331"/>
      <c r="Q1" s="331"/>
      <c r="R1" s="331"/>
      <c r="S1" s="331"/>
      <c r="T1" s="332" t="s">
        <v>133</v>
      </c>
      <c r="U1" s="332"/>
      <c r="V1" s="332"/>
      <c r="W1" s="332"/>
      <c r="X1" s="332"/>
      <c r="Y1" s="328" t="s">
        <v>187</v>
      </c>
      <c r="Z1" s="328"/>
      <c r="AA1" s="328"/>
      <c r="AB1" s="328"/>
      <c r="AC1" s="328"/>
      <c r="AD1" s="324" t="s">
        <v>134</v>
      </c>
      <c r="AE1" s="324"/>
      <c r="AF1" s="324"/>
      <c r="AG1" s="325" t="s">
        <v>133</v>
      </c>
      <c r="AH1" s="325"/>
      <c r="AI1" s="325"/>
      <c r="AJ1" s="206" t="s">
        <v>187</v>
      </c>
      <c r="AK1" s="326" t="s">
        <v>134</v>
      </c>
      <c r="AL1" s="326"/>
      <c r="AM1" s="327" t="s">
        <v>133</v>
      </c>
      <c r="AN1" s="327"/>
      <c r="AO1" s="207" t="s">
        <v>187</v>
      </c>
      <c r="AP1" s="208" t="s">
        <v>134</v>
      </c>
      <c r="AQ1" s="209" t="s">
        <v>133</v>
      </c>
      <c r="AR1" s="210" t="s">
        <v>187</v>
      </c>
      <c r="AS1" s="317" t="s">
        <v>134</v>
      </c>
      <c r="AT1" s="317"/>
      <c r="AU1" s="317"/>
      <c r="AV1" s="317"/>
      <c r="AW1" s="317"/>
      <c r="AX1" s="317"/>
      <c r="AY1" s="317"/>
      <c r="AZ1" s="317"/>
      <c r="BA1" s="318" t="s">
        <v>133</v>
      </c>
      <c r="BB1" s="318"/>
      <c r="BC1" s="318"/>
      <c r="BD1" s="318"/>
      <c r="BE1" s="318"/>
      <c r="BF1" s="318"/>
      <c r="BG1" s="318"/>
      <c r="BH1" s="318"/>
      <c r="BI1" s="211" t="s">
        <v>187</v>
      </c>
      <c r="BJ1" s="319" t="s">
        <v>134</v>
      </c>
      <c r="BK1" s="319"/>
      <c r="BL1" s="315" t="s">
        <v>133</v>
      </c>
      <c r="BM1" s="315"/>
      <c r="BN1" s="212" t="s">
        <v>187</v>
      </c>
      <c r="BO1" s="320" t="s">
        <v>134</v>
      </c>
      <c r="BP1" s="320"/>
      <c r="BQ1" s="320"/>
      <c r="BR1" s="320"/>
      <c r="BS1" s="321" t="s">
        <v>133</v>
      </c>
      <c r="BT1" s="321"/>
      <c r="BU1" s="321"/>
      <c r="BV1" s="321"/>
      <c r="BW1" s="323" t="s">
        <v>187</v>
      </c>
      <c r="BX1" s="323"/>
      <c r="BY1" s="323"/>
      <c r="BZ1" s="323"/>
      <c r="CA1" s="316" t="s">
        <v>134</v>
      </c>
      <c r="CB1" s="316"/>
      <c r="CC1" s="337" t="s">
        <v>133</v>
      </c>
      <c r="CD1" s="337"/>
      <c r="CE1" s="213" t="s">
        <v>187</v>
      </c>
      <c r="CF1" s="338" t="s">
        <v>134</v>
      </c>
      <c r="CG1" s="338"/>
      <c r="CH1" s="338"/>
      <c r="CI1" s="338"/>
      <c r="CJ1" s="333" t="s">
        <v>133</v>
      </c>
      <c r="CK1" s="333"/>
      <c r="CL1" s="333"/>
      <c r="CM1" s="333"/>
      <c r="CN1" s="339" t="s">
        <v>187</v>
      </c>
      <c r="CO1" s="339"/>
      <c r="CP1" s="339"/>
      <c r="CQ1" s="339"/>
      <c r="CR1" s="334" t="s">
        <v>134</v>
      </c>
      <c r="CS1" s="334"/>
      <c r="CT1" s="334"/>
      <c r="CU1" s="334"/>
      <c r="CV1" s="334"/>
      <c r="CW1" s="335" t="s">
        <v>133</v>
      </c>
      <c r="CX1" s="335"/>
      <c r="CY1" s="335"/>
      <c r="CZ1" s="335"/>
      <c r="DA1" s="335"/>
      <c r="DB1" s="340" t="s">
        <v>187</v>
      </c>
      <c r="DC1" s="340"/>
      <c r="DD1" s="340"/>
      <c r="DE1" s="340"/>
      <c r="DF1" s="340"/>
      <c r="DG1" s="336" t="s">
        <v>134</v>
      </c>
      <c r="DH1" s="336"/>
      <c r="DI1" s="336"/>
      <c r="DJ1" s="336"/>
      <c r="DK1" s="322" t="s">
        <v>133</v>
      </c>
      <c r="DL1" s="322"/>
      <c r="DM1" s="322"/>
      <c r="DN1" s="322"/>
      <c r="DO1" s="313" t="s">
        <v>187</v>
      </c>
      <c r="DP1" s="313"/>
      <c r="DQ1" s="313"/>
      <c r="DR1" s="313"/>
      <c r="DS1" s="214" t="s">
        <v>347</v>
      </c>
      <c r="DT1" s="214"/>
      <c r="DU1" s="214"/>
      <c r="DV1" s="214"/>
      <c r="DW1" s="214"/>
      <c r="DX1" s="222" t="s">
        <v>348</v>
      </c>
      <c r="DY1" s="215"/>
      <c r="DZ1" s="215"/>
      <c r="EA1" s="215"/>
      <c r="EB1" s="215"/>
      <c r="EC1" s="218" t="s">
        <v>349</v>
      </c>
      <c r="ED1" s="216"/>
      <c r="EE1" s="216"/>
      <c r="EF1" s="216"/>
      <c r="EG1" s="216"/>
      <c r="EH1" s="314" t="s">
        <v>134</v>
      </c>
      <c r="EI1" s="314"/>
      <c r="EJ1" s="314"/>
      <c r="EK1" s="314" t="s">
        <v>133</v>
      </c>
      <c r="EL1" s="314"/>
      <c r="EM1" s="314"/>
      <c r="EN1" s="314" t="s">
        <v>187</v>
      </c>
      <c r="EO1" s="314"/>
      <c r="EP1" s="314"/>
    </row>
    <row r="2" spans="1:148" x14ac:dyDescent="0.2">
      <c r="A2" s="173" t="s">
        <v>1043</v>
      </c>
      <c r="B2" s="173" t="s">
        <v>1042</v>
      </c>
      <c r="C2" s="173" t="s">
        <v>1039</v>
      </c>
      <c r="D2" s="174" t="s">
        <v>205</v>
      </c>
      <c r="E2" s="184" t="s">
        <v>490</v>
      </c>
      <c r="F2" s="184" t="s">
        <v>491</v>
      </c>
      <c r="G2" s="184" t="s">
        <v>492</v>
      </c>
      <c r="H2" s="184" t="s">
        <v>493</v>
      </c>
      <c r="I2" s="184" t="s">
        <v>494</v>
      </c>
      <c r="J2" s="184" t="s">
        <v>495</v>
      </c>
      <c r="K2" s="184" t="s">
        <v>496</v>
      </c>
      <c r="L2" s="184" t="s">
        <v>497</v>
      </c>
      <c r="M2" s="184" t="s">
        <v>498</v>
      </c>
      <c r="N2" s="184" t="s">
        <v>742</v>
      </c>
      <c r="O2" s="185" t="s">
        <v>499</v>
      </c>
      <c r="P2" s="185" t="s">
        <v>500</v>
      </c>
      <c r="Q2" s="185" t="s">
        <v>501</v>
      </c>
      <c r="R2" s="185" t="s">
        <v>502</v>
      </c>
      <c r="S2" s="185" t="s">
        <v>503</v>
      </c>
      <c r="T2" s="185" t="s">
        <v>504</v>
      </c>
      <c r="U2" s="185" t="s">
        <v>505</v>
      </c>
      <c r="V2" s="185" t="s">
        <v>506</v>
      </c>
      <c r="W2" s="185" t="s">
        <v>507</v>
      </c>
      <c r="X2" s="185" t="s">
        <v>508</v>
      </c>
      <c r="Y2" s="185" t="s">
        <v>509</v>
      </c>
      <c r="Z2" s="185" t="s">
        <v>743</v>
      </c>
      <c r="AA2" s="185" t="s">
        <v>510</v>
      </c>
      <c r="AB2" s="185" t="s">
        <v>744</v>
      </c>
      <c r="AC2" s="185" t="s">
        <v>511</v>
      </c>
      <c r="AD2" s="186" t="s">
        <v>512</v>
      </c>
      <c r="AE2" s="186" t="s">
        <v>513</v>
      </c>
      <c r="AF2" s="186" t="s">
        <v>514</v>
      </c>
      <c r="AG2" s="186" t="s">
        <v>515</v>
      </c>
      <c r="AH2" s="186" t="s">
        <v>516</v>
      </c>
      <c r="AI2" s="186" t="s">
        <v>517</v>
      </c>
      <c r="AJ2" s="186" t="s">
        <v>518</v>
      </c>
      <c r="AK2" s="187" t="s">
        <v>519</v>
      </c>
      <c r="AL2" s="188" t="s">
        <v>520</v>
      </c>
      <c r="AM2" s="187" t="s">
        <v>521</v>
      </c>
      <c r="AN2" s="188" t="s">
        <v>522</v>
      </c>
      <c r="AO2" s="187" t="s">
        <v>523</v>
      </c>
      <c r="AP2" s="189" t="s">
        <v>524</v>
      </c>
      <c r="AQ2" s="189" t="s">
        <v>525</v>
      </c>
      <c r="AR2" s="189" t="s">
        <v>526</v>
      </c>
      <c r="AS2" s="190" t="s">
        <v>527</v>
      </c>
      <c r="AT2" s="190" t="s">
        <v>528</v>
      </c>
      <c r="AU2" s="190" t="s">
        <v>529</v>
      </c>
      <c r="AV2" s="190" t="s">
        <v>530</v>
      </c>
      <c r="AW2" s="190" t="s">
        <v>531</v>
      </c>
      <c r="AX2" s="190" t="s">
        <v>532</v>
      </c>
      <c r="AY2" s="190" t="s">
        <v>533</v>
      </c>
      <c r="AZ2" s="190" t="s">
        <v>534</v>
      </c>
      <c r="BA2" s="190" t="s">
        <v>535</v>
      </c>
      <c r="BB2" s="190" t="s">
        <v>536</v>
      </c>
      <c r="BC2" s="190" t="s">
        <v>537</v>
      </c>
      <c r="BD2" s="190" t="s">
        <v>538</v>
      </c>
      <c r="BE2" s="190" t="s">
        <v>539</v>
      </c>
      <c r="BF2" s="190" t="s">
        <v>540</v>
      </c>
      <c r="BG2" s="190" t="s">
        <v>541</v>
      </c>
      <c r="BH2" s="190" t="s">
        <v>542</v>
      </c>
      <c r="BI2" s="190" t="s">
        <v>543</v>
      </c>
      <c r="BJ2" s="191" t="s">
        <v>544</v>
      </c>
      <c r="BK2" s="191" t="s">
        <v>545</v>
      </c>
      <c r="BL2" s="191" t="s">
        <v>546</v>
      </c>
      <c r="BM2" s="191" t="s">
        <v>547</v>
      </c>
      <c r="BN2" s="191" t="s">
        <v>548</v>
      </c>
      <c r="BO2" s="192" t="s">
        <v>549</v>
      </c>
      <c r="BP2" s="193" t="s">
        <v>550</v>
      </c>
      <c r="BQ2" s="193" t="s">
        <v>551</v>
      </c>
      <c r="BR2" s="193" t="s">
        <v>552</v>
      </c>
      <c r="BS2" s="192" t="s">
        <v>553</v>
      </c>
      <c r="BT2" s="193" t="s">
        <v>554</v>
      </c>
      <c r="BU2" s="193" t="s">
        <v>555</v>
      </c>
      <c r="BV2" s="193" t="s">
        <v>556</v>
      </c>
      <c r="BW2" s="193" t="s">
        <v>557</v>
      </c>
      <c r="BX2" s="193" t="s">
        <v>558</v>
      </c>
      <c r="BY2" s="193" t="s">
        <v>748</v>
      </c>
      <c r="BZ2" s="193" t="s">
        <v>559</v>
      </c>
      <c r="CA2" s="189" t="s">
        <v>560</v>
      </c>
      <c r="CB2" s="194" t="s">
        <v>561</v>
      </c>
      <c r="CC2" s="189" t="s">
        <v>562</v>
      </c>
      <c r="CD2" s="194" t="s">
        <v>563</v>
      </c>
      <c r="CE2" s="189" t="s">
        <v>564</v>
      </c>
      <c r="CF2" s="195" t="s">
        <v>565</v>
      </c>
      <c r="CG2" s="196" t="s">
        <v>566</v>
      </c>
      <c r="CH2" s="196" t="s">
        <v>567</v>
      </c>
      <c r="CI2" s="197" t="s">
        <v>568</v>
      </c>
      <c r="CJ2" s="195" t="s">
        <v>569</v>
      </c>
      <c r="CK2" s="196" t="s">
        <v>570</v>
      </c>
      <c r="CL2" s="196" t="s">
        <v>571</v>
      </c>
      <c r="CM2" s="197" t="s">
        <v>572</v>
      </c>
      <c r="CN2" s="197" t="s">
        <v>573</v>
      </c>
      <c r="CO2" s="196" t="s">
        <v>574</v>
      </c>
      <c r="CP2" s="196" t="s">
        <v>745</v>
      </c>
      <c r="CQ2" s="196" t="s">
        <v>575</v>
      </c>
      <c r="CR2" s="188" t="s">
        <v>576</v>
      </c>
      <c r="CS2" s="187" t="s">
        <v>577</v>
      </c>
      <c r="CT2" s="187" t="s">
        <v>578</v>
      </c>
      <c r="CU2" s="187" t="s">
        <v>579</v>
      </c>
      <c r="CV2" s="188" t="s">
        <v>580</v>
      </c>
      <c r="CW2" s="188" t="s">
        <v>581</v>
      </c>
      <c r="CX2" s="187" t="s">
        <v>582</v>
      </c>
      <c r="CY2" s="187" t="s">
        <v>583</v>
      </c>
      <c r="CZ2" s="187" t="s">
        <v>584</v>
      </c>
      <c r="DA2" s="188" t="s">
        <v>585</v>
      </c>
      <c r="DB2" s="188" t="s">
        <v>586</v>
      </c>
      <c r="DC2" s="187" t="s">
        <v>587</v>
      </c>
      <c r="DD2" s="187" t="s">
        <v>588</v>
      </c>
      <c r="DE2" s="187" t="s">
        <v>746</v>
      </c>
      <c r="DF2" s="187" t="s">
        <v>589</v>
      </c>
      <c r="DG2" s="198" t="s">
        <v>590</v>
      </c>
      <c r="DH2" s="198" t="s">
        <v>591</v>
      </c>
      <c r="DI2" s="198" t="s">
        <v>592</v>
      </c>
      <c r="DJ2" s="199" t="s">
        <v>593</v>
      </c>
      <c r="DK2" s="198" t="s">
        <v>594</v>
      </c>
      <c r="DL2" s="198" t="s">
        <v>595</v>
      </c>
      <c r="DM2" s="198" t="s">
        <v>596</v>
      </c>
      <c r="DN2" s="199" t="s">
        <v>597</v>
      </c>
      <c r="DO2" s="199" t="s">
        <v>598</v>
      </c>
      <c r="DP2" s="198" t="s">
        <v>599</v>
      </c>
      <c r="DQ2" s="198" t="s">
        <v>747</v>
      </c>
      <c r="DR2" s="198" t="s">
        <v>600</v>
      </c>
      <c r="DS2" s="200" t="s">
        <v>601</v>
      </c>
      <c r="DT2" s="201" t="s">
        <v>602</v>
      </c>
      <c r="DU2" s="201" t="s">
        <v>603</v>
      </c>
      <c r="DV2" s="201" t="s">
        <v>604</v>
      </c>
      <c r="DW2" s="201" t="s">
        <v>605</v>
      </c>
      <c r="DX2" s="200" t="s">
        <v>606</v>
      </c>
      <c r="DY2" s="201" t="s">
        <v>607</v>
      </c>
      <c r="DZ2" s="201" t="s">
        <v>608</v>
      </c>
      <c r="EA2" s="201" t="s">
        <v>609</v>
      </c>
      <c r="EB2" s="201" t="s">
        <v>610</v>
      </c>
      <c r="EC2" s="200" t="s">
        <v>611</v>
      </c>
      <c r="ED2" s="201" t="s">
        <v>612</v>
      </c>
      <c r="EE2" s="201" t="s">
        <v>613</v>
      </c>
      <c r="EF2" s="201" t="s">
        <v>614</v>
      </c>
      <c r="EG2" s="201" t="s">
        <v>615</v>
      </c>
      <c r="EH2" s="202" t="s">
        <v>616</v>
      </c>
      <c r="EI2" s="202" t="s">
        <v>617</v>
      </c>
      <c r="EJ2" s="202" t="s">
        <v>618</v>
      </c>
      <c r="EK2" s="202" t="s">
        <v>619</v>
      </c>
      <c r="EL2" s="202" t="s">
        <v>620</v>
      </c>
      <c r="EM2" s="202" t="s">
        <v>621</v>
      </c>
      <c r="EN2" s="202" t="s">
        <v>622</v>
      </c>
      <c r="EO2" s="202" t="s">
        <v>623</v>
      </c>
      <c r="EP2" s="202" t="s">
        <v>624</v>
      </c>
    </row>
    <row r="3" spans="1:148" x14ac:dyDescent="0.2">
      <c r="A3" s="203">
        <v>11</v>
      </c>
      <c r="B3" s="203" t="s">
        <v>32</v>
      </c>
      <c r="C3" s="203">
        <v>1975</v>
      </c>
      <c r="D3" s="204" t="s">
        <v>200</v>
      </c>
      <c r="E3" s="205">
        <f>DB_Census_State!AL3*FE_ConvertionFactors!$C$4*FE_ConvertionFactors!$F$4*FE_ConvertionFactors!$G$4</f>
        <v>0</v>
      </c>
      <c r="F3" s="205">
        <f>DB_Census_State!AL3*FE_ConvertionFactors!$C$5*FE_ConvertionFactors!$F$5*FE_ConvertionFactors!$G$5</f>
        <v>10.4581246</v>
      </c>
      <c r="G3" s="205">
        <f>(DB_Census_State!AL3*FE_ConvertionFactors!$D$9/FE_ConvertionFactors!$D$3)*FE_ConvertionFactors!$C$10*FE_ConvertionFactors!$F$10*FE_ConvertionFactors!$G$10</f>
        <v>0.97218986666666674</v>
      </c>
      <c r="H3" s="205">
        <f>(DB_Census_State!AL3*FE_ConvertionFactors!$D$9/FE_ConvertionFactors!$D$3)*FE_ConvertionFactors!$C$11*FE_ConvertionFactors!$F$11*FE_ConvertionFactors!$G$11</f>
        <v>0.28643159999999995</v>
      </c>
      <c r="I3" s="205">
        <f>DB_Census_State!AL3*FE_ConvertionFactors!$C$4*FE_ConvertionFactors!$F$4*FE_ConvertionFactors!$H$4</f>
        <v>337.97999999999996</v>
      </c>
      <c r="J3" s="205">
        <f>DB_Census_State!AL3*FE_ConvertionFactors!$C$5*FE_ConvertionFactors!$F$5*FE_ConvertionFactors!$H$5</f>
        <v>601.20235000000002</v>
      </c>
      <c r="K3" s="205">
        <f>(DB_Census_State!AL3*FE_ConvertionFactors!$D$9/FE_ConvertionFactors!$D$3)*FE_ConvertionFactors!$C$10*FE_ConvertionFactors!$F$10*FE_ConvertionFactors!$H$10</f>
        <v>285.58077333333335</v>
      </c>
      <c r="L3" s="205">
        <f>(DB_Census_State!AL3*FE_ConvertionFactors!$D$9/FE_ConvertionFactors!$D$3)*FE_ConvertionFactors!$C$11*FE_ConvertionFactors!$F$11*FE_ConvertionFactors!$H$11</f>
        <v>44.608199999999997</v>
      </c>
      <c r="M3" s="205">
        <f>DB_Census_State!AL3*FE_ConvertionFactors!$C$4*FE_ConvertionFactors!$F$4*FE_ConvertionFactors!$I$4</f>
        <v>318.2</v>
      </c>
      <c r="N3" s="205">
        <f>DB_Census_State!AL3*FE_ConvertionFactors!$C$5*FE_ConvertionFactors!$F$5*FE_ConvertionFactors!$L$5</f>
        <v>303.39746500000007</v>
      </c>
      <c r="O3" s="205">
        <f>DB_Census_State!AM3*FE_ConvertionFactors!$C$14*FE_ConvertionFactors!$F$14*FE_ConvertionFactors!$G$14</f>
        <v>5825.3201760000002</v>
      </c>
      <c r="P3" s="205">
        <f>DB_Census_State!AM3*FE_ConvertionFactors!$C$15*FE_ConvertionFactors!$F$15*FE_ConvertionFactors!$G$15</f>
        <v>1674.7041972000002</v>
      </c>
      <c r="Q3" s="205">
        <f>DB_Census_State!AM3*FE_ConvertionFactors!$C$16*FE_ConvertionFactors!$F$16*FE_ConvertionFactors!$G$16</f>
        <v>2330.1280704000005</v>
      </c>
      <c r="R3" s="205">
        <f>DB_Census_State!AM3*FE_ConvertionFactors!$C$17*FE_ConvertionFactors!$F$17*FE_ConvertionFactors!$G$17</f>
        <v>854.0805534000001</v>
      </c>
      <c r="S3" s="205">
        <f>(DB_Census_State!AM3*FE_ConvertionFactors!$D$19/FE_ConvertionFactors!$D$13)*FE_ConvertionFactors!$F$19*FE_ConvertionFactors!$G$19</f>
        <v>5982.7250560000011</v>
      </c>
      <c r="T3" s="205">
        <f>DB_Census_State!AM3*FE_ConvertionFactors!$C$14*FE_ConvertionFactors!$F$14*FE_ConvertionFactors!$H$14</f>
        <v>1008228.4920000001</v>
      </c>
      <c r="U3" s="205">
        <f>DB_Census_State!AM3*FE_ConvertionFactors!$C$15*FE_ConvertionFactors!$F$15*FE_ConvertionFactors!$H$15</f>
        <v>239890.06068000002</v>
      </c>
      <c r="V3" s="205">
        <f>DB_Census_State!AM3*FE_ConvertionFactors!$C$16*FE_ConvertionFactors!$F$16*FE_ConvertionFactors!$H$16</f>
        <v>403291.3968000001</v>
      </c>
      <c r="W3" s="205">
        <f>DB_Census_State!AM3*FE_ConvertionFactors!$C$17*FE_ConvertionFactors!$F$17*FE_ConvertionFactors!$H$17</f>
        <v>376257.10866000009</v>
      </c>
      <c r="X3" s="205">
        <f>(DB_Census_State!AM3*FE_ConvertionFactors!$D$19/FE_ConvertionFactors!$D$13)*FE_ConvertionFactors!$F$19*FE_ConvertionFactors!$H$19</f>
        <v>2207910.4373333338</v>
      </c>
      <c r="Y3" s="205">
        <f>DB_Census_State!AM3*FE_ConvertionFactors!$C$14*FE_ConvertionFactors!$F$14*FE_ConvertionFactors!$I$14</f>
        <v>935411.98979999998</v>
      </c>
      <c r="Z3" s="205">
        <f>DB_Census_State!AM3*FE_ConvertionFactors!$C$15*FE_ConvertionFactors!$F$15*FE_ConvertionFactors!$L$15</f>
        <v>160115.29993500002</v>
      </c>
      <c r="AA3" s="205">
        <f>DB_Census_State!AM3*FE_ConvertionFactors!$C$15*FE_ConvertionFactors!$F$15*FE_ConvertionFactors!$I$14</f>
        <v>188970.00063000002</v>
      </c>
      <c r="AB3" s="205">
        <f>DB_Census_State!AM3*FE_ConvertionFactors!$C$16*FE_ConvertionFactors!$F$16*FE_ConvertionFactors!$L$16</f>
        <v>268298.36268103082</v>
      </c>
      <c r="AC3" s="205">
        <f>DB_Census_State!AM3*FE_ConvertionFactors!$C$16*FE_ConvertionFactors!$F$16*FE_ConvertionFactors!$I$14</f>
        <v>374164.79592000006</v>
      </c>
      <c r="AD3" s="205">
        <f>DB_Census_State!AN3*FE_ConvertionFactors!$C$22*FE_ConvertionFactors!$F$22*FE_ConvertionFactors!$G$22</f>
        <v>270.98656199999999</v>
      </c>
      <c r="AE3" s="205">
        <f>DB_Census_State!AN3*FE_ConvertionFactors!$C$23*FE_ConvertionFactors!$F$23*FE_ConvertionFactors!$G$23</f>
        <v>108.90592019999998</v>
      </c>
      <c r="AF3" s="205">
        <f>(DB_Census_State!AN3*FE_ConvertionFactors!$D$25/FE_ConvertionFactors!$D$21)*FE_ConvertionFactors!$F$25*FE_ConvertionFactors!$G$25</f>
        <v>6172.7299200000007</v>
      </c>
      <c r="AG3" s="205">
        <f>DB_Census_State!AN3*FE_ConvertionFactors!$C$22*FE_ConvertionFactors!$F$22*FE_ConvertionFactors!$H$22</f>
        <v>87942.808799999999</v>
      </c>
      <c r="AH3" s="205">
        <f>DB_Census_State!AN3*FE_ConvertionFactors!$C$23*FE_ConvertionFactors!$F$23*FE_ConvertionFactors!$H$23</f>
        <v>28223.506079999996</v>
      </c>
      <c r="AI3" s="205">
        <f>(DB_Census_State!AN3*FE_ConvertionFactors!$D$25/FE_ConvertionFactors!$D$21)*FE_ConvertionFactors!$F$25*FE_ConvertionFactors!$H$25</f>
        <v>658176.62400000007</v>
      </c>
      <c r="AJ3" s="205">
        <f>DB_Census_State!AN3*FE_ConvertionFactors!$C$22*FE_ConvertionFactors!$F$22*FE_ConvertionFactors!$I$22</f>
        <v>77716.900799999989</v>
      </c>
      <c r="AK3" s="205">
        <f>DB_Census_State!AO3*FE_ConvertionFactors!$F$27*FE_ConvertionFactors!$G$27</f>
        <v>0.38800000000000001</v>
      </c>
      <c r="AL3" s="205">
        <f>DB_Census_State!AO3*FE_ConvertionFactors!$C$29*FE_ConvertionFactors!$F$29*FE_ConvertionFactors!$G$29</f>
        <v>0.42042000000000002</v>
      </c>
      <c r="AM3" s="205">
        <f>DB_Census_State!AO3*FE_ConvertionFactors!$F$27*FE_ConvertionFactors!$H$27</f>
        <v>34.532000000000004</v>
      </c>
      <c r="AN3" s="205">
        <f>DB_Census_State!AO3*FE_ConvertionFactors!$C$29*FE_ConvertionFactors!$F$29*FE_ConvertionFactors!$H$29</f>
        <v>95.003999999999991</v>
      </c>
      <c r="AO3" s="205">
        <f>DB_Census_State!AO3*FE_ConvertionFactors!$F$27*FE_ConvertionFactors!$I$27</f>
        <v>18.527000000000001</v>
      </c>
      <c r="AP3" s="205">
        <f>DB_Census_State!AP3*FE_ConvertionFactors!$F$31*FE_ConvertionFactors!$G$31</f>
        <v>141.97112999999999</v>
      </c>
      <c r="AQ3" s="205">
        <f>DB_Census_State!AP3*FE_ConvertionFactors!$F$31*FE_ConvertionFactors!$H$31</f>
        <v>19370.3076</v>
      </c>
      <c r="AR3" s="205">
        <f>DB_Census_State!AP3*FE_ConvertionFactors!$F$31*FE_ConvertionFactors!$I$31</f>
        <v>16141.923000000001</v>
      </c>
      <c r="AS3" s="205">
        <f>DB_Census_State!AQ3*FE_ConvertionFactors!$C$34*FE_ConvertionFactors!$F$34*FE_ConvertionFactors!$G$34</f>
        <v>1.2028800000000004</v>
      </c>
      <c r="AT3" s="205">
        <f>DB_Census_State!AQ3*FE_ConvertionFactors!$C$35*FE_ConvertionFactors!$F$35*FE_ConvertionFactors!$G$35</f>
        <v>4.0017240000000003</v>
      </c>
      <c r="AU3" s="205">
        <f>DB_Census_State!AQ3*FE_ConvertionFactors!$C$35*FE_ConvertionFactors!$C$37*FE_ConvertionFactors!$F$37*FE_ConvertionFactors!$G$37</f>
        <v>2.2907646720000003</v>
      </c>
      <c r="AV3" s="205">
        <f>DB_Census_State!AQ3*FE_ConvertionFactors!$C$35*FE_ConvertionFactors!$C$38*FE_ConvertionFactors!$C$39*FE_ConvertionFactors!$F$39*FE_ConvertionFactors!$G$39</f>
        <v>0.85293535800000009</v>
      </c>
      <c r="AW3" s="205">
        <f>DB_Census_State!AQ3*FE_ConvertionFactors!$C$35*FE_ConvertionFactors!$C$38*FE_ConvertionFactors!$C$40*FE_ConvertionFactors!$F$40*FE_ConvertionFactors!$G$40</f>
        <v>0.17526069000000002</v>
      </c>
      <c r="AX3" s="205">
        <f>DB_Census_State!AQ3*FE_ConvertionFactors!$C$35*FE_ConvertionFactors!$C$38*FE_ConvertionFactors!$C$41*FE_ConvertionFactors!$F$41*FE_ConvertionFactors!$G$41</f>
        <v>0</v>
      </c>
      <c r="AY3" s="205">
        <f>DB_Census_State!AQ3*FE_ConvertionFactors!$C$35*FE_ConvertionFactors!$C$42*FE_ConvertionFactors!$C$44*FE_ConvertionFactors!$F$44*FE_ConvertionFactors!$G$44</f>
        <v>4.599196967316959</v>
      </c>
      <c r="AZ3" s="205">
        <f>(DB_Census_State!AQ3*FE_ConvertionFactors!$D$46/FE_ConvertionFactors!$D$33)*FE_ConvertionFactors!$F$46*FE_ConvertionFactors!$G$46</f>
        <v>15.786368000000003</v>
      </c>
      <c r="BA3" s="205">
        <f>DB_Census_State!AQ3*FE_ConvertionFactors!$C$34*FE_ConvertionFactors!$F$34*FE_ConvertionFactors!$H$34</f>
        <v>408.97920000000005</v>
      </c>
      <c r="BB3" s="205">
        <f>DB_Census_State!AQ3*FE_ConvertionFactors!$C$35*FE_ConvertionFactors!$F$35*FE_ConvertionFactors!$H$35</f>
        <v>4535.2872000000007</v>
      </c>
      <c r="BC3" s="205">
        <f>DB_Census_State!AQ3*FE_ConvertionFactors!$C$35*FE_ConvertionFactors!$C$37*FE_ConvertionFactors!$F$37*FE_ConvertionFactors!$H$37</f>
        <v>2341.6705536000004</v>
      </c>
      <c r="BD3" s="205">
        <f>DB_Census_State!AQ3*FE_ConvertionFactors!$C$35*FE_ConvertionFactors!$C$38*FE_ConvertionFactors!$C$39*FE_ConvertionFactors!$F$39*FE_ConvertionFactors!$H$39</f>
        <v>227.96635932000001</v>
      </c>
      <c r="BE3" s="205">
        <f>DB_Census_State!AQ3*FE_ConvertionFactors!$C$35*FE_ConvertionFactors!$C$38*FE_ConvertionFactors!$C$40*FE_ConvertionFactors!$F$40*FE_ConvertionFactors!$H$40</f>
        <v>78.389326800000006</v>
      </c>
      <c r="BF3" s="205">
        <f>DB_Census_State!AQ3*FE_ConvertionFactors!$C$35*FE_ConvertionFactors!$C$38*FE_ConvertionFactors!$C$41*FE_ConvertionFactors!$F$41*FE_ConvertionFactors!$H$41</f>
        <v>855.43149510000012</v>
      </c>
      <c r="BG3" s="205">
        <f>DB_Census_State!AQ3*FE_ConvertionFactors!$C$35*FE_ConvertionFactors!$C$42*FE_ConvertionFactors!$C$44*FE_ConvertionFactors!$F$44*FE_ConvertionFactors!$H$44</f>
        <v>482.53869821030395</v>
      </c>
      <c r="BH3" s="205">
        <f>(DB_Census_State!AQ3*FE_ConvertionFactors!$D$46/FE_ConvertionFactors!$D$33)*FE_ConvertionFactors!$F$46*FE_ConvertionFactors!$H$46</f>
        <v>5160.9280000000008</v>
      </c>
      <c r="BI3" s="205">
        <f>DB_Census_State!AQ3*FE_ConvertionFactors!$C$35*FE_ConvertionFactors!$C$38*FE_ConvertionFactors!$C$41*FE_ConvertionFactors!$F$41*FE_ConvertionFactors!$I$41</f>
        <v>791.88515546400004</v>
      </c>
      <c r="BJ3" s="181">
        <f>DB_Census_State!AR3*FE_ConvertionFactors!$F$48*FE_ConvertionFactors!$G$48</f>
        <v>1599.3663839999999</v>
      </c>
      <c r="BK3" s="205">
        <f>(DB_Census_State!AR3*FE_ConvertionFactors!$D$50/FE_ConvertionFactors!$D$48)*FE_ConvertionFactors!$F$50*FE_ConvertionFactors!$G$50</f>
        <v>678.34535999999991</v>
      </c>
      <c r="BL3" s="181">
        <f>DB_Census_State!AR3*FE_ConvertionFactors!$F$48*FE_ConvertionFactors!$H$48</f>
        <v>119952.47880000001</v>
      </c>
      <c r="BM3" s="205">
        <f>(DB_Census_State!AR3*FE_ConvertionFactors!$D$50/FE_ConvertionFactors!$D$48)*FE_ConvertionFactors!$F$50*FE_ConvertionFactors!$H$50</f>
        <v>171019.46399999998</v>
      </c>
      <c r="BN3" s="181">
        <f>DB_Census_State!AR3*FE_ConvertionFactors!$F$48*FE_ConvertionFactors!$I$48</f>
        <v>84676.131540000002</v>
      </c>
      <c r="BO3" s="181">
        <f>DB_Census_State!AS3*FE_ConvertionFactors!$F$52*FE_ConvertionFactors!$G$52</f>
        <v>5.9796144</v>
      </c>
      <c r="BP3" s="205">
        <f>DB_Census_State!AS3*FE_ConvertionFactors!$C$53*FE_ConvertionFactors!$F$53*FE_ConvertionFactors!$G$53</f>
        <v>1.7938843199999999</v>
      </c>
      <c r="BQ3" s="205">
        <f>DB_Census_State!AS3*FE_ConvertionFactors!$C$54*FE_ConvertionFactors!$C$55*FE_ConvertionFactors!$F$55*FE_ConvertionFactors!$G$55</f>
        <v>2.8910447999999995</v>
      </c>
      <c r="BR3" s="205">
        <f>DB_Census_State!AS3*FE_ConvertionFactors!$C$54*FE_ConvertionFactors!$C$56*FE_ConvertionFactors!$F$56*FE_ConvertionFactors!$G$56</f>
        <v>0.50825284453125164</v>
      </c>
      <c r="BS3" s="205">
        <f>DB_Census_State!AS3*FE_ConvertionFactors!$F$52*FE_ConvertionFactors!$H$52</f>
        <v>1422.1785600000001</v>
      </c>
      <c r="BT3" s="205">
        <f>DB_Census_State!AS3*FE_ConvertionFactors!$C$53*FE_ConvertionFactors!$F$53*FE_ConvertionFactors!$H$53</f>
        <v>426.65356800000001</v>
      </c>
      <c r="BU3" s="205">
        <f>DB_Census_State!AS3*FE_ConvertionFactors!$C$54*FE_ConvertionFactors!$C$55*FE_ConvertionFactors!$F$55*FE_ConvertionFactors!$H$55</f>
        <v>872.13184799999999</v>
      </c>
      <c r="BV3" s="205">
        <f>DB_Census_State!AS3*FE_ConvertionFactors!$C$54*FE_ConvertionFactors!$C$56*FE_ConvertionFactors!$F$56*FE_ConvertionFactors!$H$56</f>
        <v>133.50108049687543</v>
      </c>
      <c r="BW3" s="205">
        <f>DB_Census_State!AS3*FE_ConvertionFactors!$F$52*FE_ConvertionFactors!$I$52</f>
        <v>727.25040000000001</v>
      </c>
      <c r="BX3" s="205">
        <f>DB_Census_State!AS3*FE_ConvertionFactors!$C$53*FE_ConvertionFactors!$F$53*FE_ConvertionFactors!$I$53</f>
        <v>218.17511999999999</v>
      </c>
      <c r="BY3" s="205">
        <f>DB_Census_State!AS3*FE_ConvertionFactors!$C$54*FE_ConvertionFactors!$C$55*FE_ConvertionFactors!$F$55*FE_ConvertionFactors!$L$55</f>
        <v>452.93035199999997</v>
      </c>
      <c r="BZ3" s="205">
        <f>DB_Census_State!AS3*FE_ConvertionFactors!$C$54*FE_ConvertionFactors!$C$56*FE_ConvertionFactors!$F$56*FE_ConvertionFactors!$I$56</f>
        <v>76.237926679687746</v>
      </c>
      <c r="CA3" s="205">
        <f>DB_Census_State!AT3*FE_ConvertionFactors!$F$58*FE_ConvertionFactors!$G$58</f>
        <v>388.88927999999999</v>
      </c>
      <c r="CB3" s="205">
        <f>(DB_Census_State!AT3*FE_ConvertionFactors!$D$60/FE_ConvertionFactors!$D$58)*FE_ConvertionFactors!$F$60*FE_ConvertionFactors!$G$60</f>
        <v>1823.4609545454543</v>
      </c>
      <c r="CC3" s="205">
        <f>DB_Census_State!AT3*FE_ConvertionFactors!$F$58*FE_ConvertionFactors!$H$58</f>
        <v>255769.48800000004</v>
      </c>
      <c r="CD3" s="205">
        <f>(DB_Census_State!AT3*FE_ConvertionFactors!$D$60/FE_ConvertionFactors!$D$58)*FE_ConvertionFactors!$F$60*FE_ConvertionFactors!$H$60</f>
        <v>145730.41363636361</v>
      </c>
      <c r="CE3" s="205">
        <f>DB_Census_State!AT3*FE_ConvertionFactors!$F$58*FE_ConvertionFactors!$I$58</f>
        <v>191453.18400000001</v>
      </c>
      <c r="CF3" s="205">
        <f>DB_Census_State!AU3*FE_ConvertionFactors!$F$62*FE_ConvertionFactors!$G$62</f>
        <v>3178.4720000000002</v>
      </c>
      <c r="CG3" s="205">
        <f>DB_Census_State!AU3*FE_ConvertionFactors!$C$63*FE_ConvertionFactors!$F$63*FE_ConvertionFactors!$G$63</f>
        <v>1271.3888000000002</v>
      </c>
      <c r="CH3" s="205">
        <f>DB_Census_State!AU3*FE_ConvertionFactors!$C$64*FE_ConvertionFactors!$F$64*FE_ConvertionFactors!$G$64</f>
        <v>1907.0832</v>
      </c>
      <c r="CI3" s="205">
        <f>(DB_Census_State!AU3*FE_ConvertionFactors!$D$66/FE_ConvertionFactors!$D$62)*FE_ConvertionFactors!$F$66*FE_ConvertionFactors!$G$66</f>
        <v>1688.5632499999999</v>
      </c>
      <c r="CJ3" s="205">
        <f>DB_Census_State!AU3*FE_ConvertionFactors!$F$62*FE_ConvertionFactors!$H$62</f>
        <v>597552.73600000003</v>
      </c>
      <c r="CK3" s="205">
        <f>DB_Census_State!AU3*FE_ConvertionFactors!$C$63*FE_ConvertionFactors!$F$63*FE_ConvertionFactors!$H$63</f>
        <v>239021.09440000003</v>
      </c>
      <c r="CL3" s="205">
        <f>DB_Census_State!AU3*FE_ConvertionFactors!$C$64*FE_ConvertionFactors!$F$64*FE_ConvertionFactors!$H$64</f>
        <v>358531.64159999997</v>
      </c>
      <c r="CM3" s="205">
        <f>(DB_Census_State!AU3*FE_ConvertionFactors!$D$66/FE_ConvertionFactors!$D$62)*FE_ConvertionFactors!$F$66*FE_ConvertionFactors!$H$66</f>
        <v>506568.97499999998</v>
      </c>
      <c r="CN3" s="205">
        <f>DB_Census_State!AU3*FE_ConvertionFactors!$F$62*FE_ConvertionFactors!$I$62</f>
        <v>508555.52000000002</v>
      </c>
      <c r="CO3" s="205">
        <f>DB_Census_State!AU3*FE_ConvertionFactors!$C$63*FE_ConvertionFactors!$F$63*FE_ConvertionFactors!$I$63</f>
        <v>203422.20800000001</v>
      </c>
      <c r="CP3" s="205">
        <f>DB_Census_State!AU3*FE_ConvertionFactors!$C$64*FE_ConvertionFactors!$F$64*FE_ConvertionFactors!$L$64</f>
        <v>306086.85359999991</v>
      </c>
      <c r="CQ3" s="205">
        <f>DB_Census_State!AU3*FE_ConvertionFactors!$C$64*FE_ConvertionFactors!$F$64*FE_ConvertionFactors!$I$63</f>
        <v>305133.31199999998</v>
      </c>
      <c r="CR3" s="205">
        <f>DB_Census_State!AV3*FE_ConvertionFactors!$F$68*FE_ConvertionFactors!$G$68</f>
        <v>24.024000000000001</v>
      </c>
      <c r="CS3" s="205">
        <f>DB_Census_State!AV3*FE_ConvertionFactors!$C$69*FE_ConvertionFactors!$F$69*FE_ConvertionFactors!$G$69</f>
        <v>4.8048000000000011</v>
      </c>
      <c r="CT3" s="205">
        <f>DB_Census_State!AV3*FE_ConvertionFactors!$C$70*FE_ConvertionFactors!$C$71*FE_ConvertionFactors!$F$71*FE_ConvertionFactors!$G$71</f>
        <v>0</v>
      </c>
      <c r="CU3" s="205">
        <f>DB_Census_State!AV3*FE_ConvertionFactors!$C$70*FE_ConvertionFactors!$C$72*FE_ConvertionFactors!$F$72*FE_ConvertionFactors!$G$72</f>
        <v>20.43485136</v>
      </c>
      <c r="CV3" s="205">
        <f>(DB_Census_State!AV3*FE_ConvertionFactors!$D$74/FE_ConvertionFactors!$D$69)*FE_ConvertionFactors!$F$74*FE_ConvertionFactors!$G$74</f>
        <v>2.97</v>
      </c>
      <c r="CW3" s="205">
        <f>DB_Census_State!AV3*FE_ConvertionFactors!$F$68*FE_ConvertionFactors!$H$68</f>
        <v>1405.404</v>
      </c>
      <c r="CX3" s="205">
        <f>DB_Census_State!AV3*FE_ConvertionFactors!$C$69*FE_ConvertionFactors!$F$69*FE_ConvertionFactors!$H$69</f>
        <v>281.08080000000001</v>
      </c>
      <c r="CY3" s="205">
        <f>DB_Census_State!AV3*FE_ConvertionFactors!$C$70*FE_ConvertionFactors!$C$71*FE_ConvertionFactors!$F$71*FE_ConvertionFactors!$H$71</f>
        <v>311.25599999999997</v>
      </c>
      <c r="CZ3" s="205">
        <f>DB_Census_State!AV3*FE_ConvertionFactors!$C$70*FE_ConvertionFactors!$C$72*FE_ConvertionFactors!$F$72*FE_ConvertionFactors!$H$72</f>
        <v>777.15554399999996</v>
      </c>
      <c r="DA3" s="205">
        <f>(DB_Census_State!AV3*FE_ConvertionFactors!$D$74/FE_ConvertionFactors!$D$69)*FE_ConvertionFactors!$F$74*FE_ConvertionFactors!$H$74</f>
        <v>980.1</v>
      </c>
      <c r="DB3" s="205">
        <f>DB_Census_State!AV3*FE_ConvertionFactors!$F$68*FE_ConvertionFactors!$I$68</f>
        <v>1141.1400000000001</v>
      </c>
      <c r="DC3" s="205">
        <f>DB_Census_State!AV3*FE_ConvertionFactors!$C$69*FE_ConvertionFactors!$F$69*FE_ConvertionFactors!$I$69</f>
        <v>228.22800000000004</v>
      </c>
      <c r="DD3" s="205">
        <f>DB_Census_State!AV3*FE_ConvertionFactors!$C$70*FE_ConvertionFactors!$C$71*FE_ConvertionFactors!$F$71*FE_ConvertionFactors!$I$71</f>
        <v>293.04000000000002</v>
      </c>
      <c r="DE3" s="205">
        <f>DB_Census_State!AV3*FE_ConvertionFactors!$C$70*FE_ConvertionFactors!$C$72*FE_ConvertionFactors!$F$72*FE_ConvertionFactors!$L$72</f>
        <v>546.37585200000001</v>
      </c>
      <c r="DF3" s="205">
        <f>DB_Census_State!AV3*FE_ConvertionFactors!$C$70*FE_ConvertionFactors!$C$72*FE_ConvertionFactors!$F$72*FE_ConvertionFactors!$I$69</f>
        <v>749.54088000000002</v>
      </c>
      <c r="DG3" s="205">
        <f>DB_Census_State!AW3*FE_ConvertionFactors!$F$76*FE_ConvertionFactors!$G$76</f>
        <v>0</v>
      </c>
      <c r="DH3" s="205">
        <f>DB_Census_State!AW3*FE_ConvertionFactors!$C$77*FE_ConvertionFactors!$F$77*FE_ConvertionFactors!$G$77</f>
        <v>0</v>
      </c>
      <c r="DI3" s="205">
        <f>DB_Census_State!AW3*FE_ConvertionFactors!$C$78*FE_ConvertionFactors!$F$78*FE_ConvertionFactors!$G$78</f>
        <v>0</v>
      </c>
      <c r="DJ3" s="205">
        <f>(DB_Census_State!AW3*FE_ConvertionFactors!$D$80/FE_ConvertionFactors!$D$76)*FE_ConvertionFactors!$F$80*FE_ConvertionFactors!$G$80</f>
        <v>0</v>
      </c>
      <c r="DK3" s="205">
        <f>DB_Census_State!AW3*FE_ConvertionFactors!$F$76*FE_ConvertionFactors!$H$76</f>
        <v>0</v>
      </c>
      <c r="DL3" s="205">
        <f>DB_Census_State!AW3*FE_ConvertionFactors!$C$77*FE_ConvertionFactors!$F$77*FE_ConvertionFactors!$H$77</f>
        <v>0</v>
      </c>
      <c r="DM3" s="205">
        <f>DB_Census_State!AW3*FE_ConvertionFactors!$C$78*FE_ConvertionFactors!$F$78*FE_ConvertionFactors!$H$78</f>
        <v>0</v>
      </c>
      <c r="DN3" s="205">
        <f>(DB_Census_State!AW3*FE_ConvertionFactors!$D$80/FE_ConvertionFactors!$D$76)*FE_ConvertionFactors!$F$80*FE_ConvertionFactors!$H$80</f>
        <v>0</v>
      </c>
      <c r="DO3" s="205">
        <f>DB_Census_State!AW3*FE_ConvertionFactors!$F$76*FE_ConvertionFactors!$I$76</f>
        <v>0</v>
      </c>
      <c r="DP3" s="205">
        <f>DB_Census_State!AW3*FE_ConvertionFactors!$C$77*FE_ConvertionFactors!$F$77*FE_ConvertionFactors!$I$77</f>
        <v>0</v>
      </c>
      <c r="DQ3" s="205">
        <f>DB_Census_State!AW3*FE_ConvertionFactors!$C$78*FE_ConvertionFactors!$F$78*FE_ConvertionFactors!$L$78</f>
        <v>0</v>
      </c>
      <c r="DR3" s="205">
        <f>DB_Census_State!AW3*FE_ConvertionFactors!$C$78*FE_ConvertionFactors!$F$78*FE_ConvertionFactors!$I$77</f>
        <v>0</v>
      </c>
      <c r="DS3" s="181">
        <f>SUM(DB_Census_State!M3:N3)*FE_ConvertionFactors!$E$84*FE_ConvertionFactors!$F$84*FE_ConvertionFactors!$G$84</f>
        <v>376.50742128437315</v>
      </c>
      <c r="DT3" s="181">
        <f>SUM(DB_Census_State!O3:P3)*FE_ConvertionFactors!$E$85*FE_ConvertionFactors!$F$85*FE_ConvertionFactors!$G$85</f>
        <v>2.0976871880000001</v>
      </c>
      <c r="DU3" s="181">
        <f>SUM(DB_Census_State!Q3:S3)*FE_ConvertionFactors!$E$86*FE_ConvertionFactors!$F$86*FE_ConvertionFactors!$G$86</f>
        <v>9.3638875177500012</v>
      </c>
      <c r="DV3" s="181">
        <f>DB_Census_State!U3*FE_ConvertionFactors!$E$87*FE_ConvertionFactors!$F$87*FE_ConvertionFactors!$G$87</f>
        <v>998.62720790767946</v>
      </c>
      <c r="DW3" s="181">
        <f>DB_Census_State!V3*FE_ConvertionFactors!$E$88*FE_ConvertionFactors!$F$88*FE_ConvertionFactors!$G$88</f>
        <v>1024.2814499999999</v>
      </c>
      <c r="DX3" s="181">
        <f>SUM(DB_Census_State!M3:N3)*FE_ConvertionFactors!$E$84*FE_ConvertionFactors!$F$84*FE_ConvertionFactors!$H$84</f>
        <v>21270.224449182122</v>
      </c>
      <c r="DY3" s="181">
        <f>SUM(DB_Census_State!O3:P3)*FE_ConvertionFactors!$E$85*FE_ConvertionFactors!$F$85*FE_ConvertionFactors!$H$85</f>
        <v>130.79696584000001</v>
      </c>
      <c r="DZ3" s="181">
        <f>SUM(DB_Census_State!Q3:S3)*FE_ConvertionFactors!$E$86*FE_ConvertionFactors!$F$86*FE_ConvertionFactors!$H$86</f>
        <v>595.0671923750001</v>
      </c>
      <c r="EA3" s="181">
        <f>DB_Census_State!U3*FE_ConvertionFactors!$E$87*FE_ConvertionFactors!$F$87*FE_ConvertionFactors!$H$87</f>
        <v>76319.955008488454</v>
      </c>
      <c r="EB3" s="181">
        <f>DB_Census_State!V3*FE_ConvertionFactors!$E$88*FE_ConvertionFactors!$F$88*FE_ConvertionFactors!$H$88</f>
        <v>61221.42</v>
      </c>
      <c r="EC3" s="181">
        <f>SUM(DB_Census_State!M3:N3)*FE_ConvertionFactors!$E$84*FE_ConvertionFactors!$F$84*FE_ConvertionFactors!$I$84</f>
        <v>14343.139858452312</v>
      </c>
      <c r="ED3" s="181">
        <f>SUM(DB_Census_State!O3:P3)*FE_ConvertionFactors!$E$85*FE_ConvertionFactors!$F$85*FE_ConvertionFactors!$I$85</f>
        <v>88.349648623999997</v>
      </c>
      <c r="EE3" s="181">
        <f>SUM(DB_Census_State!Q3:S3)*FE_ConvertionFactors!$E$86*FE_ConvertionFactors!$F$86*FE_ConvertionFactors!$I$86</f>
        <v>401.95104692500001</v>
      </c>
      <c r="EF3" s="181">
        <f>DB_Census_State!U3*FE_ConvertionFactors!$E$87*FE_ConvertionFactors!$F$87*FE_ConvertionFactors!$I$87</f>
        <v>61055.964006790768</v>
      </c>
      <c r="EG3" s="181">
        <f>DB_Census_State!V3*FE_ConvertionFactors!$E$88*FE_ConvertionFactors!$F$88*FE_ConvertionFactors!$I$88</f>
        <v>39087.522000000004</v>
      </c>
      <c r="EH3" s="181">
        <f>DB_Census_State!W3*0.00104*FE_ConvertionFactors!$F$90*FE_ConvertionFactors!$G$90</f>
        <v>108.939168</v>
      </c>
      <c r="EI3" s="181">
        <f>DB_Census_State!X3*0.00104*FE_ConvertionFactors!$F$91*FE_ConvertionFactors!$G$91</f>
        <v>0.13449279999999997</v>
      </c>
      <c r="EJ3" s="181">
        <f>DB_Census_State!Y3*0.000054*FE_ConvertionFactors!$F$92*FE_ConvertionFactors!$G$92</f>
        <v>114.646266</v>
      </c>
      <c r="EK3" s="205">
        <f>DB_Census_State!W3*0.00104*FE_ConvertionFactors!$F$90*FE_ConvertionFactors!$H$90</f>
        <v>12949.372799999999</v>
      </c>
      <c r="EL3" s="205">
        <f>DB_Census_State!X3*0.00104*FE_ConvertionFactors!$F$91*FE_ConvertionFactors!$H$91</f>
        <v>15.986879999999996</v>
      </c>
      <c r="EM3" s="205">
        <f>DB_Census_State!Y3*0.000054*FE_ConvertionFactors!$F$92*FE_ConvertionFactors!$H$92</f>
        <v>9532.0181160000011</v>
      </c>
      <c r="EN3" s="205">
        <f>DB_Census_State!W3*0.00104*FE_ConvertionFactors!$F$90*FE_ConvertionFactors!$I$90</f>
        <v>8986.4536319999988</v>
      </c>
      <c r="EO3" s="205">
        <f>DB_Census_State!X3*0.00104*FE_ConvertionFactors!$F$91*FE_ConvertionFactors!$I$91</f>
        <v>11.094387199999996</v>
      </c>
      <c r="EP3" s="205">
        <f>DB_Census_State!Y3*0.000054*FE_ConvertionFactors!$F$92*FE_ConvertionFactors!$I$92</f>
        <v>5634.0450719999999</v>
      </c>
      <c r="ER3" s="205"/>
    </row>
    <row r="4" spans="1:148" x14ac:dyDescent="0.2">
      <c r="A4" s="203">
        <v>12</v>
      </c>
      <c r="B4" s="203" t="s">
        <v>33</v>
      </c>
      <c r="C4" s="203">
        <v>1975</v>
      </c>
      <c r="D4" s="204" t="s">
        <v>200</v>
      </c>
      <c r="E4" s="205">
        <f>DB_Census_State!AL4*FE_ConvertionFactors!$C$4*FE_ConvertionFactors!$F$4*FE_ConvertionFactors!$G$4</f>
        <v>0</v>
      </c>
      <c r="F4" s="205">
        <f>DB_Census_State!AL4*FE_ConvertionFactors!$C$5*FE_ConvertionFactors!$F$5*FE_ConvertionFactors!$G$5</f>
        <v>0</v>
      </c>
      <c r="G4" s="205">
        <f>(DB_Census_State!AL4*FE_ConvertionFactors!$D$9/FE_ConvertionFactors!$D$3)*FE_ConvertionFactors!$C$10*FE_ConvertionFactors!$F$10*FE_ConvertionFactors!$G$10</f>
        <v>0</v>
      </c>
      <c r="H4" s="205">
        <f>(DB_Census_State!AL4*FE_ConvertionFactors!$D$9/FE_ConvertionFactors!$D$3)*FE_ConvertionFactors!$C$11*FE_ConvertionFactors!$F$11*FE_ConvertionFactors!$G$11</f>
        <v>0</v>
      </c>
      <c r="I4" s="205">
        <f>DB_Census_State!AL4*FE_ConvertionFactors!$C$4*FE_ConvertionFactors!$F$4*FE_ConvertionFactors!$H$4</f>
        <v>0</v>
      </c>
      <c r="J4" s="205">
        <f>DB_Census_State!AL4*FE_ConvertionFactors!$C$5*FE_ConvertionFactors!$F$5*FE_ConvertionFactors!$H$5</f>
        <v>0</v>
      </c>
      <c r="K4" s="205">
        <f>(DB_Census_State!AL4*FE_ConvertionFactors!$D$9/FE_ConvertionFactors!$D$3)*FE_ConvertionFactors!$C$10*FE_ConvertionFactors!$F$10*FE_ConvertionFactors!$H$10</f>
        <v>0</v>
      </c>
      <c r="L4" s="205">
        <f>(DB_Census_State!AL4*FE_ConvertionFactors!$D$9/FE_ConvertionFactors!$D$3)*FE_ConvertionFactors!$C$11*FE_ConvertionFactors!$F$11*FE_ConvertionFactors!$H$11</f>
        <v>0</v>
      </c>
      <c r="M4" s="205">
        <f>DB_Census_State!AL4*FE_ConvertionFactors!$C$4*FE_ConvertionFactors!$F$4*FE_ConvertionFactors!$I$4</f>
        <v>0</v>
      </c>
      <c r="N4" s="205">
        <f>DB_Census_State!AL4*FE_ConvertionFactors!$C$5*FE_ConvertionFactors!$F$5*FE_ConvertionFactors!$L$5</f>
        <v>0</v>
      </c>
      <c r="O4" s="205">
        <f>DB_Census_State!AM4*FE_ConvertionFactors!$C$14*FE_ConvertionFactors!$F$14*FE_ConvertionFactors!$G$14</f>
        <v>656.055296</v>
      </c>
      <c r="P4" s="205">
        <f>DB_Census_State!AM4*FE_ConvertionFactors!$C$15*FE_ConvertionFactors!$F$15*FE_ConvertionFactors!$G$15</f>
        <v>188.6074112</v>
      </c>
      <c r="Q4" s="205">
        <f>DB_Census_State!AM4*FE_ConvertionFactors!$C$16*FE_ConvertionFactors!$F$16*FE_ConvertionFactors!$G$16</f>
        <v>262.42211839999999</v>
      </c>
      <c r="R4" s="205">
        <f>DB_Census_State!AM4*FE_ConvertionFactors!$C$17*FE_ConvertionFactors!$F$17*FE_ConvertionFactors!$G$17</f>
        <v>96.187686400000004</v>
      </c>
      <c r="S4" s="205">
        <f>(DB_Census_State!AM4*FE_ConvertionFactors!$D$19/FE_ConvertionFactors!$D$13)*FE_ConvertionFactors!$F$19*FE_ConvertionFactors!$G$19</f>
        <v>673.78244266666684</v>
      </c>
      <c r="T4" s="205">
        <f>DB_Census_State!AM4*FE_ConvertionFactors!$C$14*FE_ConvertionFactors!$F$14*FE_ConvertionFactors!$H$14</f>
        <v>113548.03200000001</v>
      </c>
      <c r="U4" s="205">
        <f>DB_Census_State!AM4*FE_ConvertionFactors!$C$15*FE_ConvertionFactors!$F$15*FE_ConvertionFactors!$H$15</f>
        <v>27016.737280000001</v>
      </c>
      <c r="V4" s="205">
        <f>DB_Census_State!AM4*FE_ConvertionFactors!$C$16*FE_ConvertionFactors!$F$16*FE_ConvertionFactors!$H$16</f>
        <v>45419.212800000001</v>
      </c>
      <c r="W4" s="205">
        <f>DB_Census_State!AM4*FE_ConvertionFactors!$C$17*FE_ConvertionFactors!$F$17*FE_ConvertionFactors!$H$17</f>
        <v>42374.57536000001</v>
      </c>
      <c r="X4" s="205">
        <f>(DB_Census_State!AM4*FE_ConvertionFactors!$D$19/FE_ConvertionFactors!$D$13)*FE_ConvertionFactors!$F$19*FE_ConvertionFactors!$H$19</f>
        <v>248657.80622222228</v>
      </c>
      <c r="Y4" s="205">
        <f>DB_Census_State!AM4*FE_ConvertionFactors!$C$14*FE_ConvertionFactors!$F$14*FE_ConvertionFactors!$I$14</f>
        <v>105347.34080000001</v>
      </c>
      <c r="Z4" s="205">
        <f>DB_Census_State!AM4*FE_ConvertionFactors!$C$15*FE_ConvertionFactors!$F$15*FE_ConvertionFactors!$L$15</f>
        <v>18032.39776</v>
      </c>
      <c r="AA4" s="205">
        <f>DB_Census_State!AM4*FE_ConvertionFactors!$C$15*FE_ConvertionFactors!$F$15*FE_ConvertionFactors!$I$14</f>
        <v>21282.052480000002</v>
      </c>
      <c r="AB4" s="205">
        <f>DB_Census_State!AM4*FE_ConvertionFactors!$C$16*FE_ConvertionFactors!$F$16*FE_ConvertionFactors!$L$16</f>
        <v>30216.117986133333</v>
      </c>
      <c r="AC4" s="205">
        <f>DB_Census_State!AM4*FE_ConvertionFactors!$C$16*FE_ConvertionFactors!$F$16*FE_ConvertionFactors!$I$14</f>
        <v>42138.936320000001</v>
      </c>
      <c r="AD4" s="205">
        <f>DB_Census_State!AN4*FE_ConvertionFactors!$C$22*FE_ConvertionFactors!$F$22*FE_ConvertionFactors!$G$22</f>
        <v>153.01791119999999</v>
      </c>
      <c r="AE4" s="205">
        <f>DB_Census_State!AN4*FE_ConvertionFactors!$C$23*FE_ConvertionFactors!$F$23*FE_ConvertionFactors!$G$23</f>
        <v>61.495877519999993</v>
      </c>
      <c r="AF4" s="205">
        <f>(DB_Census_State!AN4*FE_ConvertionFactors!$D$25/FE_ConvertionFactors!$D$21)*FE_ConvertionFactors!$F$25*FE_ConvertionFactors!$G$25</f>
        <v>3485.5537919999997</v>
      </c>
      <c r="AG4" s="205">
        <f>DB_Census_State!AN4*FE_ConvertionFactors!$C$22*FE_ConvertionFactors!$F$22*FE_ConvertionFactors!$H$22</f>
        <v>49658.642879999992</v>
      </c>
      <c r="AH4" s="205">
        <f>DB_Census_State!AN4*FE_ConvertionFactors!$C$23*FE_ConvertionFactors!$F$23*FE_ConvertionFactors!$H$23</f>
        <v>15936.959807999998</v>
      </c>
      <c r="AI4" s="205">
        <f>(DB_Census_State!AN4*FE_ConvertionFactors!$D$25/FE_ConvertionFactors!$D$21)*FE_ConvertionFactors!$F$25*FE_ConvertionFactors!$H$25</f>
        <v>371652.42239999992</v>
      </c>
      <c r="AJ4" s="205">
        <f>DB_Census_State!AN4*FE_ConvertionFactors!$C$22*FE_ConvertionFactors!$F$22*FE_ConvertionFactors!$I$22</f>
        <v>43884.382079999988</v>
      </c>
      <c r="AK4" s="205">
        <f>DB_Census_State!AO4*FE_ConvertionFactors!$F$27*FE_ConvertionFactors!$G$27</f>
        <v>0</v>
      </c>
      <c r="AL4" s="205">
        <f>DB_Census_State!AO4*FE_ConvertionFactors!$C$29*FE_ConvertionFactors!$F$29*FE_ConvertionFactors!$G$29</f>
        <v>0</v>
      </c>
      <c r="AM4" s="205">
        <f>DB_Census_State!AO4*FE_ConvertionFactors!$F$27*FE_ConvertionFactors!$H$27</f>
        <v>0</v>
      </c>
      <c r="AN4" s="205">
        <f>DB_Census_State!AO4*FE_ConvertionFactors!$C$29*FE_ConvertionFactors!$F$29*FE_ConvertionFactors!$H$29</f>
        <v>0</v>
      </c>
      <c r="AO4" s="205">
        <f>DB_Census_State!AO4*FE_ConvertionFactors!$F$27*FE_ConvertionFactors!$I$27</f>
        <v>0</v>
      </c>
      <c r="AP4" s="205">
        <f>DB_Census_State!AP4*FE_ConvertionFactors!$F$31*FE_ConvertionFactors!$G$31</f>
        <v>4.9669199999999991</v>
      </c>
      <c r="AQ4" s="205">
        <f>DB_Census_State!AP4*FE_ConvertionFactors!$F$31*FE_ConvertionFactors!$H$31</f>
        <v>677.67840000000001</v>
      </c>
      <c r="AR4" s="205">
        <f>DB_Census_State!AP4*FE_ConvertionFactors!$F$31*FE_ConvertionFactors!$I$31</f>
        <v>564.73199999999997</v>
      </c>
      <c r="AS4" s="205">
        <f>DB_Census_State!AQ4*FE_ConvertionFactors!$C$34*FE_ConvertionFactors!$F$34*FE_ConvertionFactors!$G$34</f>
        <v>6.8947200000000013</v>
      </c>
      <c r="AT4" s="205">
        <f>DB_Census_State!AQ4*FE_ConvertionFactors!$C$35*FE_ConvertionFactors!$F$35*FE_ConvertionFactors!$G$35</f>
        <v>22.937256000000001</v>
      </c>
      <c r="AU4" s="205">
        <f>DB_Census_State!AQ4*FE_ConvertionFactors!$C$35*FE_ConvertionFactors!$C$37*FE_ConvertionFactors!$F$37*FE_ConvertionFactors!$G$37</f>
        <v>13.130304768000002</v>
      </c>
      <c r="AV4" s="205">
        <f>DB_Census_State!AQ4*FE_ConvertionFactors!$C$35*FE_ConvertionFactors!$C$38*FE_ConvertionFactors!$C$39*FE_ConvertionFactors!$F$39*FE_ConvertionFactors!$G$39</f>
        <v>4.8888920520000001</v>
      </c>
      <c r="AW4" s="205">
        <f>DB_Census_State!AQ4*FE_ConvertionFactors!$C$35*FE_ConvertionFactors!$C$38*FE_ConvertionFactors!$C$40*FE_ConvertionFactors!$F$40*FE_ConvertionFactors!$G$40</f>
        <v>1.00456686</v>
      </c>
      <c r="AX4" s="205">
        <f>DB_Census_State!AQ4*FE_ConvertionFactors!$C$35*FE_ConvertionFactors!$C$38*FE_ConvertionFactors!$C$41*FE_ConvertionFactors!$F$41*FE_ConvertionFactors!$G$41</f>
        <v>0</v>
      </c>
      <c r="AY4" s="205">
        <f>DB_Census_State!AQ4*FE_ConvertionFactors!$C$35*FE_ConvertionFactors!$C$42*FE_ConvertionFactors!$C$44*FE_ConvertionFactors!$F$44*FE_ConvertionFactors!$G$44</f>
        <v>26.361877589202241</v>
      </c>
      <c r="AZ4" s="205">
        <f>(DB_Census_State!AQ4*FE_ConvertionFactors!$D$46/FE_ConvertionFactors!$D$33)*FE_ConvertionFactors!$F$46*FE_ConvertionFactors!$G$46</f>
        <v>90.484991999999991</v>
      </c>
      <c r="BA4" s="205">
        <f>DB_Census_State!AQ4*FE_ConvertionFactors!$C$34*FE_ConvertionFactors!$F$34*FE_ConvertionFactors!$H$34</f>
        <v>2344.2048000000004</v>
      </c>
      <c r="BB4" s="205">
        <f>DB_Census_State!AQ4*FE_ConvertionFactors!$C$35*FE_ConvertionFactors!$F$35*FE_ConvertionFactors!$H$35</f>
        <v>25995.556800000002</v>
      </c>
      <c r="BC4" s="205">
        <f>DB_Census_State!AQ4*FE_ConvertionFactors!$C$35*FE_ConvertionFactors!$C$37*FE_ConvertionFactors!$F$37*FE_ConvertionFactors!$H$37</f>
        <v>13422.089318400003</v>
      </c>
      <c r="BD4" s="205">
        <f>DB_Census_State!AQ4*FE_ConvertionFactors!$C$35*FE_ConvertionFactors!$C$38*FE_ConvertionFactors!$C$39*FE_ConvertionFactors!$F$39*FE_ConvertionFactors!$H$39</f>
        <v>1306.6675120799998</v>
      </c>
      <c r="BE4" s="205">
        <f>DB_Census_State!AQ4*FE_ConvertionFactors!$C$35*FE_ConvertionFactors!$C$38*FE_ConvertionFactors!$C$40*FE_ConvertionFactors!$F$40*FE_ConvertionFactors!$H$40</f>
        <v>449.31535919999999</v>
      </c>
      <c r="BF4" s="205">
        <f>DB_Census_State!AQ4*FE_ConvertionFactors!$C$35*FE_ConvertionFactors!$C$38*FE_ConvertionFactors!$C$41*FE_ConvertionFactors!$F$41*FE_ConvertionFactors!$H$41</f>
        <v>4903.1995193999992</v>
      </c>
      <c r="BG4" s="205">
        <f>DB_Census_State!AQ4*FE_ConvertionFactors!$C$35*FE_ConvertionFactors!$C$42*FE_ConvertionFactors!$C$44*FE_ConvertionFactors!$F$44*FE_ConvertionFactors!$H$44</f>
        <v>2765.8363372277763</v>
      </c>
      <c r="BH4" s="205">
        <f>(DB_Census_State!AQ4*FE_ConvertionFactors!$D$46/FE_ConvertionFactors!$D$33)*FE_ConvertionFactors!$F$46*FE_ConvertionFactors!$H$46</f>
        <v>29581.632000000001</v>
      </c>
      <c r="BI4" s="205">
        <f>DB_Census_State!AQ4*FE_ConvertionFactors!$C$35*FE_ConvertionFactors!$C$38*FE_ConvertionFactors!$C$41*FE_ConvertionFactors!$F$41*FE_ConvertionFactors!$I$41</f>
        <v>4538.9618408159986</v>
      </c>
      <c r="BJ4" s="181">
        <f>DB_Census_State!AR4*FE_ConvertionFactors!$F$48*FE_ConvertionFactors!$G$48</f>
        <v>955.24466400000006</v>
      </c>
      <c r="BK4" s="205">
        <f>(DB_Census_State!AR4*FE_ConvertionFactors!$D$50/FE_ConvertionFactors!$D$48)*FE_ConvertionFactors!$F$50*FE_ConvertionFactors!$G$50</f>
        <v>405.15155999999996</v>
      </c>
      <c r="BL4" s="181">
        <f>DB_Census_State!AR4*FE_ConvertionFactors!$F$48*FE_ConvertionFactors!$H$48</f>
        <v>71643.349800000011</v>
      </c>
      <c r="BM4" s="205">
        <f>(DB_Census_State!AR4*FE_ConvertionFactors!$D$50/FE_ConvertionFactors!$D$48)*FE_ConvertionFactors!$F$50*FE_ConvertionFactors!$H$50</f>
        <v>102143.84399999998</v>
      </c>
      <c r="BN4" s="181">
        <f>DB_Census_State!AR4*FE_ConvertionFactors!$F$48*FE_ConvertionFactors!$I$48</f>
        <v>50574.042090000003</v>
      </c>
      <c r="BO4" s="181">
        <f>DB_Census_State!AS4*FE_ConvertionFactors!$F$52*FE_ConvertionFactors!$G$52</f>
        <v>4.23576</v>
      </c>
      <c r="BP4" s="205">
        <f>DB_Census_State!AS4*FE_ConvertionFactors!$C$53*FE_ConvertionFactors!$F$53*FE_ConvertionFactors!$G$53</f>
        <v>1.2707280000000001</v>
      </c>
      <c r="BQ4" s="205">
        <f>DB_Census_State!AS4*FE_ConvertionFactors!$C$54*FE_ConvertionFactors!$C$55*FE_ConvertionFactors!$F$55*FE_ConvertionFactors!$G$55</f>
        <v>2.04792</v>
      </c>
      <c r="BR4" s="205">
        <f>DB_Census_State!AS4*FE_ConvertionFactors!$C$54*FE_ConvertionFactors!$C$56*FE_ConvertionFactors!$F$56*FE_ConvertionFactors!$G$56</f>
        <v>0.36002941406250111</v>
      </c>
      <c r="BS4" s="205">
        <f>DB_Census_State!AS4*FE_ConvertionFactors!$F$52*FE_ConvertionFactors!$H$52</f>
        <v>1007.4240000000001</v>
      </c>
      <c r="BT4" s="205">
        <f>DB_Census_State!AS4*FE_ConvertionFactors!$C$53*FE_ConvertionFactors!$F$53*FE_ConvertionFactors!$H$53</f>
        <v>302.22720000000004</v>
      </c>
      <c r="BU4" s="205">
        <f>DB_Census_State!AS4*FE_ConvertionFactors!$C$54*FE_ConvertionFactors!$C$55*FE_ConvertionFactors!$F$55*FE_ConvertionFactors!$H$55</f>
        <v>617.78920000000005</v>
      </c>
      <c r="BV4" s="205">
        <f>DB_Census_State!AS4*FE_ConvertionFactors!$C$54*FE_ConvertionFactors!$C$56*FE_ConvertionFactors!$F$56*FE_ConvertionFactors!$H$56</f>
        <v>94.567726093750295</v>
      </c>
      <c r="BW4" s="205">
        <f>DB_Census_State!AS4*FE_ConvertionFactors!$F$52*FE_ConvertionFactors!$I$52</f>
        <v>515.16</v>
      </c>
      <c r="BX4" s="205">
        <f>DB_Census_State!AS4*FE_ConvertionFactors!$C$53*FE_ConvertionFactors!$F$53*FE_ConvertionFactors!$I$53</f>
        <v>154.548</v>
      </c>
      <c r="BY4" s="205">
        <f>DB_Census_State!AS4*FE_ConvertionFactors!$C$54*FE_ConvertionFactors!$C$55*FE_ConvertionFactors!$F$55*FE_ConvertionFactors!$L$55</f>
        <v>320.8408</v>
      </c>
      <c r="BZ4" s="205">
        <f>DB_Census_State!AS4*FE_ConvertionFactors!$C$54*FE_ConvertionFactors!$C$56*FE_ConvertionFactors!$F$56*FE_ConvertionFactors!$I$56</f>
        <v>54.004412109375174</v>
      </c>
      <c r="CA4" s="205">
        <f>DB_Census_State!AT4*FE_ConvertionFactors!$F$58*FE_ConvertionFactors!$G$58</f>
        <v>1204.8724479999998</v>
      </c>
      <c r="CB4" s="205">
        <f>(DB_Census_State!AT4*FE_ConvertionFactors!$D$60/FE_ConvertionFactors!$D$58)*FE_ConvertionFactors!$F$60*FE_ConvertionFactors!$G$60</f>
        <v>5649.520254545454</v>
      </c>
      <c r="CC4" s="205">
        <f>DB_Census_State!AT4*FE_ConvertionFactors!$F$58*FE_ConvertionFactors!$H$58</f>
        <v>792435.34080000001</v>
      </c>
      <c r="CD4" s="205">
        <f>(DB_Census_State!AT4*FE_ConvertionFactors!$D$60/FE_ConvertionFactors!$D$58)*FE_ConvertionFactors!$F$60*FE_ConvertionFactors!$H$60</f>
        <v>451507.84363636357</v>
      </c>
      <c r="CE4" s="205">
        <f>DB_Census_State!AT4*FE_ConvertionFactors!$F$58*FE_ConvertionFactors!$I$58</f>
        <v>593167.97440000006</v>
      </c>
      <c r="CF4" s="205">
        <f>DB_Census_State!AU4*FE_ConvertionFactors!$F$62*FE_ConvertionFactors!$G$62</f>
        <v>1592.1840000000002</v>
      </c>
      <c r="CG4" s="205">
        <f>DB_Census_State!AU4*FE_ConvertionFactors!$C$63*FE_ConvertionFactors!$F$63*FE_ConvertionFactors!$G$63</f>
        <v>636.87360000000012</v>
      </c>
      <c r="CH4" s="205">
        <f>DB_Census_State!AU4*FE_ConvertionFactors!$C$64*FE_ConvertionFactors!$F$64*FE_ConvertionFactors!$G$64</f>
        <v>955.31039999999996</v>
      </c>
      <c r="CI4" s="205">
        <f>(DB_Census_State!AU4*FE_ConvertionFactors!$D$66/FE_ConvertionFactors!$D$62)*FE_ConvertionFactors!$F$66*FE_ConvertionFactors!$G$66</f>
        <v>845.84775000000002</v>
      </c>
      <c r="CJ4" s="205">
        <f>DB_Census_State!AU4*FE_ConvertionFactors!$F$62*FE_ConvertionFactors!$H$62</f>
        <v>299330.592</v>
      </c>
      <c r="CK4" s="205">
        <f>DB_Census_State!AU4*FE_ConvertionFactors!$C$63*FE_ConvertionFactors!$F$63*FE_ConvertionFactors!$H$63</f>
        <v>119732.23680000001</v>
      </c>
      <c r="CL4" s="205">
        <f>DB_Census_State!AU4*FE_ConvertionFactors!$C$64*FE_ConvertionFactors!$F$64*FE_ConvertionFactors!$H$64</f>
        <v>179598.35519999999</v>
      </c>
      <c r="CM4" s="205">
        <f>(DB_Census_State!AU4*FE_ConvertionFactors!$D$66/FE_ConvertionFactors!$D$62)*FE_ConvertionFactors!$F$66*FE_ConvertionFactors!$H$66</f>
        <v>253754.32499999998</v>
      </c>
      <c r="CN4" s="205">
        <f>DB_Census_State!AU4*FE_ConvertionFactors!$F$62*FE_ConvertionFactors!$I$62</f>
        <v>254749.44</v>
      </c>
      <c r="CO4" s="205">
        <f>DB_Census_State!AU4*FE_ConvertionFactors!$C$63*FE_ConvertionFactors!$F$63*FE_ConvertionFactors!$I$63</f>
        <v>101899.77600000001</v>
      </c>
      <c r="CP4" s="205">
        <f>DB_Census_State!AU4*FE_ConvertionFactors!$C$64*FE_ConvertionFactors!$F$64*FE_ConvertionFactors!$L$64</f>
        <v>153327.31919999997</v>
      </c>
      <c r="CQ4" s="205">
        <f>DB_Census_State!AU4*FE_ConvertionFactors!$C$64*FE_ConvertionFactors!$F$64*FE_ConvertionFactors!$I$63</f>
        <v>152849.66399999999</v>
      </c>
      <c r="CR4" s="205">
        <f>DB_Census_State!AV4*FE_ConvertionFactors!$F$68*FE_ConvertionFactors!$G$68</f>
        <v>0</v>
      </c>
      <c r="CS4" s="205">
        <f>DB_Census_State!AV4*FE_ConvertionFactors!$C$69*FE_ConvertionFactors!$F$69*FE_ConvertionFactors!$G$69</f>
        <v>0</v>
      </c>
      <c r="CT4" s="205">
        <f>DB_Census_State!AV4*FE_ConvertionFactors!$C$70*FE_ConvertionFactors!$C$71*FE_ConvertionFactors!$F$71*FE_ConvertionFactors!$G$71</f>
        <v>0</v>
      </c>
      <c r="CU4" s="205">
        <f>DB_Census_State!AV4*FE_ConvertionFactors!$C$70*FE_ConvertionFactors!$C$72*FE_ConvertionFactors!$F$72*FE_ConvertionFactors!$G$72</f>
        <v>0</v>
      </c>
      <c r="CV4" s="205">
        <f>(DB_Census_State!AV4*FE_ConvertionFactors!$D$74/FE_ConvertionFactors!$D$69)*FE_ConvertionFactors!$F$74*FE_ConvertionFactors!$G$74</f>
        <v>0</v>
      </c>
      <c r="CW4" s="205">
        <f>DB_Census_State!AV4*FE_ConvertionFactors!$F$68*FE_ConvertionFactors!$H$68</f>
        <v>0</v>
      </c>
      <c r="CX4" s="205">
        <f>DB_Census_State!AV4*FE_ConvertionFactors!$C$69*FE_ConvertionFactors!$F$69*FE_ConvertionFactors!$H$69</f>
        <v>0</v>
      </c>
      <c r="CY4" s="205">
        <f>DB_Census_State!AV4*FE_ConvertionFactors!$C$70*FE_ConvertionFactors!$C$71*FE_ConvertionFactors!$F$71*FE_ConvertionFactors!$H$71</f>
        <v>0</v>
      </c>
      <c r="CZ4" s="205">
        <f>DB_Census_State!AV4*FE_ConvertionFactors!$C$70*FE_ConvertionFactors!$C$72*FE_ConvertionFactors!$F$72*FE_ConvertionFactors!$H$72</f>
        <v>0</v>
      </c>
      <c r="DA4" s="205">
        <f>(DB_Census_State!AV4*FE_ConvertionFactors!$D$74/FE_ConvertionFactors!$D$69)*FE_ConvertionFactors!$F$74*FE_ConvertionFactors!$H$74</f>
        <v>0</v>
      </c>
      <c r="DB4" s="205">
        <f>DB_Census_State!AV4*FE_ConvertionFactors!$F$68*FE_ConvertionFactors!$I$68</f>
        <v>0</v>
      </c>
      <c r="DC4" s="205">
        <f>DB_Census_State!AV4*FE_ConvertionFactors!$C$69*FE_ConvertionFactors!$F$69*FE_ConvertionFactors!$I$69</f>
        <v>0</v>
      </c>
      <c r="DD4" s="205">
        <f>DB_Census_State!AV4*FE_ConvertionFactors!$C$70*FE_ConvertionFactors!$C$71*FE_ConvertionFactors!$F$71*FE_ConvertionFactors!$I$71</f>
        <v>0</v>
      </c>
      <c r="DE4" s="205">
        <f>DB_Census_State!AV4*FE_ConvertionFactors!$C$70*FE_ConvertionFactors!$C$72*FE_ConvertionFactors!$F$72*FE_ConvertionFactors!$L$72</f>
        <v>0</v>
      </c>
      <c r="DF4" s="205">
        <f>DB_Census_State!AV4*FE_ConvertionFactors!$C$70*FE_ConvertionFactors!$C$72*FE_ConvertionFactors!$F$72*FE_ConvertionFactors!$I$69</f>
        <v>0</v>
      </c>
      <c r="DG4" s="205">
        <f>DB_Census_State!AW4*FE_ConvertionFactors!$F$76*FE_ConvertionFactors!$G$76</f>
        <v>0</v>
      </c>
      <c r="DH4" s="205">
        <f>DB_Census_State!AW4*FE_ConvertionFactors!$C$77*FE_ConvertionFactors!$F$77*FE_ConvertionFactors!$G$77</f>
        <v>0</v>
      </c>
      <c r="DI4" s="205">
        <f>DB_Census_State!AW4*FE_ConvertionFactors!$C$78*FE_ConvertionFactors!$F$78*FE_ConvertionFactors!$G$78</f>
        <v>0</v>
      </c>
      <c r="DJ4" s="205">
        <f>(DB_Census_State!AW4*FE_ConvertionFactors!$D$80/FE_ConvertionFactors!$D$76)*FE_ConvertionFactors!$F$80*FE_ConvertionFactors!$G$80</f>
        <v>0</v>
      </c>
      <c r="DK4" s="205">
        <f>DB_Census_State!AW4*FE_ConvertionFactors!$F$76*FE_ConvertionFactors!$H$76</f>
        <v>0</v>
      </c>
      <c r="DL4" s="205">
        <f>DB_Census_State!AW4*FE_ConvertionFactors!$C$77*FE_ConvertionFactors!$F$77*FE_ConvertionFactors!$H$77</f>
        <v>0</v>
      </c>
      <c r="DM4" s="205">
        <f>DB_Census_State!AW4*FE_ConvertionFactors!$C$78*FE_ConvertionFactors!$F$78*FE_ConvertionFactors!$H$78</f>
        <v>0</v>
      </c>
      <c r="DN4" s="205">
        <f>(DB_Census_State!AW4*FE_ConvertionFactors!$D$80/FE_ConvertionFactors!$D$76)*FE_ConvertionFactors!$F$80*FE_ConvertionFactors!$H$80</f>
        <v>0</v>
      </c>
      <c r="DO4" s="205">
        <f>DB_Census_State!AW4*FE_ConvertionFactors!$F$76*FE_ConvertionFactors!$I$76</f>
        <v>0</v>
      </c>
      <c r="DP4" s="205">
        <f>DB_Census_State!AW4*FE_ConvertionFactors!$C$77*FE_ConvertionFactors!$F$77*FE_ConvertionFactors!$I$77</f>
        <v>0</v>
      </c>
      <c r="DQ4" s="205">
        <f>DB_Census_State!AW4*FE_ConvertionFactors!$C$78*FE_ConvertionFactors!$F$78*FE_ConvertionFactors!$L$78</f>
        <v>0</v>
      </c>
      <c r="DR4" s="205">
        <f>DB_Census_State!AW4*FE_ConvertionFactors!$C$78*FE_ConvertionFactors!$F$78*FE_ConvertionFactors!$I$77</f>
        <v>0</v>
      </c>
      <c r="DS4" s="181">
        <f>SUM(DB_Census_State!M4:N4)*FE_ConvertionFactors!$E$84*FE_ConvertionFactors!$F$84*FE_ConvertionFactors!$G$84</f>
        <v>796.72789686580211</v>
      </c>
      <c r="DT4" s="181">
        <f>SUM(DB_Census_State!O4:P4)*FE_ConvertionFactors!$E$85*FE_ConvertionFactors!$F$85*FE_ConvertionFactors!$G$85</f>
        <v>8.6174872039999997</v>
      </c>
      <c r="DU4" s="181">
        <f>SUM(DB_Census_State!Q4:S4)*FE_ConvertionFactors!$E$86*FE_ConvertionFactors!$F$86*FE_ConvertionFactors!$G$86</f>
        <v>12.6968679165</v>
      </c>
      <c r="DV4" s="181">
        <f>DB_Census_State!U4*FE_ConvertionFactors!$E$87*FE_ConvertionFactors!$F$87*FE_ConvertionFactors!$G$87</f>
        <v>819.953919594941</v>
      </c>
      <c r="DW4" s="181">
        <f>DB_Census_State!V4*FE_ConvertionFactors!$E$88*FE_ConvertionFactors!$F$88*FE_ConvertionFactors!$G$88</f>
        <v>784.38395250000008</v>
      </c>
      <c r="DX4" s="181">
        <f>SUM(DB_Census_State!M4:N4)*FE_ConvertionFactors!$E$84*FE_ConvertionFactors!$F$84*FE_ConvertionFactors!$H$84</f>
        <v>45009.952615145965</v>
      </c>
      <c r="DY4" s="181">
        <f>SUM(DB_Census_State!O4:P4)*FE_ConvertionFactors!$E$85*FE_ConvertionFactors!$F$85*FE_ConvertionFactors!$H$85</f>
        <v>537.32567272000006</v>
      </c>
      <c r="DZ4" s="181">
        <f>SUM(DB_Census_State!Q4:S4)*FE_ConvertionFactors!$E$86*FE_ConvertionFactors!$F$86*FE_ConvertionFactors!$H$86</f>
        <v>806.87529925000001</v>
      </c>
      <c r="EA4" s="181">
        <f>DB_Census_State!U4*FE_ConvertionFactors!$E$87*FE_ConvertionFactors!$F$87*FE_ConvertionFactors!$H$87</f>
        <v>62664.872093395745</v>
      </c>
      <c r="EB4" s="181">
        <f>DB_Census_State!V4*FE_ConvertionFactors!$E$88*FE_ConvertionFactors!$F$88*FE_ConvertionFactors!$H$88</f>
        <v>46882.719000000005</v>
      </c>
      <c r="EC4" s="181">
        <f>SUM(DB_Census_State!M4:N4)*FE_ConvertionFactors!$E$84*FE_ConvertionFactors!$F$84*FE_ConvertionFactors!$I$84</f>
        <v>30351.538928221034</v>
      </c>
      <c r="ED4" s="181">
        <f>SUM(DB_Census_State!O4:P4)*FE_ConvertionFactors!$E$85*FE_ConvertionFactors!$F$85*FE_ConvertionFactors!$I$85</f>
        <v>362.94828459199999</v>
      </c>
      <c r="EE4" s="181">
        <f>SUM(DB_Census_State!Q4:S4)*FE_ConvertionFactors!$E$86*FE_ConvertionFactors!$F$86*FE_ConvertionFactors!$I$86</f>
        <v>545.02142855</v>
      </c>
      <c r="EF4" s="181">
        <f>DB_Census_State!U4*FE_ConvertionFactors!$E$87*FE_ConvertionFactors!$F$87*FE_ConvertionFactors!$I$87</f>
        <v>50131.897674716602</v>
      </c>
      <c r="EG4" s="181">
        <f>DB_Census_State!V4*FE_ConvertionFactors!$E$88*FE_ConvertionFactors!$F$88*FE_ConvertionFactors!$I$88</f>
        <v>29932.812900000004</v>
      </c>
      <c r="EH4" s="181">
        <f>DB_Census_State!W4*0.00104*FE_ConvertionFactors!$F$90*FE_ConvertionFactors!$G$90</f>
        <v>232.00007999999997</v>
      </c>
      <c r="EI4" s="181">
        <f>DB_Census_State!X4*0.00104*FE_ConvertionFactors!$F$91*FE_ConvertionFactors!$G$91</f>
        <v>3.3623199999999992E-2</v>
      </c>
      <c r="EJ4" s="181">
        <f>DB_Census_State!Y4*0.000054*FE_ConvertionFactors!$F$92*FE_ConvertionFactors!$G$92</f>
        <v>111.78926639999999</v>
      </c>
      <c r="EK4" s="205">
        <f>DB_Census_State!W4*0.00104*FE_ConvertionFactors!$F$90*FE_ConvertionFactors!$H$90</f>
        <v>27577.367999999995</v>
      </c>
      <c r="EL4" s="205">
        <f>DB_Census_State!X4*0.00104*FE_ConvertionFactors!$F$91*FE_ConvertionFactors!$H$91</f>
        <v>3.9967199999999989</v>
      </c>
      <c r="EM4" s="205">
        <f>DB_Census_State!Y4*0.000054*FE_ConvertionFactors!$F$92*FE_ConvertionFactors!$H$92</f>
        <v>9294.4790064000008</v>
      </c>
      <c r="EN4" s="205">
        <f>DB_Census_State!W4*0.00104*FE_ConvertionFactors!$F$90*FE_ConvertionFactors!$I$90</f>
        <v>19137.817919999998</v>
      </c>
      <c r="EO4" s="205">
        <f>DB_Census_State!X4*0.00104*FE_ConvertionFactors!$F$91*FE_ConvertionFactors!$I$91</f>
        <v>2.7735967999999991</v>
      </c>
      <c r="EP4" s="205">
        <f>DB_Census_State!Y4*0.000054*FE_ConvertionFactors!$F$92*FE_ConvertionFactors!$I$92</f>
        <v>5493.6439487999996</v>
      </c>
    </row>
    <row r="5" spans="1:148" x14ac:dyDescent="0.2">
      <c r="A5" s="203">
        <v>13</v>
      </c>
      <c r="B5" s="203" t="s">
        <v>34</v>
      </c>
      <c r="C5" s="203">
        <v>1975</v>
      </c>
      <c r="D5" s="204" t="s">
        <v>200</v>
      </c>
      <c r="E5" s="205">
        <f>DB_Census_State!AL5*FE_ConvertionFactors!$C$4*FE_ConvertionFactors!$F$4*FE_ConvertionFactors!$G$4</f>
        <v>0</v>
      </c>
      <c r="F5" s="205">
        <f>DB_Census_State!AL5*FE_ConvertionFactors!$C$5*FE_ConvertionFactors!$F$5*FE_ConvertionFactors!$G$5</f>
        <v>0</v>
      </c>
      <c r="G5" s="205">
        <f>(DB_Census_State!AL5*FE_ConvertionFactors!$D$9/FE_ConvertionFactors!$D$3)*FE_ConvertionFactors!$C$10*FE_ConvertionFactors!$F$10*FE_ConvertionFactors!$G$10</f>
        <v>0</v>
      </c>
      <c r="H5" s="205">
        <f>(DB_Census_State!AL5*FE_ConvertionFactors!$D$9/FE_ConvertionFactors!$D$3)*FE_ConvertionFactors!$C$11*FE_ConvertionFactors!$F$11*FE_ConvertionFactors!$G$11</f>
        <v>0</v>
      </c>
      <c r="I5" s="205">
        <f>DB_Census_State!AL5*FE_ConvertionFactors!$C$4*FE_ConvertionFactors!$F$4*FE_ConvertionFactors!$H$4</f>
        <v>0</v>
      </c>
      <c r="J5" s="205">
        <f>DB_Census_State!AL5*FE_ConvertionFactors!$C$5*FE_ConvertionFactors!$F$5*FE_ConvertionFactors!$H$5</f>
        <v>0</v>
      </c>
      <c r="K5" s="205">
        <f>(DB_Census_State!AL5*FE_ConvertionFactors!$D$9/FE_ConvertionFactors!$D$3)*FE_ConvertionFactors!$C$10*FE_ConvertionFactors!$F$10*FE_ConvertionFactors!$H$10</f>
        <v>0</v>
      </c>
      <c r="L5" s="205">
        <f>(DB_Census_State!AL5*FE_ConvertionFactors!$D$9/FE_ConvertionFactors!$D$3)*FE_ConvertionFactors!$C$11*FE_ConvertionFactors!$F$11*FE_ConvertionFactors!$H$11</f>
        <v>0</v>
      </c>
      <c r="M5" s="205">
        <f>DB_Census_State!AL5*FE_ConvertionFactors!$C$4*FE_ConvertionFactors!$F$4*FE_ConvertionFactors!$I$4</f>
        <v>0</v>
      </c>
      <c r="N5" s="205">
        <f>DB_Census_State!AL5*FE_ConvertionFactors!$C$5*FE_ConvertionFactors!$F$5*FE_ConvertionFactors!$L$5</f>
        <v>0</v>
      </c>
      <c r="O5" s="205">
        <f>DB_Census_State!AM5*FE_ConvertionFactors!$C$14*FE_ConvertionFactors!$F$14*FE_ConvertionFactors!$G$14</f>
        <v>143.32656</v>
      </c>
      <c r="P5" s="205">
        <f>DB_Census_State!AM5*FE_ConvertionFactors!$C$15*FE_ConvertionFactors!$F$15*FE_ConvertionFactors!$G$15</f>
        <v>41.204531999999993</v>
      </c>
      <c r="Q5" s="205">
        <f>DB_Census_State!AM5*FE_ConvertionFactors!$C$16*FE_ConvertionFactors!$F$16*FE_ConvertionFactors!$G$16</f>
        <v>57.330623999999993</v>
      </c>
      <c r="R5" s="205">
        <f>DB_Census_State!AM5*FE_ConvertionFactors!$C$17*FE_ConvertionFactors!$F$17*FE_ConvertionFactors!$G$17</f>
        <v>21.013853999999998</v>
      </c>
      <c r="S5" s="205">
        <f>(DB_Census_State!AM5*FE_ConvertionFactors!$D$19/FE_ConvertionFactors!$D$13)*FE_ConvertionFactors!$F$19*FE_ConvertionFactors!$G$19</f>
        <v>147.19936000000004</v>
      </c>
      <c r="T5" s="205">
        <f>DB_Census_State!AM5*FE_ConvertionFactors!$C$14*FE_ConvertionFactors!$F$14*FE_ConvertionFactors!$H$14</f>
        <v>24806.52</v>
      </c>
      <c r="U5" s="205">
        <f>DB_Census_State!AM5*FE_ConvertionFactors!$C$15*FE_ConvertionFactors!$F$15*FE_ConvertionFactors!$H$15</f>
        <v>5902.2707999999993</v>
      </c>
      <c r="V5" s="205">
        <f>DB_Census_State!AM5*FE_ConvertionFactors!$C$16*FE_ConvertionFactors!$F$16*FE_ConvertionFactors!$H$16</f>
        <v>9922.6080000000002</v>
      </c>
      <c r="W5" s="205">
        <f>DB_Census_State!AM5*FE_ConvertionFactors!$C$17*FE_ConvertionFactors!$F$17*FE_ConvertionFactors!$H$17</f>
        <v>9257.4546000000009</v>
      </c>
      <c r="X5" s="205">
        <f>(DB_Census_State!AM5*FE_ConvertionFactors!$D$19/FE_ConvertionFactors!$D$13)*FE_ConvertionFactors!$F$19*FE_ConvertionFactors!$H$19</f>
        <v>54323.573333333341</v>
      </c>
      <c r="Y5" s="205">
        <f>DB_Census_State!AM5*FE_ConvertionFactors!$C$14*FE_ConvertionFactors!$F$14*FE_ConvertionFactors!$I$14</f>
        <v>23014.938000000002</v>
      </c>
      <c r="Z5" s="205">
        <f>DB_Census_State!AM5*FE_ConvertionFactors!$C$15*FE_ConvertionFactors!$F$15*FE_ConvertionFactors!$L$15</f>
        <v>3939.4873499999994</v>
      </c>
      <c r="AA5" s="205">
        <f>DB_Census_State!AM5*FE_ConvertionFactors!$C$15*FE_ConvertionFactors!$F$15*FE_ConvertionFactors!$I$14</f>
        <v>4649.4303</v>
      </c>
      <c r="AB5" s="205">
        <f>DB_Census_State!AM5*FE_ConvertionFactors!$C$16*FE_ConvertionFactors!$F$16*FE_ConvertionFactors!$L$16</f>
        <v>6601.2305272307685</v>
      </c>
      <c r="AC5" s="205">
        <f>DB_Census_State!AM5*FE_ConvertionFactors!$C$16*FE_ConvertionFactors!$F$16*FE_ConvertionFactors!$I$14</f>
        <v>9205.9751999999989</v>
      </c>
      <c r="AD5" s="205">
        <f>DB_Census_State!AN5*FE_ConvertionFactors!$C$22*FE_ConvertionFactors!$F$22*FE_ConvertionFactors!$G$22</f>
        <v>398.8622484</v>
      </c>
      <c r="AE5" s="205">
        <f>DB_Census_State!AN5*FE_ConvertionFactors!$C$23*FE_ConvertionFactors!$F$23*FE_ConvertionFactors!$G$23</f>
        <v>160.29746963999997</v>
      </c>
      <c r="AF5" s="205">
        <f>(DB_Census_State!AN5*FE_ConvertionFactors!$D$25/FE_ConvertionFactors!$D$21)*FE_ConvertionFactors!$F$25*FE_ConvertionFactors!$G$25</f>
        <v>9085.5757439999998</v>
      </c>
      <c r="AG5" s="205">
        <f>DB_Census_State!AN5*FE_ConvertionFactors!$C$22*FE_ConvertionFactors!$F$22*FE_ConvertionFactors!$H$22</f>
        <v>129442.08816</v>
      </c>
      <c r="AH5" s="205">
        <f>DB_Census_State!AN5*FE_ConvertionFactors!$C$23*FE_ConvertionFactors!$F$23*FE_ConvertionFactors!$H$23</f>
        <v>41541.879455999995</v>
      </c>
      <c r="AI5" s="205">
        <f>(DB_Census_State!AN5*FE_ConvertionFactors!$D$25/FE_ConvertionFactors!$D$21)*FE_ConvertionFactors!$F$25*FE_ConvertionFactors!$H$25</f>
        <v>968763.19679999992</v>
      </c>
      <c r="AJ5" s="205">
        <f>DB_Census_State!AN5*FE_ConvertionFactors!$C$22*FE_ConvertionFactors!$F$22*FE_ConvertionFactors!$I$22</f>
        <v>114390.68256</v>
      </c>
      <c r="AK5" s="205">
        <f>DB_Census_State!AO5*FE_ConvertionFactors!$F$27*FE_ConvertionFactors!$G$27</f>
        <v>108.63999999999999</v>
      </c>
      <c r="AL5" s="205">
        <f>DB_Census_State!AO5*FE_ConvertionFactors!$C$29*FE_ConvertionFactors!$F$29*FE_ConvertionFactors!$G$29</f>
        <v>117.71759999999999</v>
      </c>
      <c r="AM5" s="205">
        <f>DB_Census_State!AO5*FE_ConvertionFactors!$F$27*FE_ConvertionFactors!$H$27</f>
        <v>9668.9599999999991</v>
      </c>
      <c r="AN5" s="205">
        <f>DB_Census_State!AO5*FE_ConvertionFactors!$C$29*FE_ConvertionFactors!$F$29*FE_ConvertionFactors!$H$29</f>
        <v>26601.119999999995</v>
      </c>
      <c r="AO5" s="205">
        <f>DB_Census_State!AO5*FE_ConvertionFactors!$F$27*FE_ConvertionFactors!$I$27</f>
        <v>5187.5599999999995</v>
      </c>
      <c r="AP5" s="205">
        <f>DB_Census_State!AP5*FE_ConvertionFactors!$F$31*FE_ConvertionFactors!$G$31</f>
        <v>13.659029999999998</v>
      </c>
      <c r="AQ5" s="205">
        <f>DB_Census_State!AP5*FE_ConvertionFactors!$F$31*FE_ConvertionFactors!$H$31</f>
        <v>1863.6156000000001</v>
      </c>
      <c r="AR5" s="205">
        <f>DB_Census_State!AP5*FE_ConvertionFactors!$F$31*FE_ConvertionFactors!$I$31</f>
        <v>1553.0129999999999</v>
      </c>
      <c r="AS5" s="205">
        <f>DB_Census_State!AQ5*FE_ConvertionFactors!$C$34*FE_ConvertionFactors!$F$34*FE_ConvertionFactors!$G$34</f>
        <v>8.8950400000000016</v>
      </c>
      <c r="AT5" s="205">
        <f>DB_Census_State!AQ5*FE_ConvertionFactors!$C$35*FE_ConvertionFactors!$F$35*FE_ConvertionFactors!$G$35</f>
        <v>29.591892000000001</v>
      </c>
      <c r="AU5" s="205">
        <f>DB_Census_State!AQ5*FE_ConvertionFactors!$C$35*FE_ConvertionFactors!$C$37*FE_ConvertionFactors!$F$37*FE_ConvertionFactors!$G$37</f>
        <v>16.939714176000003</v>
      </c>
      <c r="AV5" s="205">
        <f>DB_Census_State!AQ5*FE_ConvertionFactors!$C$35*FE_ConvertionFactors!$C$38*FE_ConvertionFactors!$C$39*FE_ConvertionFactors!$F$39*FE_ConvertionFactors!$G$39</f>
        <v>6.3072743139999998</v>
      </c>
      <c r="AW5" s="205">
        <f>DB_Census_State!AQ5*FE_ConvertionFactors!$C$35*FE_ConvertionFactors!$C$38*FE_ConvertionFactors!$C$40*FE_ConvertionFactors!$F$40*FE_ConvertionFactors!$G$40</f>
        <v>1.2960152700000001</v>
      </c>
      <c r="AX5" s="205">
        <f>DB_Census_State!AQ5*FE_ConvertionFactors!$C$35*FE_ConvertionFactors!$C$38*FE_ConvertionFactors!$C$41*FE_ConvertionFactors!$F$41*FE_ConvertionFactors!$G$41</f>
        <v>0</v>
      </c>
      <c r="AY5" s="205">
        <f>DB_Census_State!AQ5*FE_ConvertionFactors!$C$35*FE_ConvertionFactors!$C$42*FE_ConvertionFactors!$C$44*FE_ConvertionFactors!$F$44*FE_ConvertionFactors!$G$44</f>
        <v>34.010076642859673</v>
      </c>
      <c r="AZ5" s="205">
        <f>(DB_Census_State!AQ5*FE_ConvertionFactors!$D$46/FE_ConvertionFactors!$D$33)*FE_ConvertionFactors!$F$46*FE_ConvertionFactors!$G$46</f>
        <v>116.73681066666667</v>
      </c>
      <c r="BA5" s="205">
        <f>DB_Census_State!AQ5*FE_ConvertionFactors!$C$34*FE_ConvertionFactors!$F$34*FE_ConvertionFactors!$H$34</f>
        <v>3024.3136000000004</v>
      </c>
      <c r="BB5" s="205">
        <f>DB_Census_State!AQ5*FE_ConvertionFactors!$C$35*FE_ConvertionFactors!$F$35*FE_ConvertionFactors!$H$35</f>
        <v>33537.477600000006</v>
      </c>
      <c r="BC5" s="205">
        <f>DB_Census_State!AQ5*FE_ConvertionFactors!$C$35*FE_ConvertionFactors!$C$37*FE_ConvertionFactors!$F$37*FE_ConvertionFactors!$H$37</f>
        <v>17316.152268800004</v>
      </c>
      <c r="BD5" s="205">
        <f>DB_Census_State!AQ5*FE_ConvertionFactors!$C$35*FE_ConvertionFactors!$C$38*FE_ConvertionFactors!$C$39*FE_ConvertionFactors!$F$39*FE_ConvertionFactors!$H$39</f>
        <v>1685.7624075599997</v>
      </c>
      <c r="BE5" s="205">
        <f>DB_Census_State!AQ5*FE_ConvertionFactors!$C$35*FE_ConvertionFactors!$C$38*FE_ConvertionFactors!$C$40*FE_ConvertionFactors!$F$40*FE_ConvertionFactors!$H$40</f>
        <v>579.67228440000008</v>
      </c>
      <c r="BF5" s="205">
        <f>DB_Census_State!AQ5*FE_ConvertionFactors!$C$35*FE_ConvertionFactors!$C$38*FE_ConvertionFactors!$C$41*FE_ConvertionFactors!$F$41*FE_ConvertionFactors!$H$41</f>
        <v>6325.7327132999999</v>
      </c>
      <c r="BG5" s="205">
        <f>DB_Census_State!AQ5*FE_ConvertionFactors!$C$35*FE_ConvertionFactors!$C$42*FE_ConvertionFactors!$C$44*FE_ConvertionFactors!$F$44*FE_ConvertionFactors!$H$44</f>
        <v>3568.2703363000314</v>
      </c>
      <c r="BH5" s="205">
        <f>(DB_Census_State!AQ5*FE_ConvertionFactors!$D$46/FE_ConvertionFactors!$D$33)*FE_ConvertionFactors!$F$46*FE_ConvertionFactors!$H$46</f>
        <v>38163.957333333339</v>
      </c>
      <c r="BI5" s="205">
        <f>DB_Census_State!AQ5*FE_ConvertionFactors!$C$35*FE_ConvertionFactors!$C$38*FE_ConvertionFactors!$C$41*FE_ConvertionFactors!$F$41*FE_ConvertionFactors!$I$41</f>
        <v>5855.8211403119994</v>
      </c>
      <c r="BJ5" s="181">
        <f>DB_Census_State!AR5*FE_ConvertionFactors!$F$48*FE_ConvertionFactors!$G$48</f>
        <v>702.45727199999999</v>
      </c>
      <c r="BK5" s="205">
        <f>(DB_Census_State!AR5*FE_ConvertionFactors!$D$50/FE_ConvertionFactors!$D$48)*FE_ConvertionFactors!$F$50*FE_ConvertionFactors!$G$50</f>
        <v>297.93587999999988</v>
      </c>
      <c r="BL5" s="181">
        <f>DB_Census_State!AR5*FE_ConvertionFactors!$F$48*FE_ConvertionFactors!$H$48</f>
        <v>52684.295400000003</v>
      </c>
      <c r="BM5" s="205">
        <f>(DB_Census_State!AR5*FE_ConvertionFactors!$D$50/FE_ConvertionFactors!$D$48)*FE_ConvertionFactors!$F$50*FE_ConvertionFactors!$H$50</f>
        <v>75113.411999999968</v>
      </c>
      <c r="BN5" s="181">
        <f>DB_Census_State!AR5*FE_ConvertionFactors!$F$48*FE_ConvertionFactors!$I$48</f>
        <v>37190.580570000006</v>
      </c>
      <c r="BO5" s="181">
        <f>DB_Census_State!AS5*FE_ConvertionFactors!$F$52*FE_ConvertionFactors!$G$52</f>
        <v>39.795364800000002</v>
      </c>
      <c r="BP5" s="205">
        <f>DB_Census_State!AS5*FE_ConvertionFactors!$C$53*FE_ConvertionFactors!$F$53*FE_ConvertionFactors!$G$53</f>
        <v>11.938609440000002</v>
      </c>
      <c r="BQ5" s="205">
        <f>DB_Census_State!AS5*FE_ConvertionFactors!$C$54*FE_ConvertionFactors!$C$55*FE_ConvertionFactors!$F$55*FE_ConvertionFactors!$G$55</f>
        <v>19.240401599999998</v>
      </c>
      <c r="BR5" s="205">
        <f>DB_Census_State!AS5*FE_ConvertionFactors!$C$54*FE_ConvertionFactors!$C$56*FE_ConvertionFactors!$F$56*FE_ConvertionFactors!$G$56</f>
        <v>3.3825103101562606</v>
      </c>
      <c r="BS5" s="205">
        <f>DB_Census_State!AS5*FE_ConvertionFactors!$F$52*FE_ConvertionFactors!$H$52</f>
        <v>9464.8435200000022</v>
      </c>
      <c r="BT5" s="205">
        <f>DB_Census_State!AS5*FE_ConvertionFactors!$C$53*FE_ConvertionFactors!$F$53*FE_ConvertionFactors!$H$53</f>
        <v>2839.4530560000007</v>
      </c>
      <c r="BU5" s="205">
        <f>DB_Census_State!AS5*FE_ConvertionFactors!$C$54*FE_ConvertionFactors!$C$55*FE_ConvertionFactors!$F$55*FE_ConvertionFactors!$H$55</f>
        <v>5804.1878160000006</v>
      </c>
      <c r="BV5" s="205">
        <f>DB_Census_State!AS5*FE_ConvertionFactors!$C$54*FE_ConvertionFactors!$C$56*FE_ConvertionFactors!$F$56*FE_ConvertionFactors!$H$56</f>
        <v>888.47270813437774</v>
      </c>
      <c r="BW5" s="205">
        <f>DB_Census_State!AS5*FE_ConvertionFactors!$F$52*FE_ConvertionFactors!$I$52</f>
        <v>4839.9768000000004</v>
      </c>
      <c r="BX5" s="205">
        <f>DB_Census_State!AS5*FE_ConvertionFactors!$C$53*FE_ConvertionFactors!$F$53*FE_ConvertionFactors!$I$53</f>
        <v>1451.9930400000003</v>
      </c>
      <c r="BY5" s="205">
        <f>DB_Census_State!AS5*FE_ConvertionFactors!$C$54*FE_ConvertionFactors!$C$55*FE_ConvertionFactors!$F$55*FE_ConvertionFactors!$L$55</f>
        <v>3014.3295840000001</v>
      </c>
      <c r="BZ5" s="205">
        <f>DB_Census_State!AS5*FE_ConvertionFactors!$C$54*FE_ConvertionFactors!$C$56*FE_ConvertionFactors!$F$56*FE_ConvertionFactors!$I$56</f>
        <v>507.37654652343912</v>
      </c>
      <c r="CA5" s="205">
        <f>DB_Census_State!AT5*FE_ConvertionFactors!$F$58*FE_ConvertionFactors!$G$58</f>
        <v>8171.5726559999994</v>
      </c>
      <c r="CB5" s="205">
        <f>(DB_Census_State!AT5*FE_ConvertionFactors!$D$60/FE_ConvertionFactors!$D$58)*FE_ConvertionFactors!$F$60*FE_ConvertionFactors!$G$60</f>
        <v>38315.645202272724</v>
      </c>
      <c r="CC5" s="205">
        <f>DB_Census_State!AT5*FE_ConvertionFactors!$F$58*FE_ConvertionFactors!$H$58</f>
        <v>5374380.4776000008</v>
      </c>
      <c r="CD5" s="205">
        <f>(DB_Census_State!AT5*FE_ConvertionFactors!$D$60/FE_ConvertionFactors!$D$58)*FE_ConvertionFactors!$F$60*FE_ConvertionFactors!$H$60</f>
        <v>3062174.0543181812</v>
      </c>
      <c r="CE5" s="205">
        <f>DB_Census_State!AT5*FE_ConvertionFactors!$F$58*FE_ConvertionFactors!$I$58</f>
        <v>4022928.0767999999</v>
      </c>
      <c r="CF5" s="205">
        <f>DB_Census_State!AU5*FE_ConvertionFactors!$F$62*FE_ConvertionFactors!$G$62</f>
        <v>826.84799999999996</v>
      </c>
      <c r="CG5" s="205">
        <f>DB_Census_State!AU5*FE_ConvertionFactors!$C$63*FE_ConvertionFactors!$F$63*FE_ConvertionFactors!$G$63</f>
        <v>330.73920000000004</v>
      </c>
      <c r="CH5" s="205">
        <f>DB_Census_State!AU5*FE_ConvertionFactors!$C$64*FE_ConvertionFactors!$F$64*FE_ConvertionFactors!$G$64</f>
        <v>496.10879999999997</v>
      </c>
      <c r="CI5" s="205">
        <f>(DB_Census_State!AU5*FE_ConvertionFactors!$D$66/FE_ConvertionFactors!$D$62)*FE_ConvertionFactors!$F$66*FE_ConvertionFactors!$G$66</f>
        <v>439.26299999999998</v>
      </c>
      <c r="CJ5" s="205">
        <f>DB_Census_State!AU5*FE_ConvertionFactors!$F$62*FE_ConvertionFactors!$H$62</f>
        <v>155447.424</v>
      </c>
      <c r="CK5" s="205">
        <f>DB_Census_State!AU5*FE_ConvertionFactors!$C$63*FE_ConvertionFactors!$F$63*FE_ConvertionFactors!$H$63</f>
        <v>62178.969600000004</v>
      </c>
      <c r="CL5" s="205">
        <f>DB_Census_State!AU5*FE_ConvertionFactors!$C$64*FE_ConvertionFactors!$F$64*FE_ConvertionFactors!$H$64</f>
        <v>93268.454400000002</v>
      </c>
      <c r="CM5" s="205">
        <f>(DB_Census_State!AU5*FE_ConvertionFactors!$D$66/FE_ConvertionFactors!$D$62)*FE_ConvertionFactors!$F$66*FE_ConvertionFactors!$H$66</f>
        <v>131778.9</v>
      </c>
      <c r="CN5" s="205">
        <f>DB_Census_State!AU5*FE_ConvertionFactors!$F$62*FE_ConvertionFactors!$I$62</f>
        <v>132295.67999999999</v>
      </c>
      <c r="CO5" s="205">
        <f>DB_Census_State!AU5*FE_ConvertionFactors!$C$63*FE_ConvertionFactors!$F$63*FE_ConvertionFactors!$I$63</f>
        <v>52918.272000000004</v>
      </c>
      <c r="CP5" s="205">
        <f>DB_Census_State!AU5*FE_ConvertionFactors!$C$64*FE_ConvertionFactors!$F$64*FE_ConvertionFactors!$L$64</f>
        <v>79625.462399999975</v>
      </c>
      <c r="CQ5" s="205">
        <f>DB_Census_State!AU5*FE_ConvertionFactors!$C$64*FE_ConvertionFactors!$F$64*FE_ConvertionFactors!$I$63</f>
        <v>79377.407999999996</v>
      </c>
      <c r="CR5" s="205">
        <f>DB_Census_State!AV5*FE_ConvertionFactors!$F$68*FE_ConvertionFactors!$G$68</f>
        <v>0</v>
      </c>
      <c r="CS5" s="205">
        <f>DB_Census_State!AV5*FE_ConvertionFactors!$C$69*FE_ConvertionFactors!$F$69*FE_ConvertionFactors!$G$69</f>
        <v>0</v>
      </c>
      <c r="CT5" s="205">
        <f>DB_Census_State!AV5*FE_ConvertionFactors!$C$70*FE_ConvertionFactors!$C$71*FE_ConvertionFactors!$F$71*FE_ConvertionFactors!$G$71</f>
        <v>0</v>
      </c>
      <c r="CU5" s="205">
        <f>DB_Census_State!AV5*FE_ConvertionFactors!$C$70*FE_ConvertionFactors!$C$72*FE_ConvertionFactors!$F$72*FE_ConvertionFactors!$G$72</f>
        <v>0</v>
      </c>
      <c r="CV5" s="205">
        <f>(DB_Census_State!AV5*FE_ConvertionFactors!$D$74/FE_ConvertionFactors!$D$69)*FE_ConvertionFactors!$F$74*FE_ConvertionFactors!$G$74</f>
        <v>0</v>
      </c>
      <c r="CW5" s="205">
        <f>DB_Census_State!AV5*FE_ConvertionFactors!$F$68*FE_ConvertionFactors!$H$68</f>
        <v>0</v>
      </c>
      <c r="CX5" s="205">
        <f>DB_Census_State!AV5*FE_ConvertionFactors!$C$69*FE_ConvertionFactors!$F$69*FE_ConvertionFactors!$H$69</f>
        <v>0</v>
      </c>
      <c r="CY5" s="205">
        <f>DB_Census_State!AV5*FE_ConvertionFactors!$C$70*FE_ConvertionFactors!$C$71*FE_ConvertionFactors!$F$71*FE_ConvertionFactors!$H$71</f>
        <v>0</v>
      </c>
      <c r="CZ5" s="205">
        <f>DB_Census_State!AV5*FE_ConvertionFactors!$C$70*FE_ConvertionFactors!$C$72*FE_ConvertionFactors!$F$72*FE_ConvertionFactors!$H$72</f>
        <v>0</v>
      </c>
      <c r="DA5" s="205">
        <f>(DB_Census_State!AV5*FE_ConvertionFactors!$D$74/FE_ConvertionFactors!$D$69)*FE_ConvertionFactors!$F$74*FE_ConvertionFactors!$H$74</f>
        <v>0</v>
      </c>
      <c r="DB5" s="205">
        <f>DB_Census_State!AV5*FE_ConvertionFactors!$F$68*FE_ConvertionFactors!$I$68</f>
        <v>0</v>
      </c>
      <c r="DC5" s="205">
        <f>DB_Census_State!AV5*FE_ConvertionFactors!$C$69*FE_ConvertionFactors!$F$69*FE_ConvertionFactors!$I$69</f>
        <v>0</v>
      </c>
      <c r="DD5" s="205">
        <f>DB_Census_State!AV5*FE_ConvertionFactors!$C$70*FE_ConvertionFactors!$C$71*FE_ConvertionFactors!$F$71*FE_ConvertionFactors!$I$71</f>
        <v>0</v>
      </c>
      <c r="DE5" s="205">
        <f>DB_Census_State!AV5*FE_ConvertionFactors!$C$70*FE_ConvertionFactors!$C$72*FE_ConvertionFactors!$F$72*FE_ConvertionFactors!$L$72</f>
        <v>0</v>
      </c>
      <c r="DF5" s="205">
        <f>DB_Census_State!AV5*FE_ConvertionFactors!$C$70*FE_ConvertionFactors!$C$72*FE_ConvertionFactors!$F$72*FE_ConvertionFactors!$I$69</f>
        <v>0</v>
      </c>
      <c r="DG5" s="205">
        <f>DB_Census_State!AW5*FE_ConvertionFactors!$F$76*FE_ConvertionFactors!$G$76</f>
        <v>0</v>
      </c>
      <c r="DH5" s="205">
        <f>DB_Census_State!AW5*FE_ConvertionFactors!$C$77*FE_ConvertionFactors!$F$77*FE_ConvertionFactors!$G$77</f>
        <v>0</v>
      </c>
      <c r="DI5" s="205">
        <f>DB_Census_State!AW5*FE_ConvertionFactors!$C$78*FE_ConvertionFactors!$F$78*FE_ConvertionFactors!$G$78</f>
        <v>0</v>
      </c>
      <c r="DJ5" s="205">
        <f>(DB_Census_State!AW5*FE_ConvertionFactors!$D$80/FE_ConvertionFactors!$D$76)*FE_ConvertionFactors!$F$80*FE_ConvertionFactors!$G$80</f>
        <v>0</v>
      </c>
      <c r="DK5" s="205">
        <f>DB_Census_State!AW5*FE_ConvertionFactors!$F$76*FE_ConvertionFactors!$H$76</f>
        <v>0</v>
      </c>
      <c r="DL5" s="205">
        <f>DB_Census_State!AW5*FE_ConvertionFactors!$C$77*FE_ConvertionFactors!$F$77*FE_ConvertionFactors!$H$77</f>
        <v>0</v>
      </c>
      <c r="DM5" s="205">
        <f>DB_Census_State!AW5*FE_ConvertionFactors!$C$78*FE_ConvertionFactors!$F$78*FE_ConvertionFactors!$H$78</f>
        <v>0</v>
      </c>
      <c r="DN5" s="205">
        <f>(DB_Census_State!AW5*FE_ConvertionFactors!$D$80/FE_ConvertionFactors!$D$76)*FE_ConvertionFactors!$F$80*FE_ConvertionFactors!$H$80</f>
        <v>0</v>
      </c>
      <c r="DO5" s="205">
        <f>DB_Census_State!AW5*FE_ConvertionFactors!$F$76*FE_ConvertionFactors!$I$76</f>
        <v>0</v>
      </c>
      <c r="DP5" s="205">
        <f>DB_Census_State!AW5*FE_ConvertionFactors!$C$77*FE_ConvertionFactors!$F$77*FE_ConvertionFactors!$I$77</f>
        <v>0</v>
      </c>
      <c r="DQ5" s="205">
        <f>DB_Census_State!AW5*FE_ConvertionFactors!$C$78*FE_ConvertionFactors!$F$78*FE_ConvertionFactors!$L$78</f>
        <v>0</v>
      </c>
      <c r="DR5" s="205">
        <f>DB_Census_State!AW5*FE_ConvertionFactors!$C$78*FE_ConvertionFactors!$F$78*FE_ConvertionFactors!$I$77</f>
        <v>0</v>
      </c>
      <c r="DS5" s="181">
        <f>SUM(DB_Census_State!M5:N5)*FE_ConvertionFactors!$E$84*FE_ConvertionFactors!$F$84*FE_ConvertionFactors!$G$84</f>
        <v>1357.4238538929767</v>
      </c>
      <c r="DT5" s="181">
        <f>SUM(DB_Census_State!O5:P5)*FE_ConvertionFactors!$E$85*FE_ConvertionFactors!$F$85*FE_ConvertionFactors!$G$85</f>
        <v>10.670254510000001</v>
      </c>
      <c r="DU5" s="181">
        <f>SUM(DB_Census_State!Q5:S5)*FE_ConvertionFactors!$E$86*FE_ConvertionFactors!$F$86*FE_ConvertionFactors!$G$86</f>
        <v>8.0391066652500012</v>
      </c>
      <c r="DV5" s="181">
        <f>DB_Census_State!U5*FE_ConvertionFactors!$E$87*FE_ConvertionFactors!$F$87*FE_ConvertionFactors!$G$87</f>
        <v>953.45027131152494</v>
      </c>
      <c r="DW5" s="181">
        <f>DB_Census_State!V5*FE_ConvertionFactors!$E$88*FE_ConvertionFactors!$F$88*FE_ConvertionFactors!$G$88</f>
        <v>2195.0171775000003</v>
      </c>
      <c r="DX5" s="181">
        <f>SUM(DB_Census_State!M5:N5)*FE_ConvertionFactors!$E$84*FE_ConvertionFactors!$F$84*FE_ConvertionFactors!$H$84</f>
        <v>76685.633304343501</v>
      </c>
      <c r="DY5" s="181">
        <f>SUM(DB_Census_State!O5:P5)*FE_ConvertionFactors!$E$85*FE_ConvertionFactors!$F$85*FE_ConvertionFactors!$H$85</f>
        <v>665.32175180000013</v>
      </c>
      <c r="DZ5" s="181">
        <f>SUM(DB_Census_State!Q5:S5)*FE_ConvertionFactors!$E$86*FE_ConvertionFactors!$F$86*FE_ConvertionFactors!$H$86</f>
        <v>510.87848112500006</v>
      </c>
      <c r="EA5" s="181">
        <f>DB_Census_State!U5*FE_ConvertionFactors!$E$87*FE_ConvertionFactors!$F$87*FE_ConvertionFactors!$H$87</f>
        <v>72867.313481062141</v>
      </c>
      <c r="EB5" s="181">
        <f>DB_Census_State!V5*FE_ConvertionFactors!$E$88*FE_ConvertionFactors!$F$88*FE_ConvertionFactors!$H$88</f>
        <v>131196.429</v>
      </c>
      <c r="EC5" s="181">
        <f>SUM(DB_Census_State!M5:N5)*FE_ConvertionFactors!$E$84*FE_ConvertionFactors!$F$84*FE_ConvertionFactors!$I$84</f>
        <v>51711.384910208639</v>
      </c>
      <c r="ED5" s="181">
        <f>SUM(DB_Census_State!O5:P5)*FE_ConvertionFactors!$E$85*FE_ConvertionFactors!$F$85*FE_ConvertionFactors!$I$85</f>
        <v>449.40601348000007</v>
      </c>
      <c r="EE5" s="181">
        <f>SUM(DB_Census_State!Q5:S5)*FE_ConvertionFactors!$E$86*FE_ConvertionFactors!$F$86*FE_ConvertionFactors!$I$86</f>
        <v>345.08395517500003</v>
      </c>
      <c r="EF5" s="181">
        <f>DB_Census_State!U5*FE_ConvertionFactors!$E$87*FE_ConvertionFactors!$F$87*FE_ConvertionFactors!$I$87</f>
        <v>58293.85078484971</v>
      </c>
      <c r="EG5" s="181">
        <f>DB_Census_State!V5*FE_ConvertionFactors!$E$88*FE_ConvertionFactors!$F$88*FE_ConvertionFactors!$I$88</f>
        <v>83763.873900000021</v>
      </c>
      <c r="EH5" s="181">
        <f>DB_Census_State!W5*0.00104*FE_ConvertionFactors!$F$90*FE_ConvertionFactors!$G$90</f>
        <v>445.4737768</v>
      </c>
      <c r="EI5" s="181">
        <f>DB_Census_State!X5*0.00104*FE_ConvertionFactors!$F$91*FE_ConvertionFactors!$G$91</f>
        <v>0.10086959999999999</v>
      </c>
      <c r="EJ5" s="181">
        <f>DB_Census_State!Y5*0.000054*FE_ConvertionFactors!$F$92*FE_ConvertionFactors!$G$92</f>
        <v>462.32114039999993</v>
      </c>
      <c r="EK5" s="205">
        <f>DB_Census_State!W5*0.00104*FE_ConvertionFactors!$F$90*FE_ConvertionFactors!$H$90</f>
        <v>52952.543279999998</v>
      </c>
      <c r="EL5" s="205">
        <f>DB_Census_State!X5*0.00104*FE_ConvertionFactors!$F$91*FE_ConvertionFactors!$H$91</f>
        <v>11.990159999999998</v>
      </c>
      <c r="EM5" s="205">
        <f>DB_Census_State!Y5*0.000054*FE_ConvertionFactors!$F$92*FE_ConvertionFactors!$H$92</f>
        <v>38438.700530399998</v>
      </c>
      <c r="EN5" s="205">
        <f>DB_Census_State!W5*0.00104*FE_ConvertionFactors!$F$90*FE_ConvertionFactors!$I$90</f>
        <v>36747.384003199993</v>
      </c>
      <c r="EO5" s="205">
        <f>DB_Census_State!X5*0.00104*FE_ConvertionFactors!$F$91*FE_ConvertionFactors!$I$91</f>
        <v>8.3207903999999981</v>
      </c>
      <c r="EP5" s="205">
        <f>DB_Census_State!Y5*0.000054*FE_ConvertionFactors!$F$92*FE_ConvertionFactors!$I$92</f>
        <v>22719.781756799999</v>
      </c>
    </row>
    <row r="6" spans="1:148" x14ac:dyDescent="0.2">
      <c r="A6" s="203">
        <v>14</v>
      </c>
      <c r="B6" s="203" t="s">
        <v>35</v>
      </c>
      <c r="C6" s="203">
        <v>1975</v>
      </c>
      <c r="D6" s="204" t="s">
        <v>200</v>
      </c>
      <c r="E6" s="205">
        <f>DB_Census_State!AL6*FE_ConvertionFactors!$C$4*FE_ConvertionFactors!$F$4*FE_ConvertionFactors!$G$4</f>
        <v>0</v>
      </c>
      <c r="F6" s="205">
        <f>DB_Census_State!AL6*FE_ConvertionFactors!$C$5*FE_ConvertionFactors!$F$5*FE_ConvertionFactors!$G$5</f>
        <v>0</v>
      </c>
      <c r="G6" s="205">
        <f>(DB_Census_State!AL6*FE_ConvertionFactors!$D$9/FE_ConvertionFactors!$D$3)*FE_ConvertionFactors!$C$10*FE_ConvertionFactors!$F$10*FE_ConvertionFactors!$G$10</f>
        <v>0</v>
      </c>
      <c r="H6" s="205">
        <f>(DB_Census_State!AL6*FE_ConvertionFactors!$D$9/FE_ConvertionFactors!$D$3)*FE_ConvertionFactors!$C$11*FE_ConvertionFactors!$F$11*FE_ConvertionFactors!$G$11</f>
        <v>0</v>
      </c>
      <c r="I6" s="205">
        <f>DB_Census_State!AL6*FE_ConvertionFactors!$C$4*FE_ConvertionFactors!$F$4*FE_ConvertionFactors!$H$4</f>
        <v>0</v>
      </c>
      <c r="J6" s="205">
        <f>DB_Census_State!AL6*FE_ConvertionFactors!$C$5*FE_ConvertionFactors!$F$5*FE_ConvertionFactors!$H$5</f>
        <v>0</v>
      </c>
      <c r="K6" s="205">
        <f>(DB_Census_State!AL6*FE_ConvertionFactors!$D$9/FE_ConvertionFactors!$D$3)*FE_ConvertionFactors!$C$10*FE_ConvertionFactors!$F$10*FE_ConvertionFactors!$H$10</f>
        <v>0</v>
      </c>
      <c r="L6" s="205">
        <f>(DB_Census_State!AL6*FE_ConvertionFactors!$D$9/FE_ConvertionFactors!$D$3)*FE_ConvertionFactors!$C$11*FE_ConvertionFactors!$F$11*FE_ConvertionFactors!$H$11</f>
        <v>0</v>
      </c>
      <c r="M6" s="205">
        <f>DB_Census_State!AL6*FE_ConvertionFactors!$C$4*FE_ConvertionFactors!$F$4*FE_ConvertionFactors!$I$4</f>
        <v>0</v>
      </c>
      <c r="N6" s="205">
        <f>DB_Census_State!AL6*FE_ConvertionFactors!$C$5*FE_ConvertionFactors!$F$5*FE_ConvertionFactors!$L$5</f>
        <v>0</v>
      </c>
      <c r="O6" s="205">
        <f>DB_Census_State!AM6*FE_ConvertionFactors!$C$14*FE_ConvertionFactors!$F$14*FE_ConvertionFactors!$G$14</f>
        <v>178.995856</v>
      </c>
      <c r="P6" s="205">
        <f>DB_Census_State!AM6*FE_ConvertionFactors!$C$15*FE_ConvertionFactors!$F$15*FE_ConvertionFactors!$G$15</f>
        <v>51.458993200000002</v>
      </c>
      <c r="Q6" s="205">
        <f>DB_Census_State!AM6*FE_ConvertionFactors!$C$16*FE_ConvertionFactors!$F$16*FE_ConvertionFactors!$G$16</f>
        <v>71.598342400000007</v>
      </c>
      <c r="R6" s="205">
        <f>DB_Census_State!AM6*FE_ConvertionFactors!$C$17*FE_ConvertionFactors!$F$17*FE_ConvertionFactors!$G$17</f>
        <v>26.2435154</v>
      </c>
      <c r="S6" s="205">
        <f>(DB_Census_State!AM6*FE_ConvertionFactors!$D$19/FE_ConvertionFactors!$D$13)*FE_ConvertionFactors!$F$19*FE_ConvertionFactors!$G$19</f>
        <v>183.83246933333336</v>
      </c>
      <c r="T6" s="205">
        <f>DB_Census_State!AM6*FE_ConvertionFactors!$C$14*FE_ConvertionFactors!$F$14*FE_ConvertionFactors!$H$14</f>
        <v>30980.052</v>
      </c>
      <c r="U6" s="205">
        <f>DB_Census_State!AM6*FE_ConvertionFactors!$C$15*FE_ConvertionFactors!$F$15*FE_ConvertionFactors!$H$15</f>
        <v>7371.153080000001</v>
      </c>
      <c r="V6" s="205">
        <f>DB_Census_State!AM6*FE_ConvertionFactors!$C$16*FE_ConvertionFactors!$F$16*FE_ConvertionFactors!$H$16</f>
        <v>12392.020800000002</v>
      </c>
      <c r="W6" s="205">
        <f>DB_Census_State!AM6*FE_ConvertionFactors!$C$17*FE_ConvertionFactors!$F$17*FE_ConvertionFactors!$H$17</f>
        <v>11561.332460000001</v>
      </c>
      <c r="X6" s="205">
        <f>(DB_Census_State!AM6*FE_ConvertionFactors!$D$19/FE_ConvertionFactors!$D$13)*FE_ConvertionFactors!$F$19*FE_ConvertionFactors!$H$19</f>
        <v>67842.935111111117</v>
      </c>
      <c r="Y6" s="205">
        <f>DB_Census_State!AM6*FE_ConvertionFactors!$C$14*FE_ConvertionFactors!$F$14*FE_ConvertionFactors!$I$14</f>
        <v>28742.603800000001</v>
      </c>
      <c r="Z6" s="205">
        <f>DB_Census_State!AM6*FE_ConvertionFactors!$C$15*FE_ConvertionFactors!$F$15*FE_ConvertionFactors!$L$15</f>
        <v>4919.8969850000003</v>
      </c>
      <c r="AA6" s="205">
        <f>DB_Census_State!AM6*FE_ConvertionFactors!$C$15*FE_ConvertionFactors!$F$15*FE_ConvertionFactors!$I$14</f>
        <v>5806.5215300000009</v>
      </c>
      <c r="AB6" s="205">
        <f>DB_Census_State!AM6*FE_ConvertionFactors!$C$16*FE_ConvertionFactors!$F$16*FE_ConvertionFactors!$L$16</f>
        <v>8244.0610370820523</v>
      </c>
      <c r="AC6" s="205">
        <f>DB_Census_State!AM6*FE_ConvertionFactors!$C$16*FE_ConvertionFactors!$F$16*FE_ConvertionFactors!$I$14</f>
        <v>11497.041520000002</v>
      </c>
      <c r="AD6" s="205">
        <f>DB_Census_State!AN6*FE_ConvertionFactors!$C$22*FE_ConvertionFactors!$F$22*FE_ConvertionFactors!$G$22</f>
        <v>32.385183599999998</v>
      </c>
      <c r="AE6" s="205">
        <f>DB_Census_State!AN6*FE_ConvertionFactors!$C$23*FE_ConvertionFactors!$F$23*FE_ConvertionFactors!$G$23</f>
        <v>13.015177559999998</v>
      </c>
      <c r="AF6" s="205">
        <f>(DB_Census_State!AN6*FE_ConvertionFactors!$D$25/FE_ConvertionFactors!$D$21)*FE_ConvertionFactors!$F$25*FE_ConvertionFactors!$G$25</f>
        <v>737.69337600000017</v>
      </c>
      <c r="AG6" s="205">
        <f>DB_Census_State!AN6*FE_ConvertionFactors!$C$22*FE_ConvertionFactors!$F$22*FE_ConvertionFactors!$H$22</f>
        <v>10509.90864</v>
      </c>
      <c r="AH6" s="205">
        <f>DB_Census_State!AN6*FE_ConvertionFactors!$C$23*FE_ConvertionFactors!$F$23*FE_ConvertionFactors!$H$23</f>
        <v>3372.9474239999995</v>
      </c>
      <c r="AI6" s="205">
        <f>(DB_Census_State!AN6*FE_ConvertionFactors!$D$25/FE_ConvertionFactors!$D$21)*FE_ConvertionFactors!$F$25*FE_ConvertionFactors!$H$25</f>
        <v>78657.667200000011</v>
      </c>
      <c r="AJ6" s="205">
        <f>DB_Census_State!AN6*FE_ConvertionFactors!$C$22*FE_ConvertionFactors!$F$22*FE_ConvertionFactors!$I$22</f>
        <v>9287.8262400000003</v>
      </c>
      <c r="AK6" s="205">
        <f>DB_Census_State!AO6*FE_ConvertionFactors!$F$27*FE_ConvertionFactors!$G$27</f>
        <v>0</v>
      </c>
      <c r="AL6" s="205">
        <f>DB_Census_State!AO6*FE_ConvertionFactors!$C$29*FE_ConvertionFactors!$F$29*FE_ConvertionFactors!$G$29</f>
        <v>0</v>
      </c>
      <c r="AM6" s="205">
        <f>DB_Census_State!AO6*FE_ConvertionFactors!$F$27*FE_ConvertionFactors!$H$27</f>
        <v>0</v>
      </c>
      <c r="AN6" s="205">
        <f>DB_Census_State!AO6*FE_ConvertionFactors!$C$29*FE_ConvertionFactors!$F$29*FE_ConvertionFactors!$H$29</f>
        <v>0</v>
      </c>
      <c r="AO6" s="205">
        <f>DB_Census_State!AO6*FE_ConvertionFactors!$F$27*FE_ConvertionFactors!$I$27</f>
        <v>0</v>
      </c>
      <c r="AP6" s="205">
        <f>DB_Census_State!AP6*FE_ConvertionFactors!$F$31*FE_ConvertionFactors!$G$31</f>
        <v>0.27593999999999996</v>
      </c>
      <c r="AQ6" s="205">
        <f>DB_Census_State!AP6*FE_ConvertionFactors!$F$31*FE_ConvertionFactors!$H$31</f>
        <v>37.648800000000001</v>
      </c>
      <c r="AR6" s="205">
        <f>DB_Census_State!AP6*FE_ConvertionFactors!$F$31*FE_ConvertionFactors!$I$31</f>
        <v>31.374000000000002</v>
      </c>
      <c r="AS6" s="205">
        <f>DB_Census_State!AQ6*FE_ConvertionFactors!$C$34*FE_ConvertionFactors!$F$34*FE_ConvertionFactors!$G$34</f>
        <v>0.13552000000000003</v>
      </c>
      <c r="AT6" s="205">
        <f>DB_Census_State!AQ6*FE_ConvertionFactors!$C$35*FE_ConvertionFactors!$F$35*FE_ConvertionFactors!$G$35</f>
        <v>0.45084600000000002</v>
      </c>
      <c r="AU6" s="205">
        <f>DB_Census_State!AQ6*FE_ConvertionFactors!$C$35*FE_ConvertionFactors!$C$37*FE_ConvertionFactors!$F$37*FE_ConvertionFactors!$G$37</f>
        <v>0.25808428800000005</v>
      </c>
      <c r="AV6" s="205">
        <f>DB_Census_State!AQ6*FE_ConvertionFactors!$C$35*FE_ConvertionFactors!$C$38*FE_ConvertionFactors!$C$39*FE_ConvertionFactors!$F$39*FE_ConvertionFactors!$G$39</f>
        <v>9.6094207000000001E-2</v>
      </c>
      <c r="AW6" s="205">
        <f>DB_Census_State!AQ6*FE_ConvertionFactors!$C$35*FE_ConvertionFactors!$C$38*FE_ConvertionFactors!$C$40*FE_ConvertionFactors!$F$40*FE_ConvertionFactors!$G$40</f>
        <v>1.9745385000000001E-2</v>
      </c>
      <c r="AX6" s="205">
        <f>DB_Census_State!AQ6*FE_ConvertionFactors!$C$35*FE_ConvertionFactors!$C$38*FE_ConvertionFactors!$C$41*FE_ConvertionFactors!$F$41*FE_ConvertionFactors!$G$41</f>
        <v>0</v>
      </c>
      <c r="AY6" s="205">
        <f>DB_Census_State!AQ6*FE_ConvertionFactors!$C$35*FE_ConvertionFactors!$C$42*FE_ConvertionFactors!$C$44*FE_ConvertionFactors!$F$44*FE_ConvertionFactors!$G$44</f>
        <v>0.51815906242583998</v>
      </c>
      <c r="AZ6" s="205">
        <f>(DB_Census_State!AQ6*FE_ConvertionFactors!$D$46/FE_ConvertionFactors!$D$33)*FE_ConvertionFactors!$F$46*FE_ConvertionFactors!$G$46</f>
        <v>1.7785386666666669</v>
      </c>
      <c r="BA6" s="205">
        <f>DB_Census_State!AQ6*FE_ConvertionFactors!$C$34*FE_ConvertionFactors!$F$34*FE_ConvertionFactors!$H$34</f>
        <v>46.076800000000006</v>
      </c>
      <c r="BB6" s="205">
        <f>DB_Census_State!AQ6*FE_ConvertionFactors!$C$35*FE_ConvertionFactors!$F$35*FE_ConvertionFactors!$H$35</f>
        <v>510.95880000000005</v>
      </c>
      <c r="BC6" s="205">
        <f>DB_Census_State!AQ6*FE_ConvertionFactors!$C$35*FE_ConvertionFactors!$C$37*FE_ConvertionFactors!$F$37*FE_ConvertionFactors!$H$37</f>
        <v>263.81949440000005</v>
      </c>
      <c r="BD6" s="205">
        <f>DB_Census_State!AQ6*FE_ConvertionFactors!$C$35*FE_ConvertionFactors!$C$38*FE_ConvertionFactors!$C$39*FE_ConvertionFactors!$F$39*FE_ConvertionFactors!$H$39</f>
        <v>25.683360779999997</v>
      </c>
      <c r="BE6" s="205">
        <f>DB_Census_State!AQ6*FE_ConvertionFactors!$C$35*FE_ConvertionFactors!$C$38*FE_ConvertionFactors!$C$40*FE_ConvertionFactors!$F$40*FE_ConvertionFactors!$H$40</f>
        <v>8.8315722000000019</v>
      </c>
      <c r="BF6" s="205">
        <f>DB_Census_State!AQ6*FE_ConvertionFactors!$C$35*FE_ConvertionFactors!$C$38*FE_ConvertionFactors!$C$41*FE_ConvertionFactors!$F$41*FE_ConvertionFactors!$H$41</f>
        <v>96.375429150000002</v>
      </c>
      <c r="BG6" s="205">
        <f>DB_Census_State!AQ6*FE_ConvertionFactors!$C$35*FE_ConvertionFactors!$C$42*FE_ConvertionFactors!$C$44*FE_ConvertionFactors!$F$44*FE_ConvertionFactors!$H$44</f>
        <v>54.364229500416002</v>
      </c>
      <c r="BH6" s="205">
        <f>(DB_Census_State!AQ6*FE_ConvertionFactors!$D$46/FE_ConvertionFactors!$D$33)*FE_ConvertionFactors!$F$46*FE_ConvertionFactors!$H$46</f>
        <v>581.44533333333345</v>
      </c>
      <c r="BI6" s="205">
        <f>DB_Census_State!AQ6*FE_ConvertionFactors!$C$35*FE_ConvertionFactors!$C$38*FE_ConvertionFactors!$C$41*FE_ConvertionFactors!$F$41*FE_ConvertionFactors!$I$41</f>
        <v>89.216111556000001</v>
      </c>
      <c r="BJ6" s="181">
        <f>DB_Census_State!AR6*FE_ConvertionFactors!$F$48*FE_ConvertionFactors!$G$48</f>
        <v>124.184016</v>
      </c>
      <c r="BK6" s="205">
        <f>(DB_Census_State!AR6*FE_ConvertionFactors!$D$50/FE_ConvertionFactors!$D$48)*FE_ConvertionFactors!$F$50*FE_ConvertionFactors!$G$50</f>
        <v>52.670639999999992</v>
      </c>
      <c r="BL6" s="181">
        <f>DB_Census_State!AR6*FE_ConvertionFactors!$F$48*FE_ConvertionFactors!$H$48</f>
        <v>9313.8012000000017</v>
      </c>
      <c r="BM6" s="205">
        <f>(DB_Census_State!AR6*FE_ConvertionFactors!$D$50/FE_ConvertionFactors!$D$48)*FE_ConvertionFactors!$F$50*FE_ConvertionFactors!$H$50</f>
        <v>13278.935999999998</v>
      </c>
      <c r="BN6" s="181">
        <f>DB_Census_State!AR6*FE_ConvertionFactors!$F$48*FE_ConvertionFactors!$I$48</f>
        <v>6574.7424600000004</v>
      </c>
      <c r="BO6" s="181">
        <f>DB_Census_State!AS6*FE_ConvertionFactors!$F$52*FE_ConvertionFactors!$G$52</f>
        <v>6.0435504000000009</v>
      </c>
      <c r="BP6" s="205">
        <f>DB_Census_State!AS6*FE_ConvertionFactors!$C$53*FE_ConvertionFactors!$F$53*FE_ConvertionFactors!$G$53</f>
        <v>1.8130651200000001</v>
      </c>
      <c r="BQ6" s="205">
        <f>DB_Census_State!AS6*FE_ConvertionFactors!$C$54*FE_ConvertionFactors!$C$55*FE_ConvertionFactors!$F$55*FE_ConvertionFactors!$G$55</f>
        <v>2.9219567999999998</v>
      </c>
      <c r="BR6" s="205">
        <f>DB_Census_State!AS6*FE_ConvertionFactors!$C$54*FE_ConvertionFactors!$C$56*FE_ConvertionFactors!$F$56*FE_ConvertionFactors!$G$56</f>
        <v>0.51368725078125166</v>
      </c>
      <c r="BS6" s="205">
        <f>DB_Census_State!AS6*FE_ConvertionFactors!$F$52*FE_ConvertionFactors!$H$52</f>
        <v>1437.3849600000003</v>
      </c>
      <c r="BT6" s="205">
        <f>DB_Census_State!AS6*FE_ConvertionFactors!$C$53*FE_ConvertionFactors!$F$53*FE_ConvertionFactors!$H$53</f>
        <v>431.21548800000005</v>
      </c>
      <c r="BU6" s="205">
        <f>DB_Census_State!AS6*FE_ConvertionFactors!$C$54*FE_ConvertionFactors!$C$55*FE_ConvertionFactors!$F$55*FE_ConvertionFactors!$H$55</f>
        <v>881.45696800000007</v>
      </c>
      <c r="BV6" s="205">
        <f>DB_Census_State!AS6*FE_ConvertionFactors!$C$54*FE_ConvertionFactors!$C$56*FE_ConvertionFactors!$F$56*FE_ConvertionFactors!$H$56</f>
        <v>134.92851787187544</v>
      </c>
      <c r="BW6" s="205">
        <f>DB_Census_State!AS6*FE_ConvertionFactors!$F$52*FE_ConvertionFactors!$I$52</f>
        <v>735.02640000000019</v>
      </c>
      <c r="BX6" s="205">
        <f>DB_Census_State!AS6*FE_ConvertionFactors!$C$53*FE_ConvertionFactors!$F$53*FE_ConvertionFactors!$I$53</f>
        <v>220.50792000000001</v>
      </c>
      <c r="BY6" s="205">
        <f>DB_Census_State!AS6*FE_ConvertionFactors!$C$54*FE_ConvertionFactors!$C$55*FE_ConvertionFactors!$F$55*FE_ConvertionFactors!$L$55</f>
        <v>457.77323200000001</v>
      </c>
      <c r="BZ6" s="205">
        <f>DB_Census_State!AS6*FE_ConvertionFactors!$C$54*FE_ConvertionFactors!$C$56*FE_ConvertionFactors!$F$56*FE_ConvertionFactors!$I$56</f>
        <v>77.053087617187757</v>
      </c>
      <c r="CA6" s="205">
        <f>DB_Census_State!AT6*FE_ConvertionFactors!$F$58*FE_ConvertionFactors!$G$58</f>
        <v>106.333552</v>
      </c>
      <c r="CB6" s="205">
        <f>(DB_Census_State!AT6*FE_ConvertionFactors!$D$60/FE_ConvertionFactors!$D$58)*FE_ConvertionFactors!$F$60*FE_ConvertionFactors!$G$60</f>
        <v>498.58684772727275</v>
      </c>
      <c r="CC6" s="205">
        <f>DB_Census_State!AT6*FE_ConvertionFactors!$F$58*FE_ConvertionFactors!$H$58</f>
        <v>69934.7592</v>
      </c>
      <c r="CD6" s="205">
        <f>(DB_Census_State!AT6*FE_ConvertionFactors!$D$60/FE_ConvertionFactors!$D$58)*FE_ConvertionFactors!$F$60*FE_ConvertionFactors!$H$60</f>
        <v>39846.900681818181</v>
      </c>
      <c r="CE6" s="205">
        <f>DB_Census_State!AT6*FE_ConvertionFactors!$F$58*FE_ConvertionFactors!$I$58</f>
        <v>52348.825600000004</v>
      </c>
      <c r="CF6" s="205">
        <f>DB_Census_State!AU6*FE_ConvertionFactors!$F$62*FE_ConvertionFactors!$G$62</f>
        <v>374.08800000000002</v>
      </c>
      <c r="CG6" s="205">
        <f>DB_Census_State!AU6*FE_ConvertionFactors!$C$63*FE_ConvertionFactors!$F$63*FE_ConvertionFactors!$G$63</f>
        <v>149.63520000000003</v>
      </c>
      <c r="CH6" s="205">
        <f>DB_Census_State!AU6*FE_ConvertionFactors!$C$64*FE_ConvertionFactors!$F$64*FE_ConvertionFactors!$G$64</f>
        <v>224.4528</v>
      </c>
      <c r="CI6" s="205">
        <f>(DB_Census_State!AU6*FE_ConvertionFactors!$D$66/FE_ConvertionFactors!$D$62)*FE_ConvertionFactors!$F$66*FE_ConvertionFactors!$G$66</f>
        <v>198.73425</v>
      </c>
      <c r="CJ6" s="205">
        <f>DB_Census_State!AU6*FE_ConvertionFactors!$F$62*FE_ConvertionFactors!$H$62</f>
        <v>70328.544000000009</v>
      </c>
      <c r="CK6" s="205">
        <f>DB_Census_State!AU6*FE_ConvertionFactors!$C$63*FE_ConvertionFactors!$F$63*FE_ConvertionFactors!$H$63</f>
        <v>28131.417600000004</v>
      </c>
      <c r="CL6" s="205">
        <f>DB_Census_State!AU6*FE_ConvertionFactors!$C$64*FE_ConvertionFactors!$F$64*FE_ConvertionFactors!$H$64</f>
        <v>42197.126400000001</v>
      </c>
      <c r="CM6" s="205">
        <f>(DB_Census_State!AU6*FE_ConvertionFactors!$D$66/FE_ConvertionFactors!$D$62)*FE_ConvertionFactors!$F$66*FE_ConvertionFactors!$H$66</f>
        <v>59620.275000000001</v>
      </c>
      <c r="CN6" s="205">
        <f>DB_Census_State!AU6*FE_ConvertionFactors!$F$62*FE_ConvertionFactors!$I$62</f>
        <v>59854.080000000002</v>
      </c>
      <c r="CO6" s="205">
        <f>DB_Census_State!AU6*FE_ConvertionFactors!$C$63*FE_ConvertionFactors!$F$63*FE_ConvertionFactors!$I$63</f>
        <v>23941.632000000001</v>
      </c>
      <c r="CP6" s="205">
        <f>DB_Census_State!AU6*FE_ConvertionFactors!$C$64*FE_ConvertionFactors!$F$64*FE_ConvertionFactors!$L$64</f>
        <v>36024.674399999989</v>
      </c>
      <c r="CQ6" s="205">
        <f>DB_Census_State!AU6*FE_ConvertionFactors!$C$64*FE_ConvertionFactors!$F$64*FE_ConvertionFactors!$I$63</f>
        <v>35912.447999999997</v>
      </c>
      <c r="CR6" s="205">
        <f>DB_Census_State!AV6*FE_ConvertionFactors!$F$68*FE_ConvertionFactors!$G$68</f>
        <v>0</v>
      </c>
      <c r="CS6" s="205">
        <f>DB_Census_State!AV6*FE_ConvertionFactors!$C$69*FE_ConvertionFactors!$F$69*FE_ConvertionFactors!$G$69</f>
        <v>0</v>
      </c>
      <c r="CT6" s="205">
        <f>DB_Census_State!AV6*FE_ConvertionFactors!$C$70*FE_ConvertionFactors!$C$71*FE_ConvertionFactors!$F$71*FE_ConvertionFactors!$G$71</f>
        <v>0</v>
      </c>
      <c r="CU6" s="205">
        <f>DB_Census_State!AV6*FE_ConvertionFactors!$C$70*FE_ConvertionFactors!$C$72*FE_ConvertionFactors!$F$72*FE_ConvertionFactors!$G$72</f>
        <v>0</v>
      </c>
      <c r="CV6" s="205">
        <f>(DB_Census_State!AV6*FE_ConvertionFactors!$D$74/FE_ConvertionFactors!$D$69)*FE_ConvertionFactors!$F$74*FE_ConvertionFactors!$G$74</f>
        <v>0</v>
      </c>
      <c r="CW6" s="205">
        <f>DB_Census_State!AV6*FE_ConvertionFactors!$F$68*FE_ConvertionFactors!$H$68</f>
        <v>0</v>
      </c>
      <c r="CX6" s="205">
        <f>DB_Census_State!AV6*FE_ConvertionFactors!$C$69*FE_ConvertionFactors!$F$69*FE_ConvertionFactors!$H$69</f>
        <v>0</v>
      </c>
      <c r="CY6" s="205">
        <f>DB_Census_State!AV6*FE_ConvertionFactors!$C$70*FE_ConvertionFactors!$C$71*FE_ConvertionFactors!$F$71*FE_ConvertionFactors!$H$71</f>
        <v>0</v>
      </c>
      <c r="CZ6" s="205">
        <f>DB_Census_State!AV6*FE_ConvertionFactors!$C$70*FE_ConvertionFactors!$C$72*FE_ConvertionFactors!$F$72*FE_ConvertionFactors!$H$72</f>
        <v>0</v>
      </c>
      <c r="DA6" s="205">
        <f>(DB_Census_State!AV6*FE_ConvertionFactors!$D$74/FE_ConvertionFactors!$D$69)*FE_ConvertionFactors!$F$74*FE_ConvertionFactors!$H$74</f>
        <v>0</v>
      </c>
      <c r="DB6" s="205">
        <f>DB_Census_State!AV6*FE_ConvertionFactors!$F$68*FE_ConvertionFactors!$I$68</f>
        <v>0</v>
      </c>
      <c r="DC6" s="205">
        <f>DB_Census_State!AV6*FE_ConvertionFactors!$C$69*FE_ConvertionFactors!$F$69*FE_ConvertionFactors!$I$69</f>
        <v>0</v>
      </c>
      <c r="DD6" s="205">
        <f>DB_Census_State!AV6*FE_ConvertionFactors!$C$70*FE_ConvertionFactors!$C$71*FE_ConvertionFactors!$F$71*FE_ConvertionFactors!$I$71</f>
        <v>0</v>
      </c>
      <c r="DE6" s="205">
        <f>DB_Census_State!AV6*FE_ConvertionFactors!$C$70*FE_ConvertionFactors!$C$72*FE_ConvertionFactors!$F$72*FE_ConvertionFactors!$L$72</f>
        <v>0</v>
      </c>
      <c r="DF6" s="205">
        <f>DB_Census_State!AV6*FE_ConvertionFactors!$C$70*FE_ConvertionFactors!$C$72*FE_ConvertionFactors!$F$72*FE_ConvertionFactors!$I$69</f>
        <v>0</v>
      </c>
      <c r="DG6" s="205">
        <f>DB_Census_State!AW6*FE_ConvertionFactors!$F$76*FE_ConvertionFactors!$G$76</f>
        <v>0</v>
      </c>
      <c r="DH6" s="205">
        <f>DB_Census_State!AW6*FE_ConvertionFactors!$C$77*FE_ConvertionFactors!$F$77*FE_ConvertionFactors!$G$77</f>
        <v>0</v>
      </c>
      <c r="DI6" s="205">
        <f>DB_Census_State!AW6*FE_ConvertionFactors!$C$78*FE_ConvertionFactors!$F$78*FE_ConvertionFactors!$G$78</f>
        <v>0</v>
      </c>
      <c r="DJ6" s="205">
        <f>(DB_Census_State!AW6*FE_ConvertionFactors!$D$80/FE_ConvertionFactors!$D$76)*FE_ConvertionFactors!$F$80*FE_ConvertionFactors!$G$80</f>
        <v>0</v>
      </c>
      <c r="DK6" s="205">
        <f>DB_Census_State!AW6*FE_ConvertionFactors!$F$76*FE_ConvertionFactors!$H$76</f>
        <v>0</v>
      </c>
      <c r="DL6" s="205">
        <f>DB_Census_State!AW6*FE_ConvertionFactors!$C$77*FE_ConvertionFactors!$F$77*FE_ConvertionFactors!$H$77</f>
        <v>0</v>
      </c>
      <c r="DM6" s="205">
        <f>DB_Census_State!AW6*FE_ConvertionFactors!$C$78*FE_ConvertionFactors!$F$78*FE_ConvertionFactors!$H$78</f>
        <v>0</v>
      </c>
      <c r="DN6" s="205">
        <f>(DB_Census_State!AW6*FE_ConvertionFactors!$D$80/FE_ConvertionFactors!$D$76)*FE_ConvertionFactors!$F$80*FE_ConvertionFactors!$H$80</f>
        <v>0</v>
      </c>
      <c r="DO6" s="205">
        <f>DB_Census_State!AW6*FE_ConvertionFactors!$F$76*FE_ConvertionFactors!$I$76</f>
        <v>0</v>
      </c>
      <c r="DP6" s="205">
        <f>DB_Census_State!AW6*FE_ConvertionFactors!$C$77*FE_ConvertionFactors!$F$77*FE_ConvertionFactors!$I$77</f>
        <v>0</v>
      </c>
      <c r="DQ6" s="205">
        <f>DB_Census_State!AW6*FE_ConvertionFactors!$C$78*FE_ConvertionFactors!$F$78*FE_ConvertionFactors!$L$78</f>
        <v>0</v>
      </c>
      <c r="DR6" s="205">
        <f>DB_Census_State!AW6*FE_ConvertionFactors!$C$78*FE_ConvertionFactors!$F$78*FE_ConvertionFactors!$I$77</f>
        <v>0</v>
      </c>
      <c r="DS6" s="181">
        <f>SUM(DB_Census_State!M6:N6)*FE_ConvertionFactors!$E$84*FE_ConvertionFactors!$F$84*FE_ConvertionFactors!$G$84</f>
        <v>1630.8805823733765</v>
      </c>
      <c r="DT6" s="181">
        <f>SUM(DB_Census_State!O6:P6)*FE_ConvertionFactors!$E$85*FE_ConvertionFactors!$F$85*FE_ConvertionFactors!$G$85</f>
        <v>11.838884456000001</v>
      </c>
      <c r="DU6" s="181">
        <f>SUM(DB_Census_State!Q6:S6)*FE_ConvertionFactors!$E$86*FE_ConvertionFactors!$F$86*FE_ConvertionFactors!$G$86</f>
        <v>59.259760641750006</v>
      </c>
      <c r="DV6" s="181">
        <f>DB_Census_State!U6*FE_ConvertionFactors!$E$87*FE_ConvertionFactors!$F$87*FE_ConvertionFactors!$G$87</f>
        <v>168.65059045862466</v>
      </c>
      <c r="DW6" s="181">
        <f>DB_Census_State!V6*FE_ConvertionFactors!$E$88*FE_ConvertionFactors!$F$88*FE_ConvertionFactors!$G$88</f>
        <v>239.89749750000001</v>
      </c>
      <c r="DX6" s="181">
        <f>SUM(DB_Census_State!M6:N6)*FE_ConvertionFactors!$E$84*FE_ConvertionFactors!$F$84*FE_ConvertionFactors!$H$84</f>
        <v>92134.162770443989</v>
      </c>
      <c r="DY6" s="181">
        <f>SUM(DB_Census_State!O6:P6)*FE_ConvertionFactors!$E$85*FE_ConvertionFactors!$F$85*FE_ConvertionFactors!$H$85</f>
        <v>738.18926608000004</v>
      </c>
      <c r="DZ6" s="181">
        <f>SUM(DB_Census_State!Q6:S6)*FE_ConvertionFactors!$E$86*FE_ConvertionFactors!$F$86*FE_ConvertionFactors!$H$86</f>
        <v>3765.9080503750006</v>
      </c>
      <c r="EA6" s="181">
        <f>DB_Census_State!U6*FE_ConvertionFactors!$E$87*FE_ConvertionFactors!$F$87*FE_ConvertionFactors!$H$87</f>
        <v>12889.099529868983</v>
      </c>
      <c r="EB6" s="181">
        <f>DB_Census_State!V6*FE_ConvertionFactors!$E$88*FE_ConvertionFactors!$F$88*FE_ConvertionFactors!$H$88</f>
        <v>14338.701000000001</v>
      </c>
      <c r="EC6" s="181">
        <f>SUM(DB_Census_State!M6:N6)*FE_ConvertionFactors!$E$84*FE_ConvertionFactors!$F$84*FE_ConvertionFactors!$I$84</f>
        <v>62128.784090414345</v>
      </c>
      <c r="ED6" s="181">
        <f>SUM(DB_Census_State!O6:P6)*FE_ConvertionFactors!$E$85*FE_ConvertionFactors!$F$85*FE_ConvertionFactors!$I$85</f>
        <v>498.62595708800001</v>
      </c>
      <c r="EE6" s="181">
        <f>SUM(DB_Census_State!Q6:S6)*FE_ConvertionFactors!$E$86*FE_ConvertionFactors!$F$86*FE_ConvertionFactors!$I$86</f>
        <v>2543.7643057250002</v>
      </c>
      <c r="EF6" s="181">
        <f>DB_Census_State!U6*FE_ConvertionFactors!$E$87*FE_ConvertionFactors!$F$87*FE_ConvertionFactors!$I$87</f>
        <v>10311.279623895187</v>
      </c>
      <c r="EG6" s="181">
        <f>DB_Census_State!V6*FE_ConvertionFactors!$E$88*FE_ConvertionFactors!$F$88*FE_ConvertionFactors!$I$88</f>
        <v>9154.7091000000019</v>
      </c>
      <c r="EH6" s="181">
        <f>DB_Census_State!W6*0.00104*FE_ConvertionFactors!$F$90*FE_ConvertionFactors!$G$90</f>
        <v>137.2162792</v>
      </c>
      <c r="EI6" s="181">
        <f>DB_Census_State!X6*0.00104*FE_ConvertionFactors!$F$91*FE_ConvertionFactors!$G$91</f>
        <v>0</v>
      </c>
      <c r="EJ6" s="181">
        <f>DB_Census_State!Y6*0.000054*FE_ConvertionFactors!$F$92*FE_ConvertionFactors!$G$92</f>
        <v>27.104868</v>
      </c>
      <c r="EK6" s="205">
        <f>DB_Census_State!W6*0.00104*FE_ConvertionFactors!$F$90*FE_ConvertionFactors!$H$90</f>
        <v>16310.614320000001</v>
      </c>
      <c r="EL6" s="205">
        <f>DB_Census_State!X6*0.00104*FE_ConvertionFactors!$F$91*FE_ConvertionFactors!$H$91</f>
        <v>0</v>
      </c>
      <c r="EM6" s="205">
        <f>DB_Census_State!Y6*0.000054*FE_ConvertionFactors!$F$92*FE_ConvertionFactors!$H$92</f>
        <v>2253.5761680000001</v>
      </c>
      <c r="EN6" s="205">
        <f>DB_Census_State!W6*0.00104*FE_ConvertionFactors!$F$90*FE_ConvertionFactors!$I$90</f>
        <v>11319.0485408</v>
      </c>
      <c r="EO6" s="205">
        <f>DB_Census_State!X6*0.00104*FE_ConvertionFactors!$F$91*FE_ConvertionFactors!$I$91</f>
        <v>0</v>
      </c>
      <c r="EP6" s="205">
        <f>DB_Census_State!Y6*0.000054*FE_ConvertionFactors!$F$92*FE_ConvertionFactors!$I$92</f>
        <v>1332.0106559999999</v>
      </c>
    </row>
    <row r="7" spans="1:148" x14ac:dyDescent="0.2">
      <c r="A7" s="203">
        <v>15</v>
      </c>
      <c r="B7" s="203" t="s">
        <v>36</v>
      </c>
      <c r="C7" s="203">
        <v>1975</v>
      </c>
      <c r="D7" s="204" t="s">
        <v>200</v>
      </c>
      <c r="E7" s="205">
        <f>DB_Census_State!AL7*FE_ConvertionFactors!$C$4*FE_ConvertionFactors!$F$4*FE_ConvertionFactors!$G$4</f>
        <v>0</v>
      </c>
      <c r="F7" s="205">
        <f>DB_Census_State!AL7*FE_ConvertionFactors!$C$5*FE_ConvertionFactors!$F$5*FE_ConvertionFactors!$G$5</f>
        <v>22.375522399999998</v>
      </c>
      <c r="G7" s="205">
        <f>(DB_Census_State!AL7*FE_ConvertionFactors!$D$9/FE_ConvertionFactors!$D$3)*FE_ConvertionFactors!$C$10*FE_ConvertionFactors!$F$10*FE_ConvertionFactors!$G$10</f>
        <v>2.0800341333333336</v>
      </c>
      <c r="H7" s="205">
        <f>(DB_Census_State!AL7*FE_ConvertionFactors!$D$9/FE_ConvertionFactors!$D$3)*FE_ConvertionFactors!$C$11*FE_ConvertionFactors!$F$11*FE_ConvertionFactors!$G$11</f>
        <v>0.61283040000000011</v>
      </c>
      <c r="I7" s="205">
        <f>DB_Census_State!AL7*FE_ConvertionFactors!$C$4*FE_ConvertionFactors!$F$4*FE_ConvertionFactors!$H$4</f>
        <v>723.12</v>
      </c>
      <c r="J7" s="205">
        <f>DB_Census_State!AL7*FE_ConvertionFactors!$C$5*FE_ConvertionFactors!$F$5*FE_ConvertionFactors!$H$5</f>
        <v>1286.2934</v>
      </c>
      <c r="K7" s="205">
        <f>(DB_Census_State!AL7*FE_ConvertionFactors!$D$9/FE_ConvertionFactors!$D$3)*FE_ConvertionFactors!$C$10*FE_ConvertionFactors!$F$10*FE_ConvertionFactors!$H$10</f>
        <v>611.0100266666667</v>
      </c>
      <c r="L7" s="205">
        <f>(DB_Census_State!AL7*FE_ConvertionFactors!$D$9/FE_ConvertionFactors!$D$3)*FE_ConvertionFactors!$C$11*FE_ConvertionFactors!$F$11*FE_ConvertionFactors!$H$11</f>
        <v>95.440800000000024</v>
      </c>
      <c r="M7" s="205">
        <f>DB_Census_State!AL7*FE_ConvertionFactors!$C$4*FE_ConvertionFactors!$F$4*FE_ConvertionFactors!$I$4</f>
        <v>680.80000000000007</v>
      </c>
      <c r="N7" s="205">
        <f>DB_Census_State!AL7*FE_ConvertionFactors!$C$5*FE_ConvertionFactors!$F$5*FE_ConvertionFactors!$L$5</f>
        <v>649.12945999999999</v>
      </c>
      <c r="O7" s="205">
        <f>DB_Census_State!AM7*FE_ConvertionFactors!$C$14*FE_ConvertionFactors!$F$14*FE_ConvertionFactors!$G$14</f>
        <v>8695.6548640000001</v>
      </c>
      <c r="P7" s="205">
        <f>DB_Census_State!AM7*FE_ConvertionFactors!$C$15*FE_ConvertionFactors!$F$15*FE_ConvertionFactors!$G$15</f>
        <v>2499.8882908000005</v>
      </c>
      <c r="Q7" s="205">
        <f>DB_Census_State!AM7*FE_ConvertionFactors!$C$16*FE_ConvertionFactors!$F$16*FE_ConvertionFactors!$G$16</f>
        <v>3478.2619456000002</v>
      </c>
      <c r="R7" s="205">
        <f>DB_Census_State!AM7*FE_ConvertionFactors!$C$17*FE_ConvertionFactors!$F$17*FE_ConvertionFactors!$G$17</f>
        <v>1274.9152826</v>
      </c>
      <c r="S7" s="205">
        <f>(DB_Census_State!AM7*FE_ConvertionFactors!$D$19/FE_ConvertionFactors!$D$13)*FE_ConvertionFactors!$F$19*FE_ConvertionFactors!$G$19</f>
        <v>8930.6185173333342</v>
      </c>
      <c r="T7" s="205">
        <f>DB_Census_State!AM7*FE_ConvertionFactors!$C$14*FE_ConvertionFactors!$F$14*FE_ConvertionFactors!$H$14</f>
        <v>1505017.1880000001</v>
      </c>
      <c r="U7" s="205">
        <f>DB_Census_State!AM7*FE_ConvertionFactors!$C$15*FE_ConvertionFactors!$F$15*FE_ConvertionFactors!$H$15</f>
        <v>358092.10652000009</v>
      </c>
      <c r="V7" s="205">
        <f>DB_Census_State!AM7*FE_ConvertionFactors!$C$16*FE_ConvertionFactors!$F$16*FE_ConvertionFactors!$H$16</f>
        <v>602006.87520000013</v>
      </c>
      <c r="W7" s="205">
        <f>DB_Census_State!AM7*FE_ConvertionFactors!$C$17*FE_ConvertionFactors!$F$17*FE_ConvertionFactors!$H$17</f>
        <v>561651.86774000013</v>
      </c>
      <c r="X7" s="205">
        <f>(DB_Census_State!AM7*FE_ConvertionFactors!$D$19/FE_ConvertionFactors!$D$13)*FE_ConvertionFactors!$F$19*FE_ConvertionFactors!$H$19</f>
        <v>3295823.5004444448</v>
      </c>
      <c r="Y7" s="205">
        <f>DB_Census_State!AM7*FE_ConvertionFactors!$C$14*FE_ConvertionFactors!$F$14*FE_ConvertionFactors!$I$14</f>
        <v>1396321.5022</v>
      </c>
      <c r="Z7" s="205">
        <f>DB_Census_State!AM7*FE_ConvertionFactors!$C$15*FE_ConvertionFactors!$F$15*FE_ConvertionFactors!$L$15</f>
        <v>239009.58996500002</v>
      </c>
      <c r="AA7" s="205">
        <f>DB_Census_State!AM7*FE_ConvertionFactors!$C$15*FE_ConvertionFactors!$F$15*FE_ConvertionFactors!$I$14</f>
        <v>282081.98957000003</v>
      </c>
      <c r="AB7" s="205">
        <f>DB_Census_State!AM7*FE_ConvertionFactors!$C$16*FE_ConvertionFactors!$F$16*FE_ConvertionFactors!$L$16</f>
        <v>400498.15151148208</v>
      </c>
      <c r="AC7" s="205">
        <f>DB_Census_State!AM7*FE_ConvertionFactors!$C$16*FE_ConvertionFactors!$F$16*FE_ConvertionFactors!$I$14</f>
        <v>558528.60088000004</v>
      </c>
      <c r="AD7" s="205">
        <f>DB_Census_State!AN7*FE_ConvertionFactors!$C$22*FE_ConvertionFactors!$F$22*FE_ConvertionFactors!$G$22</f>
        <v>770.16795239999988</v>
      </c>
      <c r="AE7" s="205">
        <f>DB_Census_State!AN7*FE_ConvertionFactors!$C$23*FE_ConvertionFactors!$F$23*FE_ConvertionFactors!$G$23</f>
        <v>309.52032803999992</v>
      </c>
      <c r="AF7" s="205">
        <f>(DB_Census_State!AN7*FE_ConvertionFactors!$D$25/FE_ConvertionFactors!$D$21)*FE_ConvertionFactors!$F$25*FE_ConvertionFactors!$G$25</f>
        <v>17543.448383999999</v>
      </c>
      <c r="AG7" s="205">
        <f>DB_Census_State!AN7*FE_ConvertionFactors!$C$22*FE_ConvertionFactors!$F$22*FE_ConvertionFactors!$H$22</f>
        <v>249941.29775999999</v>
      </c>
      <c r="AH7" s="205">
        <f>DB_Census_State!AN7*FE_ConvertionFactors!$C$23*FE_ConvertionFactors!$F$23*FE_ConvertionFactors!$H$23</f>
        <v>80213.718815999979</v>
      </c>
      <c r="AI7" s="205">
        <f>(DB_Census_State!AN7*FE_ConvertionFactors!$D$25/FE_ConvertionFactors!$D$21)*FE_ConvertionFactors!$F$25*FE_ConvertionFactors!$H$25</f>
        <v>1870596.6047999999</v>
      </c>
      <c r="AJ7" s="205">
        <f>DB_Census_State!AN7*FE_ConvertionFactors!$C$22*FE_ConvertionFactors!$F$22*FE_ConvertionFactors!$I$22</f>
        <v>220878.35615999997</v>
      </c>
      <c r="AK7" s="205">
        <f>DB_Census_State!AO7*FE_ConvertionFactors!$F$27*FE_ConvertionFactors!$G$27</f>
        <v>337.17200000000003</v>
      </c>
      <c r="AL7" s="205">
        <f>DB_Census_State!AO7*FE_ConvertionFactors!$C$29*FE_ConvertionFactors!$F$29*FE_ConvertionFactors!$G$29</f>
        <v>365.34497999999996</v>
      </c>
      <c r="AM7" s="205">
        <f>DB_Census_State!AO7*FE_ConvertionFactors!$F$27*FE_ConvertionFactors!$H$27</f>
        <v>30008.308000000001</v>
      </c>
      <c r="AN7" s="205">
        <f>DB_Census_State!AO7*FE_ConvertionFactors!$C$29*FE_ConvertionFactors!$F$29*FE_ConvertionFactors!$H$29</f>
        <v>82558.475999999995</v>
      </c>
      <c r="AO7" s="205">
        <f>DB_Census_State!AO7*FE_ConvertionFactors!$F$27*FE_ConvertionFactors!$I$27</f>
        <v>16099.963</v>
      </c>
      <c r="AP7" s="205">
        <f>DB_Census_State!AP7*FE_ConvertionFactors!$F$31*FE_ConvertionFactors!$G$31</f>
        <v>47.04777</v>
      </c>
      <c r="AQ7" s="205">
        <f>DB_Census_State!AP7*FE_ConvertionFactors!$F$31*FE_ConvertionFactors!$H$31</f>
        <v>6419.1204000000007</v>
      </c>
      <c r="AR7" s="205">
        <f>DB_Census_State!AP7*FE_ConvertionFactors!$F$31*FE_ConvertionFactors!$I$31</f>
        <v>5349.2670000000007</v>
      </c>
      <c r="AS7" s="205">
        <f>DB_Census_State!AQ7*FE_ConvertionFactors!$C$34*FE_ConvertionFactors!$F$34*FE_ConvertionFactors!$G$34</f>
        <v>185.47424000000001</v>
      </c>
      <c r="AT7" s="205">
        <f>DB_Census_State!AQ7*FE_ConvertionFactors!$C$35*FE_ConvertionFactors!$F$35*FE_ConvertionFactors!$G$35</f>
        <v>617.033052</v>
      </c>
      <c r="AU7" s="205">
        <f>DB_Census_State!AQ7*FE_ConvertionFactors!$C$35*FE_ConvertionFactors!$C$37*FE_ConvertionFactors!$F$37*FE_ConvertionFactors!$G$37</f>
        <v>353.21714265600002</v>
      </c>
      <c r="AV7" s="205">
        <f>DB_Census_State!AQ7*FE_ConvertionFactors!$C$35*FE_ConvertionFactors!$C$38*FE_ConvertionFactors!$C$39*FE_ConvertionFactors!$F$39*FE_ConvertionFactors!$G$39</f>
        <v>131.51564353400002</v>
      </c>
      <c r="AW7" s="205">
        <f>DB_Census_State!AQ7*FE_ConvertionFactors!$C$35*FE_ConvertionFactors!$C$38*FE_ConvertionFactors!$C$40*FE_ConvertionFactors!$F$40*FE_ConvertionFactors!$G$40</f>
        <v>27.02376237</v>
      </c>
      <c r="AX7" s="205">
        <f>DB_Census_State!AQ7*FE_ConvertionFactors!$C$35*FE_ConvertionFactors!$C$38*FE_ConvertionFactors!$C$41*FE_ConvertionFactors!$F$41*FE_ConvertionFactors!$G$41</f>
        <v>0</v>
      </c>
      <c r="AY7" s="205">
        <f>DB_Census_State!AQ7*FE_ConvertionFactors!$C$35*FE_ConvertionFactors!$C$42*FE_ConvertionFactors!$C$44*FE_ConvertionFactors!$F$44*FE_ConvertionFactors!$G$44</f>
        <v>709.15848806482597</v>
      </c>
      <c r="AZ7" s="205">
        <f>(DB_Census_State!AQ7*FE_ConvertionFactors!$D$46/FE_ConvertionFactors!$D$33)*FE_ConvertionFactors!$F$46*FE_ConvertionFactors!$G$46</f>
        <v>2434.1285973333333</v>
      </c>
      <c r="BA7" s="205">
        <f>DB_Census_State!AQ7*FE_ConvertionFactors!$C$34*FE_ConvertionFactors!$F$34*FE_ConvertionFactors!$H$34</f>
        <v>63061.241600000001</v>
      </c>
      <c r="BB7" s="205">
        <f>DB_Census_State!AQ7*FE_ConvertionFactors!$C$35*FE_ConvertionFactors!$F$35*FE_ConvertionFactors!$H$35</f>
        <v>699304.12560000003</v>
      </c>
      <c r="BC7" s="205">
        <f>DB_Census_State!AQ7*FE_ConvertionFactors!$C$35*FE_ConvertionFactors!$C$37*FE_ConvertionFactors!$F$37*FE_ConvertionFactors!$H$37</f>
        <v>361066.41249280004</v>
      </c>
      <c r="BD7" s="205">
        <f>DB_Census_State!AQ7*FE_ConvertionFactors!$C$35*FE_ConvertionFactors!$C$38*FE_ConvertionFactors!$C$39*FE_ConvertionFactors!$F$39*FE_ConvertionFactors!$H$39</f>
        <v>35150.54472636</v>
      </c>
      <c r="BE7" s="205">
        <f>DB_Census_State!AQ7*FE_ConvertionFactors!$C$35*FE_ConvertionFactors!$C$38*FE_ConvertionFactors!$C$40*FE_ConvertionFactors!$F$40*FE_ConvertionFactors!$H$40</f>
        <v>12086.991896400001</v>
      </c>
      <c r="BF7" s="205">
        <f>DB_Census_State!AQ7*FE_ConvertionFactors!$C$35*FE_ConvertionFactors!$C$38*FE_ConvertionFactors!$C$41*FE_ConvertionFactors!$F$41*FE_ConvertionFactors!$H$41</f>
        <v>131900.52742229999</v>
      </c>
      <c r="BG7" s="205">
        <f>DB_Census_State!AQ7*FE_ConvertionFactors!$C$35*FE_ConvertionFactors!$C$42*FE_ConvertionFactors!$C$44*FE_ConvertionFactors!$F$44*FE_ConvertionFactors!$H$44</f>
        <v>74403.513501883383</v>
      </c>
      <c r="BH7" s="205">
        <f>(DB_Census_State!AQ7*FE_ConvertionFactors!$D$46/FE_ConvertionFactors!$D$33)*FE_ConvertionFactors!$F$46*FE_ConvertionFactors!$H$46</f>
        <v>795772.81066666672</v>
      </c>
      <c r="BI7" s="205">
        <f>DB_Census_State!AQ7*FE_ConvertionFactors!$C$35*FE_ConvertionFactors!$C$38*FE_ConvertionFactors!$C$41*FE_ConvertionFactors!$F$41*FE_ConvertionFactors!$I$41</f>
        <v>122102.20252807198</v>
      </c>
      <c r="BJ7" s="181">
        <f>DB_Census_State!AR7*FE_ConvertionFactors!$F$48*FE_ConvertionFactors!$G$48</f>
        <v>2215.8671039999999</v>
      </c>
      <c r="BK7" s="205">
        <f>(DB_Census_State!AR7*FE_ConvertionFactors!$D$50/FE_ConvertionFactors!$D$48)*FE_ConvertionFactors!$F$50*FE_ConvertionFactors!$G$50</f>
        <v>939.82416000000001</v>
      </c>
      <c r="BL7" s="181">
        <f>DB_Census_State!AR7*FE_ConvertionFactors!$F$48*FE_ConvertionFactors!$H$48</f>
        <v>166190.03280000002</v>
      </c>
      <c r="BM7" s="205">
        <f>(DB_Census_State!AR7*FE_ConvertionFactors!$D$50/FE_ConvertionFactors!$D$48)*FE_ConvertionFactors!$F$50*FE_ConvertionFactors!$H$50</f>
        <v>236941.584</v>
      </c>
      <c r="BN7" s="181">
        <f>DB_Census_State!AR7*FE_ConvertionFactors!$F$48*FE_ConvertionFactors!$I$48</f>
        <v>117315.86724000001</v>
      </c>
      <c r="BO7" s="181">
        <f>DB_Census_State!AS7*FE_ConvertionFactors!$F$52*FE_ConvertionFactors!$G$52</f>
        <v>77.883638399999995</v>
      </c>
      <c r="BP7" s="205">
        <f>DB_Census_State!AS7*FE_ConvertionFactors!$C$53*FE_ConvertionFactors!$F$53*FE_ConvertionFactors!$G$53</f>
        <v>23.36509152</v>
      </c>
      <c r="BQ7" s="205">
        <f>DB_Census_State!AS7*FE_ConvertionFactors!$C$54*FE_ConvertionFactors!$C$55*FE_ConvertionFactors!$F$55*FE_ConvertionFactors!$G$55</f>
        <v>37.655452799999999</v>
      </c>
      <c r="BR7" s="205">
        <f>DB_Census_State!AS7*FE_ConvertionFactors!$C$54*FE_ConvertionFactors!$C$56*FE_ConvertionFactors!$F$56*FE_ConvertionFactors!$G$56</f>
        <v>6.6199219734375214</v>
      </c>
      <c r="BS7" s="205">
        <f>DB_Census_State!AS7*FE_ConvertionFactors!$F$52*FE_ConvertionFactors!$H$52</f>
        <v>18523.676160000003</v>
      </c>
      <c r="BT7" s="205">
        <f>DB_Census_State!AS7*FE_ConvertionFactors!$C$53*FE_ConvertionFactors!$F$53*FE_ConvertionFactors!$H$53</f>
        <v>5557.1028480000004</v>
      </c>
      <c r="BU7" s="205">
        <f>DB_Census_State!AS7*FE_ConvertionFactors!$C$54*FE_ConvertionFactors!$C$55*FE_ConvertionFactors!$F$55*FE_ConvertionFactors!$H$55</f>
        <v>11359.394928</v>
      </c>
      <c r="BV7" s="205">
        <f>DB_Census_State!AS7*FE_ConvertionFactors!$C$54*FE_ConvertionFactors!$C$56*FE_ConvertionFactors!$F$56*FE_ConvertionFactors!$H$56</f>
        <v>1738.8328383562557</v>
      </c>
      <c r="BW7" s="205">
        <f>DB_Census_State!AS7*FE_ConvertionFactors!$F$52*FE_ConvertionFactors!$I$52</f>
        <v>9472.3343999999997</v>
      </c>
      <c r="BX7" s="205">
        <f>DB_Census_State!AS7*FE_ConvertionFactors!$C$53*FE_ConvertionFactors!$F$53*FE_ConvertionFactors!$I$53</f>
        <v>2841.7003199999999</v>
      </c>
      <c r="BY7" s="205">
        <f>DB_Census_State!AS7*FE_ConvertionFactors!$C$54*FE_ConvertionFactors!$C$55*FE_ConvertionFactors!$F$55*FE_ConvertionFactors!$L$55</f>
        <v>5899.3542719999996</v>
      </c>
      <c r="BZ7" s="205">
        <f>DB_Census_State!AS7*FE_ConvertionFactors!$C$54*FE_ConvertionFactors!$C$56*FE_ConvertionFactors!$F$56*FE_ConvertionFactors!$I$56</f>
        <v>992.98829601562818</v>
      </c>
      <c r="CA7" s="205">
        <f>DB_Census_State!AT7*FE_ConvertionFactors!$F$58*FE_ConvertionFactors!$G$58</f>
        <v>15632.263920000001</v>
      </c>
      <c r="CB7" s="205">
        <f>(DB_Census_State!AT7*FE_ConvertionFactors!$D$60/FE_ConvertionFactors!$D$58)*FE_ConvertionFactors!$F$60*FE_ConvertionFactors!$G$60</f>
        <v>73298.042284090901</v>
      </c>
      <c r="CC7" s="205">
        <f>DB_Census_State!AT7*FE_ConvertionFactors!$F$58*FE_ConvertionFactors!$H$58</f>
        <v>10281219.732000001</v>
      </c>
      <c r="CD7" s="205">
        <f>(DB_Census_State!AT7*FE_ConvertionFactors!$D$60/FE_ConvertionFactors!$D$58)*FE_ConvertionFactors!$F$60*FE_ConvertionFactors!$H$60</f>
        <v>5857955.9897727268</v>
      </c>
      <c r="CE7" s="205">
        <f>DB_Census_State!AT7*FE_ConvertionFactors!$F$58*FE_ConvertionFactors!$I$58</f>
        <v>7695883.7760000005</v>
      </c>
      <c r="CF7" s="205">
        <f>DB_Census_State!AU7*FE_ConvertionFactors!$F$62*FE_ConvertionFactors!$G$62</f>
        <v>7448.0560000000005</v>
      </c>
      <c r="CG7" s="205">
        <f>DB_Census_State!AU7*FE_ConvertionFactors!$C$63*FE_ConvertionFactors!$F$63*FE_ConvertionFactors!$G$63</f>
        <v>2979.2224000000006</v>
      </c>
      <c r="CH7" s="205">
        <f>DB_Census_State!AU7*FE_ConvertionFactors!$C$64*FE_ConvertionFactors!$F$64*FE_ConvertionFactors!$G$64</f>
        <v>4468.8335999999999</v>
      </c>
      <c r="CI7" s="205">
        <f>(DB_Census_State!AU7*FE_ConvertionFactors!$D$66/FE_ConvertionFactors!$D$62)*FE_ConvertionFactors!$F$66*FE_ConvertionFactors!$G$66</f>
        <v>3956.7797499999997</v>
      </c>
      <c r="CJ7" s="205">
        <f>DB_Census_State!AU7*FE_ConvertionFactors!$F$62*FE_ConvertionFactors!$H$62</f>
        <v>1400234.5279999999</v>
      </c>
      <c r="CK7" s="205">
        <f>DB_Census_State!AU7*FE_ConvertionFactors!$C$63*FE_ConvertionFactors!$F$63*FE_ConvertionFactors!$H$63</f>
        <v>560093.81120000011</v>
      </c>
      <c r="CL7" s="205">
        <f>DB_Census_State!AU7*FE_ConvertionFactors!$C$64*FE_ConvertionFactors!$F$64*FE_ConvertionFactors!$H$64</f>
        <v>840140.71679999994</v>
      </c>
      <c r="CM7" s="205">
        <f>(DB_Census_State!AU7*FE_ConvertionFactors!$D$66/FE_ConvertionFactors!$D$62)*FE_ConvertionFactors!$F$66*FE_ConvertionFactors!$H$66</f>
        <v>1187033.925</v>
      </c>
      <c r="CN7" s="205">
        <f>DB_Census_State!AU7*FE_ConvertionFactors!$F$62*FE_ConvertionFactors!$I$62</f>
        <v>1191688.96</v>
      </c>
      <c r="CO7" s="205">
        <f>DB_Census_State!AU7*FE_ConvertionFactors!$C$63*FE_ConvertionFactors!$F$63*FE_ConvertionFactors!$I$63</f>
        <v>476675.58400000003</v>
      </c>
      <c r="CP7" s="205">
        <f>DB_Census_State!AU7*FE_ConvertionFactors!$C$64*FE_ConvertionFactors!$F$64*FE_ConvertionFactors!$L$64</f>
        <v>717247.79279999982</v>
      </c>
      <c r="CQ7" s="205">
        <f>DB_Census_State!AU7*FE_ConvertionFactors!$C$64*FE_ConvertionFactors!$F$64*FE_ConvertionFactors!$I$63</f>
        <v>715013.37599999993</v>
      </c>
      <c r="CR7" s="205">
        <f>DB_Census_State!AV7*FE_ConvertionFactors!$F$68*FE_ConvertionFactors!$G$68</f>
        <v>0</v>
      </c>
      <c r="CS7" s="205">
        <f>DB_Census_State!AV7*FE_ConvertionFactors!$C$69*FE_ConvertionFactors!$F$69*FE_ConvertionFactors!$G$69</f>
        <v>0</v>
      </c>
      <c r="CT7" s="205">
        <f>DB_Census_State!AV7*FE_ConvertionFactors!$C$70*FE_ConvertionFactors!$C$71*FE_ConvertionFactors!$F$71*FE_ConvertionFactors!$G$71</f>
        <v>0</v>
      </c>
      <c r="CU7" s="205">
        <f>DB_Census_State!AV7*FE_ConvertionFactors!$C$70*FE_ConvertionFactors!$C$72*FE_ConvertionFactors!$F$72*FE_ConvertionFactors!$G$72</f>
        <v>0</v>
      </c>
      <c r="CV7" s="205">
        <f>(DB_Census_State!AV7*FE_ConvertionFactors!$D$74/FE_ConvertionFactors!$D$69)*FE_ConvertionFactors!$F$74*FE_ConvertionFactors!$G$74</f>
        <v>0</v>
      </c>
      <c r="CW7" s="205">
        <f>DB_Census_State!AV7*FE_ConvertionFactors!$F$68*FE_ConvertionFactors!$H$68</f>
        <v>0</v>
      </c>
      <c r="CX7" s="205">
        <f>DB_Census_State!AV7*FE_ConvertionFactors!$C$69*FE_ConvertionFactors!$F$69*FE_ConvertionFactors!$H$69</f>
        <v>0</v>
      </c>
      <c r="CY7" s="205">
        <f>DB_Census_State!AV7*FE_ConvertionFactors!$C$70*FE_ConvertionFactors!$C$71*FE_ConvertionFactors!$F$71*FE_ConvertionFactors!$H$71</f>
        <v>0</v>
      </c>
      <c r="CZ7" s="205">
        <f>DB_Census_State!AV7*FE_ConvertionFactors!$C$70*FE_ConvertionFactors!$C$72*FE_ConvertionFactors!$F$72*FE_ConvertionFactors!$H$72</f>
        <v>0</v>
      </c>
      <c r="DA7" s="205">
        <f>(DB_Census_State!AV7*FE_ConvertionFactors!$D$74/FE_ConvertionFactors!$D$69)*FE_ConvertionFactors!$F$74*FE_ConvertionFactors!$H$74</f>
        <v>0</v>
      </c>
      <c r="DB7" s="205">
        <f>DB_Census_State!AV7*FE_ConvertionFactors!$F$68*FE_ConvertionFactors!$I$68</f>
        <v>0</v>
      </c>
      <c r="DC7" s="205">
        <f>DB_Census_State!AV7*FE_ConvertionFactors!$C$69*FE_ConvertionFactors!$F$69*FE_ConvertionFactors!$I$69</f>
        <v>0</v>
      </c>
      <c r="DD7" s="205">
        <f>DB_Census_State!AV7*FE_ConvertionFactors!$C$70*FE_ConvertionFactors!$C$71*FE_ConvertionFactors!$F$71*FE_ConvertionFactors!$I$71</f>
        <v>0</v>
      </c>
      <c r="DE7" s="205">
        <f>DB_Census_State!AV7*FE_ConvertionFactors!$C$70*FE_ConvertionFactors!$C$72*FE_ConvertionFactors!$F$72*FE_ConvertionFactors!$L$72</f>
        <v>0</v>
      </c>
      <c r="DF7" s="205">
        <f>DB_Census_State!AV7*FE_ConvertionFactors!$C$70*FE_ConvertionFactors!$C$72*FE_ConvertionFactors!$F$72*FE_ConvertionFactors!$I$69</f>
        <v>0</v>
      </c>
      <c r="DG7" s="205">
        <f>DB_Census_State!AW7*FE_ConvertionFactors!$F$76*FE_ConvertionFactors!$G$76</f>
        <v>0</v>
      </c>
      <c r="DH7" s="205">
        <f>DB_Census_State!AW7*FE_ConvertionFactors!$C$77*FE_ConvertionFactors!$F$77*FE_ConvertionFactors!$G$77</f>
        <v>0</v>
      </c>
      <c r="DI7" s="205">
        <f>DB_Census_State!AW7*FE_ConvertionFactors!$C$78*FE_ConvertionFactors!$F$78*FE_ConvertionFactors!$G$78</f>
        <v>0</v>
      </c>
      <c r="DJ7" s="205">
        <f>(DB_Census_State!AW7*FE_ConvertionFactors!$D$80/FE_ConvertionFactors!$D$76)*FE_ConvertionFactors!$F$80*FE_ConvertionFactors!$G$80</f>
        <v>0</v>
      </c>
      <c r="DK7" s="205">
        <f>DB_Census_State!AW7*FE_ConvertionFactors!$F$76*FE_ConvertionFactors!$H$76</f>
        <v>0</v>
      </c>
      <c r="DL7" s="205">
        <f>DB_Census_State!AW7*FE_ConvertionFactors!$C$77*FE_ConvertionFactors!$F$77*FE_ConvertionFactors!$H$77</f>
        <v>0</v>
      </c>
      <c r="DM7" s="205">
        <f>DB_Census_State!AW7*FE_ConvertionFactors!$C$78*FE_ConvertionFactors!$F$78*FE_ConvertionFactors!$H$78</f>
        <v>0</v>
      </c>
      <c r="DN7" s="205">
        <f>(DB_Census_State!AW7*FE_ConvertionFactors!$D$80/FE_ConvertionFactors!$D$76)*FE_ConvertionFactors!$F$80*FE_ConvertionFactors!$H$80</f>
        <v>0</v>
      </c>
      <c r="DO7" s="205">
        <f>DB_Census_State!AW7*FE_ConvertionFactors!$F$76*FE_ConvertionFactors!$I$76</f>
        <v>0</v>
      </c>
      <c r="DP7" s="205">
        <f>DB_Census_State!AW7*FE_ConvertionFactors!$C$77*FE_ConvertionFactors!$F$77*FE_ConvertionFactors!$I$77</f>
        <v>0</v>
      </c>
      <c r="DQ7" s="205">
        <f>DB_Census_State!AW7*FE_ConvertionFactors!$C$78*FE_ConvertionFactors!$F$78*FE_ConvertionFactors!$L$78</f>
        <v>0</v>
      </c>
      <c r="DR7" s="205">
        <f>DB_Census_State!AW7*FE_ConvertionFactors!$C$78*FE_ConvertionFactors!$F$78*FE_ConvertionFactors!$I$77</f>
        <v>0</v>
      </c>
      <c r="DS7" s="181">
        <f>SUM(DB_Census_State!M7:N7)*FE_ConvertionFactors!$E$84*FE_ConvertionFactors!$F$84*FE_ConvertionFactors!$G$84</f>
        <v>9991.6101707146736</v>
      </c>
      <c r="DT7" s="181">
        <f>SUM(DB_Census_State!O7:P7)*FE_ConvertionFactors!$E$85*FE_ConvertionFactors!$F$85*FE_ConvertionFactors!$G$85</f>
        <v>36.681718244000002</v>
      </c>
      <c r="DU7" s="181">
        <f>SUM(DB_Census_State!Q7:S7)*FE_ConvertionFactors!$E$86*FE_ConvertionFactors!$F$86*FE_ConvertionFactors!$G$86</f>
        <v>229.17026486850003</v>
      </c>
      <c r="DV7" s="181">
        <f>DB_Census_State!U7*FE_ConvertionFactors!$E$87*FE_ConvertionFactors!$F$87*FE_ConvertionFactors!$G$87</f>
        <v>6016.27397943707</v>
      </c>
      <c r="DW7" s="181">
        <f>DB_Census_State!V7*FE_ConvertionFactors!$E$88*FE_ConvertionFactors!$F$88*FE_ConvertionFactors!$G$88</f>
        <v>5827.6223550000013</v>
      </c>
      <c r="DX7" s="181">
        <f>SUM(DB_Census_State!M7:N7)*FE_ConvertionFactors!$E$84*FE_ConvertionFactors!$F$84*FE_ConvertionFactors!$H$84</f>
        <v>564461.09405985498</v>
      </c>
      <c r="DY7" s="181">
        <f>SUM(DB_Census_State!O7:P7)*FE_ConvertionFactors!$E$85*FE_ConvertionFactors!$F$85*FE_ConvertionFactors!$H$85</f>
        <v>2287.2130199200001</v>
      </c>
      <c r="DZ7" s="181">
        <f>SUM(DB_Census_State!Q7:S7)*FE_ConvertionFactors!$E$86*FE_ConvertionFactors!$F$86*FE_ConvertionFactors!$H$86</f>
        <v>14563.577983250001</v>
      </c>
      <c r="EA7" s="181">
        <f>DB_Census_State!U7*FE_ConvertionFactors!$E$87*FE_ConvertionFactors!$F$87*FE_ConvertionFactors!$H$87</f>
        <v>459792.95956837712</v>
      </c>
      <c r="EB7" s="181">
        <f>DB_Census_State!V7*FE_ConvertionFactors!$E$88*FE_ConvertionFactors!$F$88*FE_ConvertionFactors!$H$88</f>
        <v>348317.65800000005</v>
      </c>
      <c r="EC7" s="181">
        <f>SUM(DB_Census_State!M7:N7)*FE_ConvertionFactors!$E$84*FE_ConvertionFactors!$F$84*FE_ConvertionFactors!$I$84</f>
        <v>380632.76840817806</v>
      </c>
      <c r="ED7" s="181">
        <f>SUM(DB_Census_State!O7:P7)*FE_ConvertionFactors!$E$85*FE_ConvertionFactors!$F$85*FE_ConvertionFactors!$I$85</f>
        <v>1544.9476625119999</v>
      </c>
      <c r="EE7" s="181">
        <f>SUM(DB_Census_State!Q7:S7)*FE_ConvertionFactors!$E$86*FE_ConvertionFactors!$F$86*FE_ConvertionFactors!$I$86</f>
        <v>9837.2847509500007</v>
      </c>
      <c r="EF7" s="181">
        <f>DB_Census_State!U7*FE_ConvertionFactors!$E$87*FE_ConvertionFactors!$F$87*FE_ConvertionFactors!$I$87</f>
        <v>367834.36765470169</v>
      </c>
      <c r="EG7" s="181">
        <f>DB_Census_State!V7*FE_ConvertionFactors!$E$88*FE_ConvertionFactors!$F$88*FE_ConvertionFactors!$I$88</f>
        <v>222387.42780000006</v>
      </c>
      <c r="EH7" s="181">
        <f>DB_Census_State!W7*0.00104*FE_ConvertionFactors!$F$90*FE_ConvertionFactors!$G$90</f>
        <v>684.56835199999989</v>
      </c>
      <c r="EI7" s="181">
        <f>DB_Census_State!X7*0.00104*FE_ConvertionFactors!$F$91*FE_ConvertionFactors!$G$91</f>
        <v>0.3698552</v>
      </c>
      <c r="EJ7" s="181">
        <f>DB_Census_State!Y7*0.000054*FE_ConvertionFactors!$F$92*FE_ConvertionFactors!$G$92</f>
        <v>607.36881240000002</v>
      </c>
      <c r="EK7" s="205">
        <f>DB_Census_State!W7*0.00104*FE_ConvertionFactors!$F$90*FE_ConvertionFactors!$H$90</f>
        <v>81373.219199999992</v>
      </c>
      <c r="EL7" s="205">
        <f>DB_Census_State!X7*0.00104*FE_ConvertionFactors!$F$91*FE_ConvertionFactors!$H$91</f>
        <v>43.963919999999995</v>
      </c>
      <c r="EM7" s="205">
        <f>DB_Census_State!Y7*0.000054*FE_ConvertionFactors!$F$92*FE_ConvertionFactors!$H$92</f>
        <v>50498.378402400005</v>
      </c>
      <c r="EN7" s="205">
        <f>DB_Census_State!W7*0.00104*FE_ConvertionFactors!$F$90*FE_ConvertionFactors!$I$90</f>
        <v>56470.430847999989</v>
      </c>
      <c r="EO7" s="205">
        <f>DB_Census_State!X7*0.00104*FE_ConvertionFactors!$F$91*FE_ConvertionFactors!$I$91</f>
        <v>30.509564799999996</v>
      </c>
      <c r="EP7" s="205">
        <f>DB_Census_State!Y7*0.000054*FE_ConvertionFactors!$F$92*FE_ConvertionFactors!$I$92</f>
        <v>29847.838780800001</v>
      </c>
    </row>
    <row r="8" spans="1:148" x14ac:dyDescent="0.2">
      <c r="A8" s="203">
        <v>16</v>
      </c>
      <c r="B8" s="203" t="s">
        <v>37</v>
      </c>
      <c r="C8" s="203">
        <v>1975</v>
      </c>
      <c r="D8" s="204" t="s">
        <v>200</v>
      </c>
      <c r="E8" s="205">
        <f>DB_Census_State!AL8*FE_ConvertionFactors!$C$4*FE_ConvertionFactors!$F$4*FE_ConvertionFactors!$G$4</f>
        <v>0</v>
      </c>
      <c r="F8" s="205">
        <f>DB_Census_State!AL8*FE_ConvertionFactors!$C$5*FE_ConvertionFactors!$F$5*FE_ConvertionFactors!$G$5</f>
        <v>0</v>
      </c>
      <c r="G8" s="205">
        <f>(DB_Census_State!AL8*FE_ConvertionFactors!$D$9/FE_ConvertionFactors!$D$3)*FE_ConvertionFactors!$C$10*FE_ConvertionFactors!$F$10*FE_ConvertionFactors!$G$10</f>
        <v>0</v>
      </c>
      <c r="H8" s="205">
        <f>(DB_Census_State!AL8*FE_ConvertionFactors!$D$9/FE_ConvertionFactors!$D$3)*FE_ConvertionFactors!$C$11*FE_ConvertionFactors!$F$11*FE_ConvertionFactors!$G$11</f>
        <v>0</v>
      </c>
      <c r="I8" s="205">
        <f>DB_Census_State!AL8*FE_ConvertionFactors!$C$4*FE_ConvertionFactors!$F$4*FE_ConvertionFactors!$H$4</f>
        <v>0</v>
      </c>
      <c r="J8" s="205">
        <f>DB_Census_State!AL8*FE_ConvertionFactors!$C$5*FE_ConvertionFactors!$F$5*FE_ConvertionFactors!$H$5</f>
        <v>0</v>
      </c>
      <c r="K8" s="205">
        <f>(DB_Census_State!AL8*FE_ConvertionFactors!$D$9/FE_ConvertionFactors!$D$3)*FE_ConvertionFactors!$C$10*FE_ConvertionFactors!$F$10*FE_ConvertionFactors!$H$10</f>
        <v>0</v>
      </c>
      <c r="L8" s="205">
        <f>(DB_Census_State!AL8*FE_ConvertionFactors!$D$9/FE_ConvertionFactors!$D$3)*FE_ConvertionFactors!$C$11*FE_ConvertionFactors!$F$11*FE_ConvertionFactors!$H$11</f>
        <v>0</v>
      </c>
      <c r="M8" s="205">
        <f>DB_Census_State!AL8*FE_ConvertionFactors!$C$4*FE_ConvertionFactors!$F$4*FE_ConvertionFactors!$I$4</f>
        <v>0</v>
      </c>
      <c r="N8" s="205">
        <f>DB_Census_State!AL8*FE_ConvertionFactors!$C$5*FE_ConvertionFactors!$F$5*FE_ConvertionFactors!$L$5</f>
        <v>0</v>
      </c>
      <c r="O8" s="205">
        <f>DB_Census_State!AM8*FE_ConvertionFactors!$C$14*FE_ConvertionFactors!$F$14*FE_ConvertionFactors!$G$14</f>
        <v>37.849343999999995</v>
      </c>
      <c r="P8" s="205">
        <f>DB_Census_State!AM8*FE_ConvertionFactors!$C$15*FE_ConvertionFactors!$F$15*FE_ConvertionFactors!$G$15</f>
        <v>10.8811968</v>
      </c>
      <c r="Q8" s="205">
        <f>DB_Census_State!AM8*FE_ConvertionFactors!$C$16*FE_ConvertionFactors!$F$16*FE_ConvertionFactors!$G$16</f>
        <v>15.139737600000002</v>
      </c>
      <c r="R8" s="205">
        <f>DB_Census_State!AM8*FE_ConvertionFactors!$C$17*FE_ConvertionFactors!$F$17*FE_ConvertionFactors!$G$17</f>
        <v>5.5492896000000007</v>
      </c>
      <c r="S8" s="205">
        <f>(DB_Census_State!AM8*FE_ConvertionFactors!$D$19/FE_ConvertionFactors!$D$13)*FE_ConvertionFactors!$F$19*FE_ConvertionFactors!$G$19</f>
        <v>38.872064000000002</v>
      </c>
      <c r="T8" s="205">
        <f>DB_Census_State!AM8*FE_ConvertionFactors!$C$14*FE_ConvertionFactors!$F$14*FE_ConvertionFactors!$H$14</f>
        <v>6550.848</v>
      </c>
      <c r="U8" s="205">
        <f>DB_Census_State!AM8*FE_ConvertionFactors!$C$15*FE_ConvertionFactors!$F$15*FE_ConvertionFactors!$H$15</f>
        <v>1558.6579200000001</v>
      </c>
      <c r="V8" s="205">
        <f>DB_Census_State!AM8*FE_ConvertionFactors!$C$16*FE_ConvertionFactors!$F$16*FE_ConvertionFactors!$H$16</f>
        <v>2620.3392000000003</v>
      </c>
      <c r="W8" s="205">
        <f>DB_Census_State!AM8*FE_ConvertionFactors!$C$17*FE_ConvertionFactors!$F$17*FE_ConvertionFactors!$H$17</f>
        <v>2444.6870400000003</v>
      </c>
      <c r="X8" s="205">
        <f>(DB_Census_State!AM8*FE_ConvertionFactors!$D$19/FE_ConvertionFactors!$D$13)*FE_ConvertionFactors!$F$19*FE_ConvertionFactors!$H$19</f>
        <v>14345.642666666667</v>
      </c>
      <c r="Y8" s="205">
        <f>DB_Census_State!AM8*FE_ConvertionFactors!$C$14*FE_ConvertionFactors!$F$14*FE_ConvertionFactors!$I$14</f>
        <v>6077.7311999999993</v>
      </c>
      <c r="Z8" s="205">
        <f>DB_Census_State!AM8*FE_ConvertionFactors!$C$15*FE_ConvertionFactors!$F$15*FE_ConvertionFactors!$L$15</f>
        <v>1040.3306399999999</v>
      </c>
      <c r="AA8" s="205">
        <f>DB_Census_State!AM8*FE_ConvertionFactors!$C$15*FE_ConvertionFactors!$F$15*FE_ConvertionFactors!$I$14</f>
        <v>1227.8107199999999</v>
      </c>
      <c r="AB8" s="205">
        <f>DB_Census_State!AM8*FE_ConvertionFactors!$C$16*FE_ConvertionFactors!$F$16*FE_ConvertionFactors!$L$16</f>
        <v>1743.2375761230771</v>
      </c>
      <c r="AC8" s="205">
        <f>DB_Census_State!AM8*FE_ConvertionFactors!$C$16*FE_ConvertionFactors!$F$16*FE_ConvertionFactors!$I$14</f>
        <v>2431.0924800000003</v>
      </c>
      <c r="AD8" s="205">
        <f>DB_Census_State!AN8*FE_ConvertionFactors!$C$22*FE_ConvertionFactors!$F$22*FE_ConvertionFactors!$G$22</f>
        <v>83.668661999999998</v>
      </c>
      <c r="AE8" s="205">
        <f>DB_Census_State!AN8*FE_ConvertionFactors!$C$23*FE_ConvertionFactors!$F$23*FE_ConvertionFactors!$G$23</f>
        <v>33.625330199999993</v>
      </c>
      <c r="AF8" s="205">
        <f>(DB_Census_State!AN8*FE_ConvertionFactors!$D$25/FE_ConvertionFactors!$D$21)*FE_ConvertionFactors!$F$25*FE_ConvertionFactors!$G$25</f>
        <v>1905.8659200000002</v>
      </c>
      <c r="AG8" s="205">
        <f>DB_Census_State!AN8*FE_ConvertionFactors!$C$22*FE_ConvertionFactors!$F$22*FE_ConvertionFactors!$H$22</f>
        <v>27152.8488</v>
      </c>
      <c r="AH8" s="205">
        <f>DB_Census_State!AN8*FE_ConvertionFactors!$C$23*FE_ConvertionFactors!$F$23*FE_ConvertionFactors!$H$23</f>
        <v>8714.1700799999981</v>
      </c>
      <c r="AI8" s="205">
        <f>(DB_Census_State!AN8*FE_ConvertionFactors!$D$25/FE_ConvertionFactors!$D$21)*FE_ConvertionFactors!$F$25*FE_ConvertionFactors!$H$25</f>
        <v>203215.82399999999</v>
      </c>
      <c r="AJ8" s="205">
        <f>DB_Census_State!AN8*FE_ConvertionFactors!$C$22*FE_ConvertionFactors!$F$22*FE_ConvertionFactors!$I$22</f>
        <v>23995.540799999999</v>
      </c>
      <c r="AK8" s="205">
        <f>DB_Census_State!AO8*FE_ConvertionFactors!$F$27*FE_ConvertionFactors!$G$27</f>
        <v>0.38800000000000001</v>
      </c>
      <c r="AL8" s="205">
        <f>DB_Census_State!AO8*FE_ConvertionFactors!$C$29*FE_ConvertionFactors!$F$29*FE_ConvertionFactors!$G$29</f>
        <v>0.42042000000000002</v>
      </c>
      <c r="AM8" s="205">
        <f>DB_Census_State!AO8*FE_ConvertionFactors!$F$27*FE_ConvertionFactors!$H$27</f>
        <v>34.532000000000004</v>
      </c>
      <c r="AN8" s="205">
        <f>DB_Census_State!AO8*FE_ConvertionFactors!$C$29*FE_ConvertionFactors!$F$29*FE_ConvertionFactors!$H$29</f>
        <v>95.003999999999991</v>
      </c>
      <c r="AO8" s="205">
        <f>DB_Census_State!AO8*FE_ConvertionFactors!$F$27*FE_ConvertionFactors!$I$27</f>
        <v>18.527000000000001</v>
      </c>
      <c r="AP8" s="205">
        <f>DB_Census_State!AP8*FE_ConvertionFactors!$F$31*FE_ConvertionFactors!$G$31</f>
        <v>0.96578999999999982</v>
      </c>
      <c r="AQ8" s="205">
        <f>DB_Census_State!AP8*FE_ConvertionFactors!$F$31*FE_ConvertionFactors!$H$31</f>
        <v>131.77080000000001</v>
      </c>
      <c r="AR8" s="205">
        <f>DB_Census_State!AP8*FE_ConvertionFactors!$F$31*FE_ConvertionFactors!$I$31</f>
        <v>109.809</v>
      </c>
      <c r="AS8" s="205">
        <f>DB_Census_State!AQ8*FE_ConvertionFactors!$C$34*FE_ConvertionFactors!$F$34*FE_ConvertionFactors!$G$34</f>
        <v>0.8299200000000001</v>
      </c>
      <c r="AT8" s="205">
        <f>DB_Census_State!AQ8*FE_ConvertionFactors!$C$35*FE_ConvertionFactors!$F$35*FE_ConvertionFactors!$G$35</f>
        <v>2.7609659999999998</v>
      </c>
      <c r="AU8" s="205">
        <f>DB_Census_State!AQ8*FE_ConvertionFactors!$C$35*FE_ConvertionFactors!$C$37*FE_ConvertionFactors!$F$37*FE_ConvertionFactors!$G$37</f>
        <v>1.5804996480000002</v>
      </c>
      <c r="AV8" s="205">
        <f>DB_Census_State!AQ8*FE_ConvertionFactors!$C$35*FE_ConvertionFactors!$C$38*FE_ConvertionFactors!$C$39*FE_ConvertionFactors!$F$39*FE_ConvertionFactors!$G$39</f>
        <v>0.58847774700000011</v>
      </c>
      <c r="AW8" s="205">
        <f>DB_Census_State!AQ8*FE_ConvertionFactors!$C$35*FE_ConvertionFactors!$C$38*FE_ConvertionFactors!$C$40*FE_ConvertionFactors!$F$40*FE_ConvertionFactors!$G$40</f>
        <v>0.120920085</v>
      </c>
      <c r="AX8" s="205">
        <f>DB_Census_State!AQ8*FE_ConvertionFactors!$C$35*FE_ConvertionFactors!$C$38*FE_ConvertionFactors!$C$41*FE_ConvertionFactors!$F$41*FE_ConvertionFactors!$G$41</f>
        <v>0</v>
      </c>
      <c r="AY8" s="205">
        <f>DB_Census_State!AQ8*FE_ConvertionFactors!$C$35*FE_ConvertionFactors!$C$42*FE_ConvertionFactors!$C$44*FE_ConvertionFactors!$F$44*FE_ConvertionFactors!$G$44</f>
        <v>3.1731889690706399</v>
      </c>
      <c r="AZ8" s="205">
        <f>(DB_Census_State!AQ8*FE_ConvertionFactors!$D$46/FE_ConvertionFactors!$D$33)*FE_ConvertionFactors!$F$46*FE_ConvertionFactors!$G$46</f>
        <v>10.891712</v>
      </c>
      <c r="BA8" s="205">
        <f>DB_Census_State!AQ8*FE_ConvertionFactors!$C$34*FE_ConvertionFactors!$F$34*FE_ConvertionFactors!$H$34</f>
        <v>282.17280000000005</v>
      </c>
      <c r="BB8" s="205">
        <f>DB_Census_State!AQ8*FE_ConvertionFactors!$C$35*FE_ConvertionFactors!$F$35*FE_ConvertionFactors!$H$35</f>
        <v>3129.0948000000003</v>
      </c>
      <c r="BC8" s="205">
        <f>DB_Census_State!AQ8*FE_ConvertionFactors!$C$35*FE_ConvertionFactors!$C$37*FE_ConvertionFactors!$F$37*FE_ConvertionFactors!$H$37</f>
        <v>1615.6218624000003</v>
      </c>
      <c r="BD8" s="205">
        <f>DB_Census_State!AQ8*FE_ConvertionFactors!$C$35*FE_ConvertionFactors!$C$38*FE_ConvertionFactors!$C$39*FE_ConvertionFactors!$F$39*FE_ConvertionFactors!$H$39</f>
        <v>157.28405238000002</v>
      </c>
      <c r="BE8" s="205">
        <f>DB_Census_State!AQ8*FE_ConvertionFactors!$C$35*FE_ConvertionFactors!$C$38*FE_ConvertionFactors!$C$40*FE_ConvertionFactors!$F$40*FE_ConvertionFactors!$H$40</f>
        <v>54.084256200000006</v>
      </c>
      <c r="BF8" s="205">
        <f>DB_Census_State!AQ8*FE_ConvertionFactors!$C$35*FE_ConvertionFactors!$C$38*FE_ConvertionFactors!$C$41*FE_ConvertionFactors!$F$41*FE_ConvertionFactors!$H$41</f>
        <v>590.19994215000008</v>
      </c>
      <c r="BG8" s="205">
        <f>DB_Census_State!AQ8*FE_ConvertionFactors!$C$35*FE_ConvertionFactors!$C$42*FE_ConvertionFactors!$C$44*FE_ConvertionFactors!$F$44*FE_ConvertionFactors!$H$44</f>
        <v>332.92474429593602</v>
      </c>
      <c r="BH8" s="205">
        <f>(DB_Census_State!AQ8*FE_ConvertionFactors!$D$46/FE_ConvertionFactors!$D$33)*FE_ConvertionFactors!$F$46*FE_ConvertionFactors!$H$46</f>
        <v>3560.7520000000004</v>
      </c>
      <c r="BI8" s="205">
        <f>DB_Census_State!AQ8*FE_ConvertionFactors!$C$35*FE_ConvertionFactors!$C$38*FE_ConvertionFactors!$C$41*FE_ConvertionFactors!$F$41*FE_ConvertionFactors!$I$41</f>
        <v>546.356517876</v>
      </c>
      <c r="BJ8" s="181">
        <f>DB_Census_State!AR8*FE_ConvertionFactors!$F$48*FE_ConvertionFactors!$G$48</f>
        <v>14.583888</v>
      </c>
      <c r="BK8" s="205">
        <f>(DB_Census_State!AR8*FE_ConvertionFactors!$D$50/FE_ConvertionFactors!$D$48)*FE_ConvertionFactors!$F$50*FE_ConvertionFactors!$G$50</f>
        <v>6.1855199999999995</v>
      </c>
      <c r="BL8" s="181">
        <f>DB_Census_State!AR8*FE_ConvertionFactors!$F$48*FE_ConvertionFactors!$H$48</f>
        <v>1093.7916</v>
      </c>
      <c r="BM8" s="205">
        <f>(DB_Census_State!AR8*FE_ConvertionFactors!$D$50/FE_ConvertionFactors!$D$48)*FE_ConvertionFactors!$F$50*FE_ConvertionFactors!$H$50</f>
        <v>1559.4479999999999</v>
      </c>
      <c r="BN8" s="181">
        <f>DB_Census_State!AR8*FE_ConvertionFactors!$F$48*FE_ConvertionFactors!$I$48</f>
        <v>772.12278000000003</v>
      </c>
      <c r="BO8" s="181">
        <f>DB_Census_State!AS8*FE_ConvertionFactors!$F$52*FE_ConvertionFactors!$G$52</f>
        <v>5.9428511999999998</v>
      </c>
      <c r="BP8" s="205">
        <f>DB_Census_State!AS8*FE_ConvertionFactors!$C$53*FE_ConvertionFactors!$F$53*FE_ConvertionFactors!$G$53</f>
        <v>1.7828553600000001</v>
      </c>
      <c r="BQ8" s="205">
        <f>DB_Census_State!AS8*FE_ConvertionFactors!$C$54*FE_ConvertionFactors!$C$55*FE_ConvertionFactors!$F$55*FE_ConvertionFactors!$G$55</f>
        <v>2.8732704</v>
      </c>
      <c r="BR8" s="205">
        <f>DB_Census_State!AS8*FE_ConvertionFactors!$C$54*FE_ConvertionFactors!$C$56*FE_ConvertionFactors!$F$56*FE_ConvertionFactors!$G$56</f>
        <v>0.50512806093750162</v>
      </c>
      <c r="BS8" s="205">
        <f>DB_Census_State!AS8*FE_ConvertionFactors!$F$52*FE_ConvertionFactors!$H$52</f>
        <v>1413.4348800000002</v>
      </c>
      <c r="BT8" s="205">
        <f>DB_Census_State!AS8*FE_ConvertionFactors!$C$53*FE_ConvertionFactors!$F$53*FE_ConvertionFactors!$H$53</f>
        <v>424.03046400000011</v>
      </c>
      <c r="BU8" s="205">
        <f>DB_Census_State!AS8*FE_ConvertionFactors!$C$54*FE_ConvertionFactors!$C$55*FE_ConvertionFactors!$F$55*FE_ConvertionFactors!$H$55</f>
        <v>866.76990400000011</v>
      </c>
      <c r="BV8" s="205">
        <f>DB_Census_State!AS8*FE_ConvertionFactors!$C$54*FE_ConvertionFactors!$C$56*FE_ConvertionFactors!$F$56*FE_ConvertionFactors!$H$56</f>
        <v>132.68030400625042</v>
      </c>
      <c r="BW8" s="205">
        <f>DB_Census_State!AS8*FE_ConvertionFactors!$F$52*FE_ConvertionFactors!$I$52</f>
        <v>722.77920000000006</v>
      </c>
      <c r="BX8" s="205">
        <f>DB_Census_State!AS8*FE_ConvertionFactors!$C$53*FE_ConvertionFactors!$F$53*FE_ConvertionFactors!$I$53</f>
        <v>216.83376000000004</v>
      </c>
      <c r="BY8" s="205">
        <f>DB_Census_State!AS8*FE_ConvertionFactors!$C$54*FE_ConvertionFactors!$C$55*FE_ConvertionFactors!$F$55*FE_ConvertionFactors!$L$55</f>
        <v>450.14569600000004</v>
      </c>
      <c r="BZ8" s="205">
        <f>DB_Census_State!AS8*FE_ConvertionFactors!$C$54*FE_ConvertionFactors!$C$56*FE_ConvertionFactors!$F$56*FE_ConvertionFactors!$I$56</f>
        <v>75.769209140625236</v>
      </c>
      <c r="CA8" s="205">
        <f>DB_Census_State!AT8*FE_ConvertionFactors!$F$58*FE_ConvertionFactors!$G$58</f>
        <v>564.22183999999993</v>
      </c>
      <c r="CB8" s="205">
        <f>(DB_Census_State!AT8*FE_ConvertionFactors!$D$60/FE_ConvertionFactors!$D$58)*FE_ConvertionFactors!$F$60*FE_ConvertionFactors!$G$60</f>
        <v>2645.5768977272728</v>
      </c>
      <c r="CC8" s="205">
        <f>DB_Census_State!AT8*FE_ConvertionFactors!$F$58*FE_ConvertionFactors!$H$58</f>
        <v>371084.36400000006</v>
      </c>
      <c r="CD8" s="205">
        <f>(DB_Census_State!AT8*FE_ConvertionFactors!$D$60/FE_ConvertionFactors!$D$58)*FE_ConvertionFactors!$F$60*FE_ConvertionFactors!$H$60</f>
        <v>211433.65568181817</v>
      </c>
      <c r="CE8" s="205">
        <f>DB_Census_State!AT8*FE_ConvertionFactors!$F$58*FE_ConvertionFactors!$I$58</f>
        <v>277770.75200000004</v>
      </c>
      <c r="CF8" s="205">
        <f>DB_Census_State!AU8*FE_ConvertionFactors!$F$62*FE_ConvertionFactors!$G$62</f>
        <v>102.34400000000001</v>
      </c>
      <c r="CG8" s="205">
        <f>DB_Census_State!AU8*FE_ConvertionFactors!$C$63*FE_ConvertionFactors!$F$63*FE_ConvertionFactors!$G$63</f>
        <v>40.937600000000003</v>
      </c>
      <c r="CH8" s="205">
        <f>DB_Census_State!AU8*FE_ConvertionFactors!$C$64*FE_ConvertionFactors!$F$64*FE_ConvertionFactors!$G$64</f>
        <v>61.406399999999998</v>
      </c>
      <c r="CI8" s="205">
        <f>(DB_Census_State!AU8*FE_ConvertionFactors!$D$66/FE_ConvertionFactors!$D$62)*FE_ConvertionFactors!$F$66*FE_ConvertionFactors!$G$66</f>
        <v>54.370249999999999</v>
      </c>
      <c r="CJ8" s="205">
        <f>DB_Census_State!AU8*FE_ConvertionFactors!$F$62*FE_ConvertionFactors!$H$62</f>
        <v>19240.672000000002</v>
      </c>
      <c r="CK8" s="205">
        <f>DB_Census_State!AU8*FE_ConvertionFactors!$C$63*FE_ConvertionFactors!$F$63*FE_ConvertionFactors!$H$63</f>
        <v>7696.2688000000007</v>
      </c>
      <c r="CL8" s="205">
        <f>DB_Census_State!AU8*FE_ConvertionFactors!$C$64*FE_ConvertionFactors!$F$64*FE_ConvertionFactors!$H$64</f>
        <v>11544.403200000001</v>
      </c>
      <c r="CM8" s="205">
        <f>(DB_Census_State!AU8*FE_ConvertionFactors!$D$66/FE_ConvertionFactors!$D$62)*FE_ConvertionFactors!$F$66*FE_ConvertionFactors!$H$66</f>
        <v>16311.074999999999</v>
      </c>
      <c r="CN8" s="205">
        <f>DB_Census_State!AU8*FE_ConvertionFactors!$F$62*FE_ConvertionFactors!$I$62</f>
        <v>16375.04</v>
      </c>
      <c r="CO8" s="205">
        <f>DB_Census_State!AU8*FE_ConvertionFactors!$C$63*FE_ConvertionFactors!$F$63*FE_ConvertionFactors!$I$63</f>
        <v>6550.0160000000005</v>
      </c>
      <c r="CP8" s="205">
        <f>DB_Census_State!AU8*FE_ConvertionFactors!$C$64*FE_ConvertionFactors!$F$64*FE_ConvertionFactors!$L$64</f>
        <v>9855.7271999999975</v>
      </c>
      <c r="CQ8" s="205">
        <f>DB_Census_State!AU8*FE_ConvertionFactors!$C$64*FE_ConvertionFactors!$F$64*FE_ConvertionFactors!$I$63</f>
        <v>9825.0239999999994</v>
      </c>
      <c r="CR8" s="205">
        <f>DB_Census_State!AV8*FE_ConvertionFactors!$F$68*FE_ConvertionFactors!$G$68</f>
        <v>0</v>
      </c>
      <c r="CS8" s="205">
        <f>DB_Census_State!AV8*FE_ConvertionFactors!$C$69*FE_ConvertionFactors!$F$69*FE_ConvertionFactors!$G$69</f>
        <v>0</v>
      </c>
      <c r="CT8" s="205">
        <f>DB_Census_State!AV8*FE_ConvertionFactors!$C$70*FE_ConvertionFactors!$C$71*FE_ConvertionFactors!$F$71*FE_ConvertionFactors!$G$71</f>
        <v>0</v>
      </c>
      <c r="CU8" s="205">
        <f>DB_Census_State!AV8*FE_ConvertionFactors!$C$70*FE_ConvertionFactors!$C$72*FE_ConvertionFactors!$F$72*FE_ConvertionFactors!$G$72</f>
        <v>0</v>
      </c>
      <c r="CV8" s="205">
        <f>(DB_Census_State!AV8*FE_ConvertionFactors!$D$74/FE_ConvertionFactors!$D$69)*FE_ConvertionFactors!$F$74*FE_ConvertionFactors!$G$74</f>
        <v>0</v>
      </c>
      <c r="CW8" s="205">
        <f>DB_Census_State!AV8*FE_ConvertionFactors!$F$68*FE_ConvertionFactors!$H$68</f>
        <v>0</v>
      </c>
      <c r="CX8" s="205">
        <f>DB_Census_State!AV8*FE_ConvertionFactors!$C$69*FE_ConvertionFactors!$F$69*FE_ConvertionFactors!$H$69</f>
        <v>0</v>
      </c>
      <c r="CY8" s="205">
        <f>DB_Census_State!AV8*FE_ConvertionFactors!$C$70*FE_ConvertionFactors!$C$71*FE_ConvertionFactors!$F$71*FE_ConvertionFactors!$H$71</f>
        <v>0</v>
      </c>
      <c r="CZ8" s="205">
        <f>DB_Census_State!AV8*FE_ConvertionFactors!$C$70*FE_ConvertionFactors!$C$72*FE_ConvertionFactors!$F$72*FE_ConvertionFactors!$H$72</f>
        <v>0</v>
      </c>
      <c r="DA8" s="205">
        <f>(DB_Census_State!AV8*FE_ConvertionFactors!$D$74/FE_ConvertionFactors!$D$69)*FE_ConvertionFactors!$F$74*FE_ConvertionFactors!$H$74</f>
        <v>0</v>
      </c>
      <c r="DB8" s="205">
        <f>DB_Census_State!AV8*FE_ConvertionFactors!$F$68*FE_ConvertionFactors!$I$68</f>
        <v>0</v>
      </c>
      <c r="DC8" s="205">
        <f>DB_Census_State!AV8*FE_ConvertionFactors!$C$69*FE_ConvertionFactors!$F$69*FE_ConvertionFactors!$I$69</f>
        <v>0</v>
      </c>
      <c r="DD8" s="205">
        <f>DB_Census_State!AV8*FE_ConvertionFactors!$C$70*FE_ConvertionFactors!$C$71*FE_ConvertionFactors!$F$71*FE_ConvertionFactors!$I$71</f>
        <v>0</v>
      </c>
      <c r="DE8" s="205">
        <f>DB_Census_State!AV8*FE_ConvertionFactors!$C$70*FE_ConvertionFactors!$C$72*FE_ConvertionFactors!$F$72*FE_ConvertionFactors!$L$72</f>
        <v>0</v>
      </c>
      <c r="DF8" s="205">
        <f>DB_Census_State!AV8*FE_ConvertionFactors!$C$70*FE_ConvertionFactors!$C$72*FE_ConvertionFactors!$F$72*FE_ConvertionFactors!$I$69</f>
        <v>0</v>
      </c>
      <c r="DG8" s="205">
        <f>DB_Census_State!AW8*FE_ConvertionFactors!$F$76*FE_ConvertionFactors!$G$76</f>
        <v>0</v>
      </c>
      <c r="DH8" s="205">
        <f>DB_Census_State!AW8*FE_ConvertionFactors!$C$77*FE_ConvertionFactors!$F$77*FE_ConvertionFactors!$G$77</f>
        <v>0</v>
      </c>
      <c r="DI8" s="205">
        <f>DB_Census_State!AW8*FE_ConvertionFactors!$C$78*FE_ConvertionFactors!$F$78*FE_ConvertionFactors!$G$78</f>
        <v>0</v>
      </c>
      <c r="DJ8" s="205">
        <f>(DB_Census_State!AW8*FE_ConvertionFactors!$D$80/FE_ConvertionFactors!$D$76)*FE_ConvertionFactors!$F$80*FE_ConvertionFactors!$G$80</f>
        <v>0</v>
      </c>
      <c r="DK8" s="205">
        <f>DB_Census_State!AW8*FE_ConvertionFactors!$F$76*FE_ConvertionFactors!$H$76</f>
        <v>0</v>
      </c>
      <c r="DL8" s="205">
        <f>DB_Census_State!AW8*FE_ConvertionFactors!$C$77*FE_ConvertionFactors!$F$77*FE_ConvertionFactors!$H$77</f>
        <v>0</v>
      </c>
      <c r="DM8" s="205">
        <f>DB_Census_State!AW8*FE_ConvertionFactors!$C$78*FE_ConvertionFactors!$F$78*FE_ConvertionFactors!$H$78</f>
        <v>0</v>
      </c>
      <c r="DN8" s="205">
        <f>(DB_Census_State!AW8*FE_ConvertionFactors!$D$80/FE_ConvertionFactors!$D$76)*FE_ConvertionFactors!$F$80*FE_ConvertionFactors!$H$80</f>
        <v>0</v>
      </c>
      <c r="DO8" s="205">
        <f>DB_Census_State!AW8*FE_ConvertionFactors!$F$76*FE_ConvertionFactors!$I$76</f>
        <v>0</v>
      </c>
      <c r="DP8" s="205">
        <f>DB_Census_State!AW8*FE_ConvertionFactors!$C$77*FE_ConvertionFactors!$F$77*FE_ConvertionFactors!$I$77</f>
        <v>0</v>
      </c>
      <c r="DQ8" s="205">
        <f>DB_Census_State!AW8*FE_ConvertionFactors!$C$78*FE_ConvertionFactors!$F$78*FE_ConvertionFactors!$L$78</f>
        <v>0</v>
      </c>
      <c r="DR8" s="205">
        <f>DB_Census_State!AW8*FE_ConvertionFactors!$C$78*FE_ConvertionFactors!$F$78*FE_ConvertionFactors!$I$77</f>
        <v>0</v>
      </c>
      <c r="DS8" s="181">
        <f>SUM(DB_Census_State!M8:N8)*FE_ConvertionFactors!$E$84*FE_ConvertionFactors!$F$84*FE_ConvertionFactors!$G$84</f>
        <v>493.26772593321675</v>
      </c>
      <c r="DT8" s="181">
        <f>SUM(DB_Census_State!O8:P8)*FE_ConvertionFactors!$E$85*FE_ConvertionFactors!$F$85*FE_ConvertionFactors!$G$85</f>
        <v>1.9251378000000001</v>
      </c>
      <c r="DU8" s="181">
        <f>SUM(DB_Census_State!Q8:S8)*FE_ConvertionFactors!$E$86*FE_ConvertionFactors!$F$86*FE_ConvertionFactors!$G$86</f>
        <v>7.3956416797499998</v>
      </c>
      <c r="DV8" s="181">
        <f>DB_Census_State!U8*FE_ConvertionFactors!$E$87*FE_ConvertionFactors!$F$87*FE_ConvertionFactors!$G$87</f>
        <v>357.28673962336279</v>
      </c>
      <c r="DW8" s="181">
        <f>DB_Census_State!V8*FE_ConvertionFactors!$E$88*FE_ConvertionFactors!$F$88*FE_ConvertionFactors!$G$88</f>
        <v>245.28845250000003</v>
      </c>
      <c r="DX8" s="181">
        <f>SUM(DB_Census_State!M8:N8)*FE_ConvertionFactors!$E$84*FE_ConvertionFactors!$F$84*FE_ConvertionFactors!$H$84</f>
        <v>27866.423478045359</v>
      </c>
      <c r="DY8" s="181">
        <f>SUM(DB_Census_State!O8:P8)*FE_ConvertionFactors!$E$85*FE_ConvertionFactors!$F$85*FE_ConvertionFactors!$H$85</f>
        <v>120.03800400000002</v>
      </c>
      <c r="DZ8" s="181">
        <f>SUM(DB_Census_State!Q8:S8)*FE_ConvertionFactors!$E$86*FE_ConvertionFactors!$F$86*FE_ConvertionFactors!$H$86</f>
        <v>469.98682137499998</v>
      </c>
      <c r="EA8" s="181">
        <f>DB_Census_State!U8*FE_ConvertionFactors!$E$87*FE_ConvertionFactors!$F$87*FE_ConvertionFactors!$H$87</f>
        <v>27305.592795049746</v>
      </c>
      <c r="EB8" s="181">
        <f>DB_Census_State!V8*FE_ConvertionFactors!$E$88*FE_ConvertionFactors!$F$88*FE_ConvertionFactors!$H$88</f>
        <v>14660.919000000002</v>
      </c>
      <c r="EC8" s="181">
        <f>SUM(DB_Census_State!M8:N8)*FE_ConvertionFactors!$E$84*FE_ConvertionFactors!$F$84*FE_ConvertionFactors!$I$84</f>
        <v>18791.151464122544</v>
      </c>
      <c r="ED8" s="181">
        <f>SUM(DB_Census_State!O8:P8)*FE_ConvertionFactors!$E$85*FE_ConvertionFactors!$F$85*FE_ConvertionFactors!$I$85</f>
        <v>81.082274400000003</v>
      </c>
      <c r="EE8" s="181">
        <f>SUM(DB_Census_State!Q8:S8)*FE_ConvertionFactors!$E$86*FE_ConvertionFactors!$F$86*FE_ConvertionFactors!$I$86</f>
        <v>317.46279632499994</v>
      </c>
      <c r="EF8" s="181">
        <f>DB_Census_State!U8*FE_ConvertionFactors!$E$87*FE_ConvertionFactors!$F$87*FE_ConvertionFactors!$I$87</f>
        <v>21844.474236039798</v>
      </c>
      <c r="EG8" s="181">
        <f>DB_Census_State!V8*FE_ConvertionFactors!$E$88*FE_ConvertionFactors!$F$88*FE_ConvertionFactors!$I$88</f>
        <v>9360.4329000000016</v>
      </c>
      <c r="EH8" s="181">
        <f>DB_Census_State!W8*0.00104*FE_ConvertionFactors!$F$90*FE_ConvertionFactors!$G$90</f>
        <v>32.177402399999998</v>
      </c>
      <c r="EI8" s="181">
        <f>DB_Census_State!X8*0.00104*FE_ConvertionFactors!$F$91*FE_ConvertionFactors!$G$91</f>
        <v>0</v>
      </c>
      <c r="EJ8" s="181">
        <f>DB_Census_State!Y8*0.000054*FE_ConvertionFactors!$F$92*FE_ConvertionFactors!$G$92</f>
        <v>68.421477599999989</v>
      </c>
      <c r="EK8" s="205">
        <f>DB_Census_State!W8*0.00104*FE_ConvertionFactors!$F$90*FE_ConvertionFactors!$H$90</f>
        <v>3824.8610399999998</v>
      </c>
      <c r="EL8" s="205">
        <f>DB_Census_State!X8*0.00104*FE_ConvertionFactors!$F$91*FE_ConvertionFactors!$H$91</f>
        <v>0</v>
      </c>
      <c r="EM8" s="205">
        <f>DB_Census_State!Y8*0.000054*FE_ConvertionFactors!$F$92*FE_ConvertionFactors!$H$92</f>
        <v>5688.7571376000005</v>
      </c>
      <c r="EN8" s="205">
        <f>DB_Census_State!W8*0.00104*FE_ConvertionFactors!$F$90*FE_ConvertionFactors!$I$90</f>
        <v>2654.3321375999994</v>
      </c>
      <c r="EO8" s="205">
        <f>DB_Census_State!X8*0.00104*FE_ConvertionFactors!$F$91*FE_ConvertionFactors!$I$91</f>
        <v>0</v>
      </c>
      <c r="EP8" s="205">
        <f>DB_Census_State!Y8*0.000054*FE_ConvertionFactors!$F$92*FE_ConvertionFactors!$I$92</f>
        <v>3362.4268991999998</v>
      </c>
    </row>
    <row r="9" spans="1:148" x14ac:dyDescent="0.2">
      <c r="A9" s="203">
        <v>17</v>
      </c>
      <c r="B9" s="203" t="s">
        <v>38</v>
      </c>
      <c r="C9" s="203">
        <v>1975</v>
      </c>
      <c r="D9" s="204" t="s">
        <v>200</v>
      </c>
      <c r="E9" s="205">
        <f>DB_Census_State!AL9*FE_ConvertionFactors!$C$4*FE_ConvertionFactors!$F$4*FE_ConvertionFactors!$G$4</f>
        <v>0</v>
      </c>
      <c r="F9" s="205">
        <f>DB_Census_State!AL9*FE_ConvertionFactors!$C$5*FE_ConvertionFactors!$F$5*FE_ConvertionFactors!$G$5</f>
        <v>0</v>
      </c>
      <c r="G9" s="205">
        <f>(DB_Census_State!AL9*FE_ConvertionFactors!$D$9/FE_ConvertionFactors!$D$3)*FE_ConvertionFactors!$C$10*FE_ConvertionFactors!$F$10*FE_ConvertionFactors!$G$10</f>
        <v>0</v>
      </c>
      <c r="H9" s="205">
        <f>(DB_Census_State!AL9*FE_ConvertionFactors!$D$9/FE_ConvertionFactors!$D$3)*FE_ConvertionFactors!$C$11*FE_ConvertionFactors!$F$11*FE_ConvertionFactors!$G$11</f>
        <v>0</v>
      </c>
      <c r="I9" s="205">
        <f>DB_Census_State!AL9*FE_ConvertionFactors!$C$4*FE_ConvertionFactors!$F$4*FE_ConvertionFactors!$H$4</f>
        <v>0</v>
      </c>
      <c r="J9" s="205">
        <f>DB_Census_State!AL9*FE_ConvertionFactors!$C$5*FE_ConvertionFactors!$F$5*FE_ConvertionFactors!$H$5</f>
        <v>0</v>
      </c>
      <c r="K9" s="205">
        <f>(DB_Census_State!AL9*FE_ConvertionFactors!$D$9/FE_ConvertionFactors!$D$3)*FE_ConvertionFactors!$C$10*FE_ConvertionFactors!$F$10*FE_ConvertionFactors!$H$10</f>
        <v>0</v>
      </c>
      <c r="L9" s="205">
        <f>(DB_Census_State!AL9*FE_ConvertionFactors!$D$9/FE_ConvertionFactors!$D$3)*FE_ConvertionFactors!$C$11*FE_ConvertionFactors!$F$11*FE_ConvertionFactors!$H$11</f>
        <v>0</v>
      </c>
      <c r="M9" s="205">
        <f>DB_Census_State!AL9*FE_ConvertionFactors!$C$4*FE_ConvertionFactors!$F$4*FE_ConvertionFactors!$I$4</f>
        <v>0</v>
      </c>
      <c r="N9" s="205">
        <f>DB_Census_State!AL9*FE_ConvertionFactors!$C$5*FE_ConvertionFactors!$F$5*FE_ConvertionFactors!$L$5</f>
        <v>0</v>
      </c>
      <c r="O9" s="205">
        <f>DB_Census_State!AM9*FE_ConvertionFactors!$C$14*FE_ConvertionFactors!$F$14*FE_ConvertionFactors!$G$14</f>
        <v>0</v>
      </c>
      <c r="P9" s="205">
        <f>DB_Census_State!AM9*FE_ConvertionFactors!$C$15*FE_ConvertionFactors!$F$15*FE_ConvertionFactors!$G$15</f>
        <v>0</v>
      </c>
      <c r="Q9" s="205">
        <f>DB_Census_State!AM9*FE_ConvertionFactors!$C$16*FE_ConvertionFactors!$F$16*FE_ConvertionFactors!$G$16</f>
        <v>0</v>
      </c>
      <c r="R9" s="205">
        <f>DB_Census_State!AM9*FE_ConvertionFactors!$C$17*FE_ConvertionFactors!$F$17*FE_ConvertionFactors!$G$17</f>
        <v>0</v>
      </c>
      <c r="S9" s="205">
        <f>(DB_Census_State!AM9*FE_ConvertionFactors!$D$19/FE_ConvertionFactors!$D$13)*FE_ConvertionFactors!$F$19*FE_ConvertionFactors!$G$19</f>
        <v>0</v>
      </c>
      <c r="T9" s="205">
        <f>DB_Census_State!AM9*FE_ConvertionFactors!$C$14*FE_ConvertionFactors!$F$14*FE_ConvertionFactors!$H$14</f>
        <v>0</v>
      </c>
      <c r="U9" s="205">
        <f>DB_Census_State!AM9*FE_ConvertionFactors!$C$15*FE_ConvertionFactors!$F$15*FE_ConvertionFactors!$H$15</f>
        <v>0</v>
      </c>
      <c r="V9" s="205">
        <f>DB_Census_State!AM9*FE_ConvertionFactors!$C$16*FE_ConvertionFactors!$F$16*FE_ConvertionFactors!$H$16</f>
        <v>0</v>
      </c>
      <c r="W9" s="205">
        <f>DB_Census_State!AM9*FE_ConvertionFactors!$C$17*FE_ConvertionFactors!$F$17*FE_ConvertionFactors!$H$17</f>
        <v>0</v>
      </c>
      <c r="X9" s="205">
        <f>(DB_Census_State!AM9*FE_ConvertionFactors!$D$19/FE_ConvertionFactors!$D$13)*FE_ConvertionFactors!$F$19*FE_ConvertionFactors!$H$19</f>
        <v>0</v>
      </c>
      <c r="Y9" s="205">
        <f>DB_Census_State!AM9*FE_ConvertionFactors!$C$14*FE_ConvertionFactors!$F$14*FE_ConvertionFactors!$I$14</f>
        <v>0</v>
      </c>
      <c r="Z9" s="205">
        <f>DB_Census_State!AM9*FE_ConvertionFactors!$C$15*FE_ConvertionFactors!$F$15*FE_ConvertionFactors!$L$15</f>
        <v>0</v>
      </c>
      <c r="AA9" s="205">
        <f>DB_Census_State!AM9*FE_ConvertionFactors!$C$15*FE_ConvertionFactors!$F$15*FE_ConvertionFactors!$I$14</f>
        <v>0</v>
      </c>
      <c r="AB9" s="205">
        <f>DB_Census_State!AM9*FE_ConvertionFactors!$C$16*FE_ConvertionFactors!$F$16*FE_ConvertionFactors!$L$16</f>
        <v>0</v>
      </c>
      <c r="AC9" s="205">
        <f>DB_Census_State!AM9*FE_ConvertionFactors!$C$16*FE_ConvertionFactors!$F$16*FE_ConvertionFactors!$I$14</f>
        <v>0</v>
      </c>
      <c r="AD9" s="205">
        <f>DB_Census_State!AN9*FE_ConvertionFactors!$C$22*FE_ConvertionFactors!$F$22*FE_ConvertionFactors!$G$22</f>
        <v>0</v>
      </c>
      <c r="AE9" s="205">
        <f>DB_Census_State!AN9*FE_ConvertionFactors!$C$23*FE_ConvertionFactors!$F$23*FE_ConvertionFactors!$G$23</f>
        <v>0</v>
      </c>
      <c r="AF9" s="205">
        <f>(DB_Census_State!AN9*FE_ConvertionFactors!$D$25/FE_ConvertionFactors!$D$21)*FE_ConvertionFactors!$F$25*FE_ConvertionFactors!$G$25</f>
        <v>0</v>
      </c>
      <c r="AG9" s="205">
        <f>DB_Census_State!AN9*FE_ConvertionFactors!$C$22*FE_ConvertionFactors!$F$22*FE_ConvertionFactors!$H$22</f>
        <v>0</v>
      </c>
      <c r="AH9" s="205">
        <f>DB_Census_State!AN9*FE_ConvertionFactors!$C$23*FE_ConvertionFactors!$F$23*FE_ConvertionFactors!$H$23</f>
        <v>0</v>
      </c>
      <c r="AI9" s="205">
        <f>(DB_Census_State!AN9*FE_ConvertionFactors!$D$25/FE_ConvertionFactors!$D$21)*FE_ConvertionFactors!$F$25*FE_ConvertionFactors!$H$25</f>
        <v>0</v>
      </c>
      <c r="AJ9" s="205">
        <f>DB_Census_State!AN9*FE_ConvertionFactors!$C$22*FE_ConvertionFactors!$F$22*FE_ConvertionFactors!$I$22</f>
        <v>0</v>
      </c>
      <c r="AK9" s="205">
        <f>DB_Census_State!AO9*FE_ConvertionFactors!$F$27*FE_ConvertionFactors!$G$27</f>
        <v>0</v>
      </c>
      <c r="AL9" s="205">
        <f>DB_Census_State!AO9*FE_ConvertionFactors!$C$29*FE_ConvertionFactors!$F$29*FE_ConvertionFactors!$G$29</f>
        <v>0</v>
      </c>
      <c r="AM9" s="205">
        <f>DB_Census_State!AO9*FE_ConvertionFactors!$F$27*FE_ConvertionFactors!$H$27</f>
        <v>0</v>
      </c>
      <c r="AN9" s="205">
        <f>DB_Census_State!AO9*FE_ConvertionFactors!$C$29*FE_ConvertionFactors!$F$29*FE_ConvertionFactors!$H$29</f>
        <v>0</v>
      </c>
      <c r="AO9" s="205">
        <f>DB_Census_State!AO9*FE_ConvertionFactors!$F$27*FE_ConvertionFactors!$I$27</f>
        <v>0</v>
      </c>
      <c r="AP9" s="205">
        <f>DB_Census_State!AP9*FE_ConvertionFactors!$F$31*FE_ConvertionFactors!$G$31</f>
        <v>0</v>
      </c>
      <c r="AQ9" s="205">
        <f>DB_Census_State!AP9*FE_ConvertionFactors!$F$31*FE_ConvertionFactors!$H$31</f>
        <v>0</v>
      </c>
      <c r="AR9" s="205">
        <f>DB_Census_State!AP9*FE_ConvertionFactors!$F$31*FE_ConvertionFactors!$I$31</f>
        <v>0</v>
      </c>
      <c r="AS9" s="205">
        <f>DB_Census_State!AQ9*FE_ConvertionFactors!$C$34*FE_ConvertionFactors!$F$34*FE_ConvertionFactors!$G$34</f>
        <v>0</v>
      </c>
      <c r="AT9" s="205">
        <f>DB_Census_State!AQ9*FE_ConvertionFactors!$C$35*FE_ConvertionFactors!$F$35*FE_ConvertionFactors!$G$35</f>
        <v>0</v>
      </c>
      <c r="AU9" s="205">
        <f>DB_Census_State!AQ9*FE_ConvertionFactors!$C$35*FE_ConvertionFactors!$C$37*FE_ConvertionFactors!$F$37*FE_ConvertionFactors!$G$37</f>
        <v>0</v>
      </c>
      <c r="AV9" s="205">
        <f>DB_Census_State!AQ9*FE_ConvertionFactors!$C$35*FE_ConvertionFactors!$C$38*FE_ConvertionFactors!$C$39*FE_ConvertionFactors!$F$39*FE_ConvertionFactors!$G$39</f>
        <v>0</v>
      </c>
      <c r="AW9" s="205">
        <f>DB_Census_State!AQ9*FE_ConvertionFactors!$C$35*FE_ConvertionFactors!$C$38*FE_ConvertionFactors!$C$40*FE_ConvertionFactors!$F$40*FE_ConvertionFactors!$G$40</f>
        <v>0</v>
      </c>
      <c r="AX9" s="205">
        <f>DB_Census_State!AQ9*FE_ConvertionFactors!$C$35*FE_ConvertionFactors!$C$38*FE_ConvertionFactors!$C$41*FE_ConvertionFactors!$F$41*FE_ConvertionFactors!$G$41</f>
        <v>0</v>
      </c>
      <c r="AY9" s="205">
        <f>DB_Census_State!AQ9*FE_ConvertionFactors!$C$35*FE_ConvertionFactors!$C$42*FE_ConvertionFactors!$C$44*FE_ConvertionFactors!$F$44*FE_ConvertionFactors!$G$44</f>
        <v>0</v>
      </c>
      <c r="AZ9" s="205">
        <f>(DB_Census_State!AQ9*FE_ConvertionFactors!$D$46/FE_ConvertionFactors!$D$33)*FE_ConvertionFactors!$F$46*FE_ConvertionFactors!$G$46</f>
        <v>0</v>
      </c>
      <c r="BA9" s="205">
        <f>DB_Census_State!AQ9*FE_ConvertionFactors!$C$34*FE_ConvertionFactors!$F$34*FE_ConvertionFactors!$H$34</f>
        <v>0</v>
      </c>
      <c r="BB9" s="205">
        <f>DB_Census_State!AQ9*FE_ConvertionFactors!$C$35*FE_ConvertionFactors!$F$35*FE_ConvertionFactors!$H$35</f>
        <v>0</v>
      </c>
      <c r="BC9" s="205">
        <f>DB_Census_State!AQ9*FE_ConvertionFactors!$C$35*FE_ConvertionFactors!$C$37*FE_ConvertionFactors!$F$37*FE_ConvertionFactors!$H$37</f>
        <v>0</v>
      </c>
      <c r="BD9" s="205">
        <f>DB_Census_State!AQ9*FE_ConvertionFactors!$C$35*FE_ConvertionFactors!$C$38*FE_ConvertionFactors!$C$39*FE_ConvertionFactors!$F$39*FE_ConvertionFactors!$H$39</f>
        <v>0</v>
      </c>
      <c r="BE9" s="205">
        <f>DB_Census_State!AQ9*FE_ConvertionFactors!$C$35*FE_ConvertionFactors!$C$38*FE_ConvertionFactors!$C$40*FE_ConvertionFactors!$F$40*FE_ConvertionFactors!$H$40</f>
        <v>0</v>
      </c>
      <c r="BF9" s="205">
        <f>DB_Census_State!AQ9*FE_ConvertionFactors!$C$35*FE_ConvertionFactors!$C$38*FE_ConvertionFactors!$C$41*FE_ConvertionFactors!$F$41*FE_ConvertionFactors!$H$41</f>
        <v>0</v>
      </c>
      <c r="BG9" s="205">
        <f>DB_Census_State!AQ9*FE_ConvertionFactors!$C$35*FE_ConvertionFactors!$C$42*FE_ConvertionFactors!$C$44*FE_ConvertionFactors!$F$44*FE_ConvertionFactors!$H$44</f>
        <v>0</v>
      </c>
      <c r="BH9" s="205">
        <f>(DB_Census_State!AQ9*FE_ConvertionFactors!$D$46/FE_ConvertionFactors!$D$33)*FE_ConvertionFactors!$F$46*FE_ConvertionFactors!$H$46</f>
        <v>0</v>
      </c>
      <c r="BI9" s="205">
        <f>DB_Census_State!AQ9*FE_ConvertionFactors!$C$35*FE_ConvertionFactors!$C$38*FE_ConvertionFactors!$C$41*FE_ConvertionFactors!$F$41*FE_ConvertionFactors!$I$41</f>
        <v>0</v>
      </c>
      <c r="BJ9" s="181">
        <f>DB_Census_State!AR9*FE_ConvertionFactors!$F$48*FE_ConvertionFactors!$G$48</f>
        <v>0</v>
      </c>
      <c r="BK9" s="205">
        <f>(DB_Census_State!AR9*FE_ConvertionFactors!$D$50/FE_ConvertionFactors!$D$48)*FE_ConvertionFactors!$F$50*FE_ConvertionFactors!$G$50</f>
        <v>0</v>
      </c>
      <c r="BL9" s="181">
        <f>DB_Census_State!AR9*FE_ConvertionFactors!$F$48*FE_ConvertionFactors!$H$48</f>
        <v>0</v>
      </c>
      <c r="BM9" s="205">
        <f>(DB_Census_State!AR9*FE_ConvertionFactors!$D$50/FE_ConvertionFactors!$D$48)*FE_ConvertionFactors!$F$50*FE_ConvertionFactors!$H$50</f>
        <v>0</v>
      </c>
      <c r="BN9" s="181">
        <f>DB_Census_State!AR9*FE_ConvertionFactors!$F$48*FE_ConvertionFactors!$I$48</f>
        <v>0</v>
      </c>
      <c r="BO9" s="181">
        <f>DB_Census_State!AS9*FE_ConvertionFactors!$F$52*FE_ConvertionFactors!$G$52</f>
        <v>0</v>
      </c>
      <c r="BP9" s="205">
        <f>DB_Census_State!AS9*FE_ConvertionFactors!$C$53*FE_ConvertionFactors!$F$53*FE_ConvertionFactors!$G$53</f>
        <v>0</v>
      </c>
      <c r="BQ9" s="205">
        <f>DB_Census_State!AS9*FE_ConvertionFactors!$C$54*FE_ConvertionFactors!$C$55*FE_ConvertionFactors!$F$55*FE_ConvertionFactors!$G$55</f>
        <v>0</v>
      </c>
      <c r="BR9" s="205">
        <f>DB_Census_State!AS9*FE_ConvertionFactors!$C$54*FE_ConvertionFactors!$C$56*FE_ConvertionFactors!$F$56*FE_ConvertionFactors!$G$56</f>
        <v>0</v>
      </c>
      <c r="BS9" s="205">
        <f>DB_Census_State!AS9*FE_ConvertionFactors!$F$52*FE_ConvertionFactors!$H$52</f>
        <v>0</v>
      </c>
      <c r="BT9" s="205">
        <f>DB_Census_State!AS9*FE_ConvertionFactors!$C$53*FE_ConvertionFactors!$F$53*FE_ConvertionFactors!$H$53</f>
        <v>0</v>
      </c>
      <c r="BU9" s="205">
        <f>DB_Census_State!AS9*FE_ConvertionFactors!$C$54*FE_ConvertionFactors!$C$55*FE_ConvertionFactors!$F$55*FE_ConvertionFactors!$H$55</f>
        <v>0</v>
      </c>
      <c r="BV9" s="205">
        <f>DB_Census_State!AS9*FE_ConvertionFactors!$C$54*FE_ConvertionFactors!$C$56*FE_ConvertionFactors!$F$56*FE_ConvertionFactors!$H$56</f>
        <v>0</v>
      </c>
      <c r="BW9" s="205">
        <f>DB_Census_State!AS9*FE_ConvertionFactors!$F$52*FE_ConvertionFactors!$I$52</f>
        <v>0</v>
      </c>
      <c r="BX9" s="205">
        <f>DB_Census_State!AS9*FE_ConvertionFactors!$C$53*FE_ConvertionFactors!$F$53*FE_ConvertionFactors!$I$53</f>
        <v>0</v>
      </c>
      <c r="BY9" s="205">
        <f>DB_Census_State!AS9*FE_ConvertionFactors!$C$54*FE_ConvertionFactors!$C$55*FE_ConvertionFactors!$F$55*FE_ConvertionFactors!$L$55</f>
        <v>0</v>
      </c>
      <c r="BZ9" s="205">
        <f>DB_Census_State!AS9*FE_ConvertionFactors!$C$54*FE_ConvertionFactors!$C$56*FE_ConvertionFactors!$F$56*FE_ConvertionFactors!$I$56</f>
        <v>0</v>
      </c>
      <c r="CA9" s="205">
        <f>DB_Census_State!AT9*FE_ConvertionFactors!$F$58*FE_ConvertionFactors!$G$58</f>
        <v>0</v>
      </c>
      <c r="CB9" s="205">
        <f>(DB_Census_State!AT9*FE_ConvertionFactors!$D$60/FE_ConvertionFactors!$D$58)*FE_ConvertionFactors!$F$60*FE_ConvertionFactors!$G$60</f>
        <v>0</v>
      </c>
      <c r="CC9" s="205">
        <f>DB_Census_State!AT9*FE_ConvertionFactors!$F$58*FE_ConvertionFactors!$H$58</f>
        <v>0</v>
      </c>
      <c r="CD9" s="205">
        <f>(DB_Census_State!AT9*FE_ConvertionFactors!$D$60/FE_ConvertionFactors!$D$58)*FE_ConvertionFactors!$F$60*FE_ConvertionFactors!$H$60</f>
        <v>0</v>
      </c>
      <c r="CE9" s="205">
        <f>DB_Census_State!AT9*FE_ConvertionFactors!$F$58*FE_ConvertionFactors!$I$58</f>
        <v>0</v>
      </c>
      <c r="CF9" s="205">
        <f>DB_Census_State!AU9*FE_ConvertionFactors!$F$62*FE_ConvertionFactors!$G$62</f>
        <v>0</v>
      </c>
      <c r="CG9" s="205">
        <f>DB_Census_State!AU9*FE_ConvertionFactors!$C$63*FE_ConvertionFactors!$F$63*FE_ConvertionFactors!$G$63</f>
        <v>0</v>
      </c>
      <c r="CH9" s="205">
        <f>DB_Census_State!AU9*FE_ConvertionFactors!$C$64*FE_ConvertionFactors!$F$64*FE_ConvertionFactors!$G$64</f>
        <v>0</v>
      </c>
      <c r="CI9" s="205">
        <f>(DB_Census_State!AU9*FE_ConvertionFactors!$D$66/FE_ConvertionFactors!$D$62)*FE_ConvertionFactors!$F$66*FE_ConvertionFactors!$G$66</f>
        <v>0</v>
      </c>
      <c r="CJ9" s="205">
        <f>DB_Census_State!AU9*FE_ConvertionFactors!$F$62*FE_ConvertionFactors!$H$62</f>
        <v>0</v>
      </c>
      <c r="CK9" s="205">
        <f>DB_Census_State!AU9*FE_ConvertionFactors!$C$63*FE_ConvertionFactors!$F$63*FE_ConvertionFactors!$H$63</f>
        <v>0</v>
      </c>
      <c r="CL9" s="205">
        <f>DB_Census_State!AU9*FE_ConvertionFactors!$C$64*FE_ConvertionFactors!$F$64*FE_ConvertionFactors!$H$64</f>
        <v>0</v>
      </c>
      <c r="CM9" s="205">
        <f>(DB_Census_State!AU9*FE_ConvertionFactors!$D$66/FE_ConvertionFactors!$D$62)*FE_ConvertionFactors!$F$66*FE_ConvertionFactors!$H$66</f>
        <v>0</v>
      </c>
      <c r="CN9" s="205">
        <f>DB_Census_State!AU9*FE_ConvertionFactors!$F$62*FE_ConvertionFactors!$I$62</f>
        <v>0</v>
      </c>
      <c r="CO9" s="205">
        <f>DB_Census_State!AU9*FE_ConvertionFactors!$C$63*FE_ConvertionFactors!$F$63*FE_ConvertionFactors!$I$63</f>
        <v>0</v>
      </c>
      <c r="CP9" s="205">
        <f>DB_Census_State!AU9*FE_ConvertionFactors!$C$64*FE_ConvertionFactors!$F$64*FE_ConvertionFactors!$L$64</f>
        <v>0</v>
      </c>
      <c r="CQ9" s="205">
        <f>DB_Census_State!AU9*FE_ConvertionFactors!$C$64*FE_ConvertionFactors!$F$64*FE_ConvertionFactors!$I$63</f>
        <v>0</v>
      </c>
      <c r="CR9" s="205">
        <f>DB_Census_State!AV9*FE_ConvertionFactors!$F$68*FE_ConvertionFactors!$G$68</f>
        <v>0</v>
      </c>
      <c r="CS9" s="205">
        <f>DB_Census_State!AV9*FE_ConvertionFactors!$C$69*FE_ConvertionFactors!$F$69*FE_ConvertionFactors!$G$69</f>
        <v>0</v>
      </c>
      <c r="CT9" s="205">
        <f>DB_Census_State!AV9*FE_ConvertionFactors!$C$70*FE_ConvertionFactors!$C$71*FE_ConvertionFactors!$F$71*FE_ConvertionFactors!$G$71</f>
        <v>0</v>
      </c>
      <c r="CU9" s="205">
        <f>DB_Census_State!AV9*FE_ConvertionFactors!$C$70*FE_ConvertionFactors!$C$72*FE_ConvertionFactors!$F$72*FE_ConvertionFactors!$G$72</f>
        <v>0</v>
      </c>
      <c r="CV9" s="205">
        <f>(DB_Census_State!AV9*FE_ConvertionFactors!$D$74/FE_ConvertionFactors!$D$69)*FE_ConvertionFactors!$F$74*FE_ConvertionFactors!$G$74</f>
        <v>0</v>
      </c>
      <c r="CW9" s="205">
        <f>DB_Census_State!AV9*FE_ConvertionFactors!$F$68*FE_ConvertionFactors!$H$68</f>
        <v>0</v>
      </c>
      <c r="CX9" s="205">
        <f>DB_Census_State!AV9*FE_ConvertionFactors!$C$69*FE_ConvertionFactors!$F$69*FE_ConvertionFactors!$H$69</f>
        <v>0</v>
      </c>
      <c r="CY9" s="205">
        <f>DB_Census_State!AV9*FE_ConvertionFactors!$C$70*FE_ConvertionFactors!$C$71*FE_ConvertionFactors!$F$71*FE_ConvertionFactors!$H$71</f>
        <v>0</v>
      </c>
      <c r="CZ9" s="205">
        <f>DB_Census_State!AV9*FE_ConvertionFactors!$C$70*FE_ConvertionFactors!$C$72*FE_ConvertionFactors!$F$72*FE_ConvertionFactors!$H$72</f>
        <v>0</v>
      </c>
      <c r="DA9" s="205">
        <f>(DB_Census_State!AV9*FE_ConvertionFactors!$D$74/FE_ConvertionFactors!$D$69)*FE_ConvertionFactors!$F$74*FE_ConvertionFactors!$H$74</f>
        <v>0</v>
      </c>
      <c r="DB9" s="205">
        <f>DB_Census_State!AV9*FE_ConvertionFactors!$F$68*FE_ConvertionFactors!$I$68</f>
        <v>0</v>
      </c>
      <c r="DC9" s="205">
        <f>DB_Census_State!AV9*FE_ConvertionFactors!$C$69*FE_ConvertionFactors!$F$69*FE_ConvertionFactors!$I$69</f>
        <v>0</v>
      </c>
      <c r="DD9" s="205">
        <f>DB_Census_State!AV9*FE_ConvertionFactors!$C$70*FE_ConvertionFactors!$C$71*FE_ConvertionFactors!$F$71*FE_ConvertionFactors!$I$71</f>
        <v>0</v>
      </c>
      <c r="DE9" s="205">
        <f>DB_Census_State!AV9*FE_ConvertionFactors!$C$70*FE_ConvertionFactors!$C$72*FE_ConvertionFactors!$F$72*FE_ConvertionFactors!$L$72</f>
        <v>0</v>
      </c>
      <c r="DF9" s="205">
        <f>DB_Census_State!AV9*FE_ConvertionFactors!$C$70*FE_ConvertionFactors!$C$72*FE_ConvertionFactors!$F$72*FE_ConvertionFactors!$I$69</f>
        <v>0</v>
      </c>
      <c r="DG9" s="205">
        <f>DB_Census_State!AW9*FE_ConvertionFactors!$F$76*FE_ConvertionFactors!$G$76</f>
        <v>0</v>
      </c>
      <c r="DH9" s="205">
        <f>DB_Census_State!AW9*FE_ConvertionFactors!$C$77*FE_ConvertionFactors!$F$77*FE_ConvertionFactors!$G$77</f>
        <v>0</v>
      </c>
      <c r="DI9" s="205">
        <f>DB_Census_State!AW9*FE_ConvertionFactors!$C$78*FE_ConvertionFactors!$F$78*FE_ConvertionFactors!$G$78</f>
        <v>0</v>
      </c>
      <c r="DJ9" s="205">
        <f>(DB_Census_State!AW9*FE_ConvertionFactors!$D$80/FE_ConvertionFactors!$D$76)*FE_ConvertionFactors!$F$80*FE_ConvertionFactors!$G$80</f>
        <v>0</v>
      </c>
      <c r="DK9" s="205">
        <f>DB_Census_State!AW9*FE_ConvertionFactors!$F$76*FE_ConvertionFactors!$H$76</f>
        <v>0</v>
      </c>
      <c r="DL9" s="205">
        <f>DB_Census_State!AW9*FE_ConvertionFactors!$C$77*FE_ConvertionFactors!$F$77*FE_ConvertionFactors!$H$77</f>
        <v>0</v>
      </c>
      <c r="DM9" s="205">
        <f>DB_Census_State!AW9*FE_ConvertionFactors!$C$78*FE_ConvertionFactors!$F$78*FE_ConvertionFactors!$H$78</f>
        <v>0</v>
      </c>
      <c r="DN9" s="205">
        <f>(DB_Census_State!AW9*FE_ConvertionFactors!$D$80/FE_ConvertionFactors!$D$76)*FE_ConvertionFactors!$F$80*FE_ConvertionFactors!$H$80</f>
        <v>0</v>
      </c>
      <c r="DO9" s="205">
        <f>DB_Census_State!AW9*FE_ConvertionFactors!$F$76*FE_ConvertionFactors!$I$76</f>
        <v>0</v>
      </c>
      <c r="DP9" s="205">
        <f>DB_Census_State!AW9*FE_ConvertionFactors!$C$77*FE_ConvertionFactors!$F$77*FE_ConvertionFactors!$I$77</f>
        <v>0</v>
      </c>
      <c r="DQ9" s="205">
        <f>DB_Census_State!AW9*FE_ConvertionFactors!$C$78*FE_ConvertionFactors!$F$78*FE_ConvertionFactors!$L$78</f>
        <v>0</v>
      </c>
      <c r="DR9" s="205">
        <f>DB_Census_State!AW9*FE_ConvertionFactors!$C$78*FE_ConvertionFactors!$F$78*FE_ConvertionFactors!$I$77</f>
        <v>0</v>
      </c>
      <c r="DS9" s="181">
        <f>SUM(DB_Census_State!M9:N9)*FE_ConvertionFactors!$E$84*FE_ConvertionFactors!$F$84*FE_ConvertionFactors!$G$84</f>
        <v>0</v>
      </c>
      <c r="DT9" s="181">
        <f>SUM(DB_Census_State!O9:P9)*FE_ConvertionFactors!$E$85*FE_ConvertionFactors!$F$85*FE_ConvertionFactors!$G$85</f>
        <v>0</v>
      </c>
      <c r="DU9" s="181">
        <f>SUM(DB_Census_State!Q9:S9)*FE_ConvertionFactors!$E$86*FE_ConvertionFactors!$F$86*FE_ConvertionFactors!$G$86</f>
        <v>0</v>
      </c>
      <c r="DV9" s="181">
        <f>DB_Census_State!U9*FE_ConvertionFactors!$E$87*FE_ConvertionFactors!$F$87*FE_ConvertionFactors!$G$87</f>
        <v>0</v>
      </c>
      <c r="DW9" s="181">
        <f>DB_Census_State!V9*FE_ConvertionFactors!$E$88*FE_ConvertionFactors!$F$88*FE_ConvertionFactors!$G$88</f>
        <v>0</v>
      </c>
      <c r="DX9" s="181">
        <f>SUM(DB_Census_State!M9:N9)*FE_ConvertionFactors!$E$84*FE_ConvertionFactors!$F$84*FE_ConvertionFactors!$H$84</f>
        <v>0</v>
      </c>
      <c r="DY9" s="181">
        <f>SUM(DB_Census_State!O9:P9)*FE_ConvertionFactors!$E$85*FE_ConvertionFactors!$F$85*FE_ConvertionFactors!$H$85</f>
        <v>0</v>
      </c>
      <c r="DZ9" s="181">
        <f>SUM(DB_Census_State!Q9:S9)*FE_ConvertionFactors!$E$86*FE_ConvertionFactors!$F$86*FE_ConvertionFactors!$H$86</f>
        <v>0</v>
      </c>
      <c r="EA9" s="181">
        <f>DB_Census_State!U9*FE_ConvertionFactors!$E$87*FE_ConvertionFactors!$F$87*FE_ConvertionFactors!$H$87</f>
        <v>0</v>
      </c>
      <c r="EB9" s="181">
        <f>DB_Census_State!V9*FE_ConvertionFactors!$E$88*FE_ConvertionFactors!$F$88*FE_ConvertionFactors!$H$88</f>
        <v>0</v>
      </c>
      <c r="EC9" s="181">
        <f>SUM(DB_Census_State!M9:N9)*FE_ConvertionFactors!$E$84*FE_ConvertionFactors!$F$84*FE_ConvertionFactors!$I$84</f>
        <v>0</v>
      </c>
      <c r="ED9" s="181">
        <f>SUM(DB_Census_State!O9:P9)*FE_ConvertionFactors!$E$85*FE_ConvertionFactors!$F$85*FE_ConvertionFactors!$I$85</f>
        <v>0</v>
      </c>
      <c r="EE9" s="181">
        <f>SUM(DB_Census_State!Q9:S9)*FE_ConvertionFactors!$E$86*FE_ConvertionFactors!$F$86*FE_ConvertionFactors!$I$86</f>
        <v>0</v>
      </c>
      <c r="EF9" s="181">
        <f>DB_Census_State!U9*FE_ConvertionFactors!$E$87*FE_ConvertionFactors!$F$87*FE_ConvertionFactors!$I$87</f>
        <v>0</v>
      </c>
      <c r="EG9" s="181">
        <f>DB_Census_State!V9*FE_ConvertionFactors!$E$88*FE_ConvertionFactors!$F$88*FE_ConvertionFactors!$I$88</f>
        <v>0</v>
      </c>
      <c r="EH9" s="181">
        <f>DB_Census_State!W9*0.00104*FE_ConvertionFactors!$F$90*FE_ConvertionFactors!$G$90</f>
        <v>0</v>
      </c>
      <c r="EI9" s="181">
        <f>DB_Census_State!X9*0.00104*FE_ConvertionFactors!$F$91*FE_ConvertionFactors!$G$91</f>
        <v>0</v>
      </c>
      <c r="EJ9" s="181">
        <f>DB_Census_State!Y9*0.000054*FE_ConvertionFactors!$F$92*FE_ConvertionFactors!$G$92</f>
        <v>0</v>
      </c>
      <c r="EK9" s="205">
        <f>DB_Census_State!W9*0.00104*FE_ConvertionFactors!$F$90*FE_ConvertionFactors!$H$90</f>
        <v>0</v>
      </c>
      <c r="EL9" s="205">
        <f>DB_Census_State!X9*0.00104*FE_ConvertionFactors!$F$91*FE_ConvertionFactors!$H$91</f>
        <v>0</v>
      </c>
      <c r="EM9" s="205">
        <f>DB_Census_State!Y9*0.000054*FE_ConvertionFactors!$F$92*FE_ConvertionFactors!$H$92</f>
        <v>0</v>
      </c>
      <c r="EN9" s="205">
        <f>DB_Census_State!W9*0.00104*FE_ConvertionFactors!$F$90*FE_ConvertionFactors!$I$90</f>
        <v>0</v>
      </c>
      <c r="EO9" s="205">
        <f>DB_Census_State!X9*0.00104*FE_ConvertionFactors!$F$91*FE_ConvertionFactors!$I$91</f>
        <v>0</v>
      </c>
      <c r="EP9" s="205">
        <f>DB_Census_State!Y9*0.000054*FE_ConvertionFactors!$F$92*FE_ConvertionFactors!$I$92</f>
        <v>0</v>
      </c>
    </row>
    <row r="10" spans="1:148" x14ac:dyDescent="0.2">
      <c r="A10" s="203">
        <v>21</v>
      </c>
      <c r="B10" s="203" t="s">
        <v>39</v>
      </c>
      <c r="C10" s="203">
        <v>1975</v>
      </c>
      <c r="D10" s="204" t="s">
        <v>201</v>
      </c>
      <c r="E10" s="205">
        <f>DB_Census_State!AL10*FE_ConvertionFactors!$C$4*FE_ConvertionFactors!$F$4*FE_ConvertionFactors!$G$4</f>
        <v>0</v>
      </c>
      <c r="F10" s="205">
        <f>DB_Census_State!AL10*FE_ConvertionFactors!$C$5*FE_ConvertionFactors!$F$5*FE_ConvertionFactors!$G$5</f>
        <v>127.9296172</v>
      </c>
      <c r="G10" s="205">
        <f>(DB_Census_State!AL10*FE_ConvertionFactors!$D$9/FE_ConvertionFactors!$D$3)*FE_ConvertionFactors!$C$10*FE_ConvertionFactors!$F$10*FE_ConvertionFactors!$G$10</f>
        <v>11.892369066666667</v>
      </c>
      <c r="H10" s="205">
        <f>(DB_Census_State!AL10*FE_ConvertionFactors!$D$9/FE_ConvertionFactors!$D$3)*FE_ConvertionFactors!$C$11*FE_ConvertionFactors!$F$11*FE_ConvertionFactors!$G$11</f>
        <v>3.5037912000000002</v>
      </c>
      <c r="I10" s="205">
        <f>DB_Census_State!AL10*FE_ConvertionFactors!$C$4*FE_ConvertionFactors!$F$4*FE_ConvertionFactors!$H$4</f>
        <v>4134.3599999999997</v>
      </c>
      <c r="J10" s="205">
        <f>DB_Census_State!AL10*FE_ConvertionFactors!$C$5*FE_ConvertionFactors!$F$5*FE_ConvertionFactors!$H$5</f>
        <v>7354.2426999999998</v>
      </c>
      <c r="K10" s="205">
        <f>(DB_Census_State!AL10*FE_ConvertionFactors!$D$9/FE_ConvertionFactors!$D$3)*FE_ConvertionFactors!$C$10*FE_ConvertionFactors!$F$10*FE_ConvertionFactors!$H$10</f>
        <v>3493.3834133333335</v>
      </c>
      <c r="L10" s="205">
        <f>(DB_Census_State!AL10*FE_ConvertionFactors!$D$9/FE_ConvertionFactors!$D$3)*FE_ConvertionFactors!$C$11*FE_ConvertionFactors!$F$11*FE_ConvertionFactors!$H$11</f>
        <v>545.67240000000004</v>
      </c>
      <c r="M10" s="205">
        <f>DB_Census_State!AL10*FE_ConvertionFactors!$C$4*FE_ConvertionFactors!$F$4*FE_ConvertionFactors!$I$4</f>
        <v>3892.4</v>
      </c>
      <c r="N10" s="205">
        <f>DB_Census_State!AL10*FE_ConvertionFactors!$C$5*FE_ConvertionFactors!$F$5*FE_ConvertionFactors!$L$5</f>
        <v>3711.3271300000001</v>
      </c>
      <c r="O10" s="205">
        <f>DB_Census_State!AM10*FE_ConvertionFactors!$C$14*FE_ConvertionFactors!$F$14*FE_ConvertionFactors!$G$14</f>
        <v>41474.949359999999</v>
      </c>
      <c r="P10" s="205">
        <f>DB_Census_State!AM10*FE_ConvertionFactors!$C$15*FE_ConvertionFactors!$F$15*FE_ConvertionFactors!$G$15</f>
        <v>11923.511441999999</v>
      </c>
      <c r="Q10" s="205">
        <f>DB_Census_State!AM10*FE_ConvertionFactors!$C$16*FE_ConvertionFactors!$F$16*FE_ConvertionFactors!$G$16</f>
        <v>16589.979744</v>
      </c>
      <c r="R10" s="205">
        <f>DB_Census_State!AM10*FE_ConvertionFactors!$C$17*FE_ConvertionFactors!$F$17*FE_ConvertionFactors!$G$17</f>
        <v>6080.8584989999999</v>
      </c>
      <c r="S10" s="205">
        <f>(DB_Census_State!AM10*FE_ConvertionFactors!$D$19/FE_ConvertionFactors!$D$13)*FE_ConvertionFactors!$F$19*FE_ConvertionFactors!$G$19</f>
        <v>42595.636160000016</v>
      </c>
      <c r="T10" s="205">
        <f>DB_Census_State!AM10*FE_ConvertionFactors!$C$14*FE_ConvertionFactors!$F$14*FE_ConvertionFactors!$H$14</f>
        <v>7178356.6200000001</v>
      </c>
      <c r="U10" s="205">
        <f>DB_Census_State!AM10*FE_ConvertionFactors!$C$15*FE_ConvertionFactors!$F$15*FE_ConvertionFactors!$H$15</f>
        <v>1707962.4497999998</v>
      </c>
      <c r="V10" s="205">
        <f>DB_Census_State!AM10*FE_ConvertionFactors!$C$16*FE_ConvertionFactors!$F$16*FE_ConvertionFactors!$H$16</f>
        <v>2871342.648</v>
      </c>
      <c r="W10" s="205">
        <f>DB_Census_State!AM10*FE_ConvertionFactors!$C$17*FE_ConvertionFactors!$F$17*FE_ConvertionFactors!$H$17</f>
        <v>2678864.6901000002</v>
      </c>
      <c r="X10" s="205">
        <f>(DB_Census_State!AM10*FE_ConvertionFactors!$D$19/FE_ConvertionFactors!$D$13)*FE_ConvertionFactors!$F$19*FE_ConvertionFactors!$H$19</f>
        <v>15719818.106666671</v>
      </c>
      <c r="Y10" s="205">
        <f>DB_Census_State!AM10*FE_ConvertionFactors!$C$14*FE_ConvertionFactors!$F$14*FE_ConvertionFactors!$I$14</f>
        <v>6659919.7530000005</v>
      </c>
      <c r="Z10" s="205">
        <f>DB_Census_State!AM10*FE_ConvertionFactors!$C$15*FE_ConvertionFactors!$F$15*FE_ConvertionFactors!$L$15</f>
        <v>1139984.3709749999</v>
      </c>
      <c r="AA10" s="205">
        <f>DB_Census_State!AM10*FE_ConvertionFactors!$C$15*FE_ConvertionFactors!$F$15*FE_ConvertionFactors!$I$14</f>
        <v>1345423.25055</v>
      </c>
      <c r="AB10" s="205">
        <f>DB_Census_State!AM10*FE_ConvertionFactors!$C$16*FE_ConvertionFactors!$F$16*FE_ConvertionFactors!$L$16</f>
        <v>1910223.0726153075</v>
      </c>
      <c r="AC10" s="205">
        <f>DB_Census_State!AM10*FE_ConvertionFactors!$C$16*FE_ConvertionFactors!$F$16*FE_ConvertionFactors!$I$14</f>
        <v>2663967.9011999997</v>
      </c>
      <c r="AD10" s="205">
        <f>DB_Census_State!AN10*FE_ConvertionFactors!$C$22*FE_ConvertionFactors!$F$22*FE_ConvertionFactors!$G$22</f>
        <v>610.3233444</v>
      </c>
      <c r="AE10" s="205">
        <f>DB_Census_State!AN10*FE_ConvertionFactors!$C$23*FE_ConvertionFactors!$F$23*FE_ConvertionFactors!$G$23</f>
        <v>245.28089123999996</v>
      </c>
      <c r="AF10" s="205">
        <f>(DB_Census_State!AN10*FE_ConvertionFactors!$D$25/FE_ConvertionFactors!$D$21)*FE_ConvertionFactors!$F$25*FE_ConvertionFactors!$G$25</f>
        <v>13902.391104</v>
      </c>
      <c r="AG10" s="205">
        <f>DB_Census_State!AN10*FE_ConvertionFactors!$C$22*FE_ConvertionFactors!$F$22*FE_ConvertionFactors!$H$22</f>
        <v>198067.19855999999</v>
      </c>
      <c r="AH10" s="205">
        <f>DB_Census_State!AN10*FE_ConvertionFactors!$C$23*FE_ConvertionFactors!$F$23*FE_ConvertionFactors!$H$23</f>
        <v>63565.752095999989</v>
      </c>
      <c r="AI10" s="205">
        <f>(DB_Census_State!AN10*FE_ConvertionFactors!$D$25/FE_ConvertionFactors!$D$21)*FE_ConvertionFactors!$F$25*FE_ConvertionFactors!$H$25</f>
        <v>1482363.3887999998</v>
      </c>
      <c r="AJ10" s="205">
        <f>DB_Census_State!AN10*FE_ConvertionFactors!$C$22*FE_ConvertionFactors!$F$22*FE_ConvertionFactors!$I$22</f>
        <v>175036.12895999997</v>
      </c>
      <c r="AK10" s="205">
        <f>DB_Census_State!AO10*FE_ConvertionFactors!$F$27*FE_ConvertionFactors!$G$27</f>
        <v>2.91</v>
      </c>
      <c r="AL10" s="205">
        <f>DB_Census_State!AO10*FE_ConvertionFactors!$C$29*FE_ConvertionFactors!$F$29*FE_ConvertionFactors!$G$29</f>
        <v>3.1531500000000001</v>
      </c>
      <c r="AM10" s="205">
        <f>DB_Census_State!AO10*FE_ConvertionFactors!$F$27*FE_ConvertionFactors!$H$27</f>
        <v>258.99</v>
      </c>
      <c r="AN10" s="205">
        <f>DB_Census_State!AO10*FE_ConvertionFactors!$C$29*FE_ConvertionFactors!$F$29*FE_ConvertionFactors!$H$29</f>
        <v>712.53</v>
      </c>
      <c r="AO10" s="205">
        <f>DB_Census_State!AO10*FE_ConvertionFactors!$F$27*FE_ConvertionFactors!$I$27</f>
        <v>138.95249999999999</v>
      </c>
      <c r="AP10" s="205">
        <f>DB_Census_State!AP10*FE_ConvertionFactors!$F$31*FE_ConvertionFactors!$G$31</f>
        <v>11.313539999999998</v>
      </c>
      <c r="AQ10" s="205">
        <f>DB_Census_State!AP10*FE_ConvertionFactors!$F$31*FE_ConvertionFactors!$H$31</f>
        <v>1543.6007999999999</v>
      </c>
      <c r="AR10" s="205">
        <f>DB_Census_State!AP10*FE_ConvertionFactors!$F$31*FE_ConvertionFactors!$I$31</f>
        <v>1286.3340000000001</v>
      </c>
      <c r="AS10" s="205">
        <f>DB_Census_State!AQ10*FE_ConvertionFactors!$C$34*FE_ConvertionFactors!$F$34*FE_ConvertionFactors!$G$34</f>
        <v>78.76288000000001</v>
      </c>
      <c r="AT10" s="205">
        <f>DB_Census_State!AQ10*FE_ConvertionFactors!$C$35*FE_ConvertionFactors!$F$35*FE_ConvertionFactors!$G$35</f>
        <v>262.02722400000005</v>
      </c>
      <c r="AU10" s="205">
        <f>DB_Census_State!AQ10*FE_ConvertionFactors!$C$35*FE_ConvertionFactors!$C$37*FE_ConvertionFactors!$F$37*FE_ConvertionFactors!$G$37</f>
        <v>149.99602867200005</v>
      </c>
      <c r="AV10" s="205">
        <f>DB_Census_State!AQ10*FE_ConvertionFactors!$C$35*FE_ConvertionFactors!$C$38*FE_ConvertionFactors!$C$39*FE_ConvertionFactors!$F$39*FE_ConvertionFactors!$G$39</f>
        <v>55.849000108000006</v>
      </c>
      <c r="AW10" s="205">
        <f>DB_Census_State!AQ10*FE_ConvertionFactors!$C$35*FE_ConvertionFactors!$C$38*FE_ConvertionFactors!$C$40*FE_ConvertionFactors!$F$40*FE_ConvertionFactors!$G$40</f>
        <v>11.475821939999999</v>
      </c>
      <c r="AX10" s="205">
        <f>DB_Census_State!AQ10*FE_ConvertionFactors!$C$35*FE_ConvertionFactors!$C$38*FE_ConvertionFactors!$C$41*FE_ConvertionFactors!$F$41*FE_ConvertionFactors!$G$41</f>
        <v>0</v>
      </c>
      <c r="AY10" s="205">
        <f>DB_Census_State!AQ10*FE_ConvertionFactors!$C$35*FE_ConvertionFactors!$C$42*FE_ConvertionFactors!$C$44*FE_ConvertionFactors!$F$44*FE_ConvertionFactors!$G$44</f>
        <v>301.14890831433695</v>
      </c>
      <c r="AZ10" s="205">
        <f>(DB_Census_State!AQ10*FE_ConvertionFactors!$D$46/FE_ConvertionFactors!$D$33)*FE_ConvertionFactors!$F$46*FE_ConvertionFactors!$G$46</f>
        <v>1033.6690346666667</v>
      </c>
      <c r="BA10" s="205">
        <f>DB_Census_State!AQ10*FE_ConvertionFactors!$C$34*FE_ConvertionFactors!$F$34*FE_ConvertionFactors!$H$34</f>
        <v>26779.379200000003</v>
      </c>
      <c r="BB10" s="205">
        <f>DB_Census_State!AQ10*FE_ConvertionFactors!$C$35*FE_ConvertionFactors!$F$35*FE_ConvertionFactors!$H$35</f>
        <v>296964.18720000004</v>
      </c>
      <c r="BC10" s="205">
        <f>DB_Census_State!AQ10*FE_ConvertionFactors!$C$35*FE_ConvertionFactors!$C$37*FE_ConvertionFactors!$F$37*FE_ConvertionFactors!$H$37</f>
        <v>153329.27375360005</v>
      </c>
      <c r="BD10" s="205">
        <f>DB_Census_State!AQ10*FE_ConvertionFactors!$C$35*FE_ConvertionFactors!$C$38*FE_ConvertionFactors!$C$39*FE_ConvertionFactors!$F$39*FE_ConvertionFactors!$H$39</f>
        <v>14926.914574320001</v>
      </c>
      <c r="BE10" s="205">
        <f>DB_Census_State!AQ10*FE_ConvertionFactors!$C$35*FE_ConvertionFactors!$C$38*FE_ConvertionFactors!$C$40*FE_ConvertionFactors!$F$40*FE_ConvertionFactors!$H$40</f>
        <v>5132.8221768000003</v>
      </c>
      <c r="BF10" s="205">
        <f>DB_Census_State!AQ10*FE_ConvertionFactors!$C$35*FE_ConvertionFactors!$C$38*FE_ConvertionFactors!$C$41*FE_ConvertionFactors!$F$41*FE_ConvertionFactors!$H$41</f>
        <v>56012.443632599992</v>
      </c>
      <c r="BG10" s="205">
        <f>DB_Census_State!AQ10*FE_ConvertionFactors!$C$35*FE_ConvertionFactors!$C$42*FE_ConvertionFactors!$C$44*FE_ConvertionFactors!$F$44*FE_ConvertionFactors!$H$44</f>
        <v>31595.951036258306</v>
      </c>
      <c r="BH10" s="205">
        <f>(DB_Census_State!AQ10*FE_ConvertionFactors!$D$46/FE_ConvertionFactors!$D$33)*FE_ConvertionFactors!$F$46*FE_ConvertionFactors!$H$46</f>
        <v>337930.26133333333</v>
      </c>
      <c r="BI10" s="205">
        <f>DB_Census_State!AQ10*FE_ConvertionFactors!$C$35*FE_ConvertionFactors!$C$38*FE_ConvertionFactors!$C$41*FE_ConvertionFactors!$F$41*FE_ConvertionFactors!$I$41</f>
        <v>51851.519248463992</v>
      </c>
      <c r="BJ10" s="181">
        <f>DB_Census_State!AR10*FE_ConvertionFactors!$F$48*FE_ConvertionFactors!$G$48</f>
        <v>4845.6072720000002</v>
      </c>
      <c r="BK10" s="205">
        <f>(DB_Census_State!AR10*FE_ConvertionFactors!$D$50/FE_ConvertionFactors!$D$48)*FE_ConvertionFactors!$F$50*FE_ConvertionFactors!$G$50</f>
        <v>2055.1858799999995</v>
      </c>
      <c r="BL10" s="181">
        <f>DB_Census_State!AR10*FE_ConvertionFactors!$F$48*FE_ConvertionFactors!$H$48</f>
        <v>363420.54540000006</v>
      </c>
      <c r="BM10" s="205">
        <f>(DB_Census_State!AR10*FE_ConvertionFactors!$D$50/FE_ConvertionFactors!$D$48)*FE_ConvertionFactors!$F$50*FE_ConvertionFactors!$H$50</f>
        <v>518138.41199999995</v>
      </c>
      <c r="BN10" s="181">
        <f>DB_Census_State!AR10*FE_ConvertionFactors!$F$48*FE_ConvertionFactors!$I$48</f>
        <v>256543.64307000002</v>
      </c>
      <c r="BO10" s="181">
        <f>DB_Census_State!AS10*FE_ConvertionFactors!$F$52*FE_ConvertionFactors!$G$52</f>
        <v>300.17632320000001</v>
      </c>
      <c r="BP10" s="205">
        <f>DB_Census_State!AS10*FE_ConvertionFactors!$C$53*FE_ConvertionFactors!$F$53*FE_ConvertionFactors!$G$53</f>
        <v>90.052896960000012</v>
      </c>
      <c r="BQ10" s="205">
        <f>DB_Census_State!AS10*FE_ConvertionFactors!$C$54*FE_ConvertionFactors!$C$55*FE_ConvertionFactors!$F$55*FE_ConvertionFactors!$G$55</f>
        <v>145.1302944</v>
      </c>
      <c r="BR10" s="205">
        <f>DB_Census_State!AS10*FE_ConvertionFactors!$C$54*FE_ConvertionFactors!$C$56*FE_ConvertionFactors!$F$56*FE_ConvertionFactors!$G$56</f>
        <v>25.514265623437584</v>
      </c>
      <c r="BS10" s="205">
        <f>DB_Census_State!AS10*FE_ConvertionFactors!$F$52*FE_ConvertionFactors!$H$52</f>
        <v>71393.287680000009</v>
      </c>
      <c r="BT10" s="205">
        <f>DB_Census_State!AS10*FE_ConvertionFactors!$C$53*FE_ConvertionFactors!$F$53*FE_ConvertionFactors!$H$53</f>
        <v>21417.986304000005</v>
      </c>
      <c r="BU10" s="205">
        <f>DB_Census_State!AS10*FE_ConvertionFactors!$C$54*FE_ConvertionFactors!$C$55*FE_ConvertionFactors!$F$55*FE_ConvertionFactors!$H$55</f>
        <v>43780.972144000007</v>
      </c>
      <c r="BV10" s="205">
        <f>DB_Census_State!AS10*FE_ConvertionFactors!$C$54*FE_ConvertionFactors!$C$56*FE_ConvertionFactors!$F$56*FE_ConvertionFactors!$H$56</f>
        <v>6701.7471037562727</v>
      </c>
      <c r="BW10" s="205">
        <f>DB_Census_State!AS10*FE_ConvertionFactors!$F$52*FE_ConvertionFactors!$I$52</f>
        <v>36507.931200000006</v>
      </c>
      <c r="BX10" s="205">
        <f>DB_Census_State!AS10*FE_ConvertionFactors!$C$53*FE_ConvertionFactors!$F$53*FE_ConvertionFactors!$I$53</f>
        <v>10952.379360000001</v>
      </c>
      <c r="BY10" s="205">
        <f>DB_Census_State!AS10*FE_ConvertionFactors!$C$54*FE_ConvertionFactors!$C$55*FE_ConvertionFactors!$F$55*FE_ConvertionFactors!$L$55</f>
        <v>22737.079455999999</v>
      </c>
      <c r="BZ10" s="205">
        <f>DB_Census_State!AS10*FE_ConvertionFactors!$C$54*FE_ConvertionFactors!$C$56*FE_ConvertionFactors!$F$56*FE_ConvertionFactors!$I$56</f>
        <v>3827.1398435156379</v>
      </c>
      <c r="CA10" s="205">
        <f>DB_Census_State!AT10*FE_ConvertionFactors!$F$58*FE_ConvertionFactors!$G$58</f>
        <v>8999.023072</v>
      </c>
      <c r="CB10" s="205">
        <f>(DB_Census_State!AT10*FE_ConvertionFactors!$D$60/FE_ConvertionFactors!$D$58)*FE_ConvertionFactors!$F$60*FE_ConvertionFactors!$G$60</f>
        <v>42195.473222727269</v>
      </c>
      <c r="CC10" s="205">
        <f>DB_Census_State!AT10*FE_ConvertionFactors!$F$58*FE_ConvertionFactors!$H$58</f>
        <v>5918588.2512000008</v>
      </c>
      <c r="CD10" s="205">
        <f>(DB_Census_State!AT10*FE_ConvertionFactors!$D$60/FE_ConvertionFactors!$D$58)*FE_ConvertionFactors!$F$60*FE_ConvertionFactors!$H$60</f>
        <v>3372248.6631818176</v>
      </c>
      <c r="CE10" s="205">
        <f>DB_Census_State!AT10*FE_ConvertionFactors!$F$58*FE_ConvertionFactors!$I$58</f>
        <v>4430288.2816000003</v>
      </c>
      <c r="CF10" s="205">
        <f>DB_Census_State!AU10*FE_ConvertionFactors!$F$62*FE_ConvertionFactors!$G$62</f>
        <v>12964.952000000001</v>
      </c>
      <c r="CG10" s="205">
        <f>DB_Census_State!AU10*FE_ConvertionFactors!$C$63*FE_ConvertionFactors!$F$63*FE_ConvertionFactors!$G$63</f>
        <v>5185.9808000000012</v>
      </c>
      <c r="CH10" s="205">
        <f>DB_Census_State!AU10*FE_ConvertionFactors!$C$64*FE_ConvertionFactors!$F$64*FE_ConvertionFactors!$G$64</f>
        <v>7778.9712</v>
      </c>
      <c r="CI10" s="205">
        <f>(DB_Census_State!AU10*FE_ConvertionFactors!$D$66/FE_ConvertionFactors!$D$62)*FE_ConvertionFactors!$F$66*FE_ConvertionFactors!$G$66</f>
        <v>6887.6307499999994</v>
      </c>
      <c r="CJ10" s="205">
        <f>DB_Census_State!AU10*FE_ConvertionFactors!$F$62*FE_ConvertionFactors!$H$62</f>
        <v>2437410.9760000003</v>
      </c>
      <c r="CK10" s="205">
        <f>DB_Census_State!AU10*FE_ConvertionFactors!$C$63*FE_ConvertionFactors!$F$63*FE_ConvertionFactors!$H$63</f>
        <v>974964.39040000015</v>
      </c>
      <c r="CL10" s="205">
        <f>DB_Census_State!AU10*FE_ConvertionFactors!$C$64*FE_ConvertionFactors!$F$64*FE_ConvertionFactors!$H$64</f>
        <v>1462446.5856000001</v>
      </c>
      <c r="CM10" s="205">
        <f>(DB_Census_State!AU10*FE_ConvertionFactors!$D$66/FE_ConvertionFactors!$D$62)*FE_ConvertionFactors!$F$66*FE_ConvertionFactors!$H$66</f>
        <v>2066289.2249999999</v>
      </c>
      <c r="CN10" s="205">
        <f>DB_Census_State!AU10*FE_ConvertionFactors!$F$62*FE_ConvertionFactors!$I$62</f>
        <v>2074392.32</v>
      </c>
      <c r="CO10" s="205">
        <f>DB_Census_State!AU10*FE_ConvertionFactors!$C$63*FE_ConvertionFactors!$F$63*FE_ConvertionFactors!$I$63</f>
        <v>829756.92800000007</v>
      </c>
      <c r="CP10" s="205">
        <f>DB_Census_State!AU10*FE_ConvertionFactors!$C$64*FE_ConvertionFactors!$F$64*FE_ConvertionFactors!$L$64</f>
        <v>1248524.8775999998</v>
      </c>
      <c r="CQ10" s="205">
        <f>DB_Census_State!AU10*FE_ConvertionFactors!$C$64*FE_ConvertionFactors!$F$64*FE_ConvertionFactors!$I$63</f>
        <v>1244635.392</v>
      </c>
      <c r="CR10" s="205">
        <f>DB_Census_State!AV10*FE_ConvertionFactors!$F$68*FE_ConvertionFactors!$G$68</f>
        <v>8.0080000000000009</v>
      </c>
      <c r="CS10" s="205">
        <f>DB_Census_State!AV10*FE_ConvertionFactors!$C$69*FE_ConvertionFactors!$F$69*FE_ConvertionFactors!$G$69</f>
        <v>1.6016000000000004</v>
      </c>
      <c r="CT10" s="205">
        <f>DB_Census_State!AV10*FE_ConvertionFactors!$C$70*FE_ConvertionFactors!$C$71*FE_ConvertionFactors!$F$71*FE_ConvertionFactors!$G$71</f>
        <v>0</v>
      </c>
      <c r="CU10" s="205">
        <f>DB_Census_State!AV10*FE_ConvertionFactors!$C$70*FE_ConvertionFactors!$C$72*FE_ConvertionFactors!$F$72*FE_ConvertionFactors!$G$72</f>
        <v>6.8116171200000011</v>
      </c>
      <c r="CV10" s="205">
        <f>(DB_Census_State!AV10*FE_ConvertionFactors!$D$74/FE_ConvertionFactors!$D$69)*FE_ConvertionFactors!$F$74*FE_ConvertionFactors!$G$74</f>
        <v>0.9900000000000001</v>
      </c>
      <c r="CW10" s="205">
        <f>DB_Census_State!AV10*FE_ConvertionFactors!$F$68*FE_ConvertionFactors!$H$68</f>
        <v>468.46799999999996</v>
      </c>
      <c r="CX10" s="205">
        <f>DB_Census_State!AV10*FE_ConvertionFactors!$C$69*FE_ConvertionFactors!$F$69*FE_ConvertionFactors!$H$69</f>
        <v>93.693600000000004</v>
      </c>
      <c r="CY10" s="205">
        <f>DB_Census_State!AV10*FE_ConvertionFactors!$C$70*FE_ConvertionFactors!$C$71*FE_ConvertionFactors!$F$71*FE_ConvertionFactors!$H$71</f>
        <v>103.752</v>
      </c>
      <c r="CZ10" s="205">
        <f>DB_Census_State!AV10*FE_ConvertionFactors!$C$70*FE_ConvertionFactors!$C$72*FE_ConvertionFactors!$F$72*FE_ConvertionFactors!$H$72</f>
        <v>259.05184800000001</v>
      </c>
      <c r="DA10" s="205">
        <f>(DB_Census_State!AV10*FE_ConvertionFactors!$D$74/FE_ConvertionFactors!$D$69)*FE_ConvertionFactors!$F$74*FE_ConvertionFactors!$H$74</f>
        <v>326.7</v>
      </c>
      <c r="DB10" s="205">
        <f>DB_Census_State!AV10*FE_ConvertionFactors!$F$68*FE_ConvertionFactors!$I$68</f>
        <v>380.38</v>
      </c>
      <c r="DC10" s="205">
        <f>DB_Census_State!AV10*FE_ConvertionFactors!$C$69*FE_ConvertionFactors!$F$69*FE_ConvertionFactors!$I$69</f>
        <v>76.076000000000008</v>
      </c>
      <c r="DD10" s="205">
        <f>DB_Census_State!AV10*FE_ConvertionFactors!$C$70*FE_ConvertionFactors!$C$71*FE_ConvertionFactors!$F$71*FE_ConvertionFactors!$I$71</f>
        <v>97.68</v>
      </c>
      <c r="DE10" s="205">
        <f>DB_Census_State!AV10*FE_ConvertionFactors!$C$70*FE_ConvertionFactors!$C$72*FE_ConvertionFactors!$F$72*FE_ConvertionFactors!$L$72</f>
        <v>182.12528400000002</v>
      </c>
      <c r="DF10" s="205">
        <f>DB_Census_State!AV10*FE_ConvertionFactors!$C$70*FE_ConvertionFactors!$C$72*FE_ConvertionFactors!$F$72*FE_ConvertionFactors!$I$69</f>
        <v>249.84696000000002</v>
      </c>
      <c r="DG10" s="205">
        <f>DB_Census_State!AW10*FE_ConvertionFactors!$F$76*FE_ConvertionFactors!$G$76</f>
        <v>0</v>
      </c>
      <c r="DH10" s="205">
        <f>DB_Census_State!AW10*FE_ConvertionFactors!$C$77*FE_ConvertionFactors!$F$77*FE_ConvertionFactors!$G$77</f>
        <v>0</v>
      </c>
      <c r="DI10" s="205">
        <f>DB_Census_State!AW10*FE_ConvertionFactors!$C$78*FE_ConvertionFactors!$F$78*FE_ConvertionFactors!$G$78</f>
        <v>0</v>
      </c>
      <c r="DJ10" s="205">
        <f>(DB_Census_State!AW10*FE_ConvertionFactors!$D$80/FE_ConvertionFactors!$D$76)*FE_ConvertionFactors!$F$80*FE_ConvertionFactors!$G$80</f>
        <v>0</v>
      </c>
      <c r="DK10" s="205">
        <f>DB_Census_State!AW10*FE_ConvertionFactors!$F$76*FE_ConvertionFactors!$H$76</f>
        <v>0</v>
      </c>
      <c r="DL10" s="205">
        <f>DB_Census_State!AW10*FE_ConvertionFactors!$C$77*FE_ConvertionFactors!$F$77*FE_ConvertionFactors!$H$77</f>
        <v>0</v>
      </c>
      <c r="DM10" s="205">
        <f>DB_Census_State!AW10*FE_ConvertionFactors!$C$78*FE_ConvertionFactors!$F$78*FE_ConvertionFactors!$H$78</f>
        <v>0</v>
      </c>
      <c r="DN10" s="205">
        <f>(DB_Census_State!AW10*FE_ConvertionFactors!$D$80/FE_ConvertionFactors!$D$76)*FE_ConvertionFactors!$F$80*FE_ConvertionFactors!$H$80</f>
        <v>0</v>
      </c>
      <c r="DO10" s="205">
        <f>DB_Census_State!AW10*FE_ConvertionFactors!$F$76*FE_ConvertionFactors!$I$76</f>
        <v>0</v>
      </c>
      <c r="DP10" s="205">
        <f>DB_Census_State!AW10*FE_ConvertionFactors!$C$77*FE_ConvertionFactors!$F$77*FE_ConvertionFactors!$I$77</f>
        <v>0</v>
      </c>
      <c r="DQ10" s="205">
        <f>DB_Census_State!AW10*FE_ConvertionFactors!$C$78*FE_ConvertionFactors!$F$78*FE_ConvertionFactors!$L$78</f>
        <v>0</v>
      </c>
      <c r="DR10" s="205">
        <f>DB_Census_State!AW10*FE_ConvertionFactors!$C$78*FE_ConvertionFactors!$F$78*FE_ConvertionFactors!$I$77</f>
        <v>0</v>
      </c>
      <c r="DS10" s="181">
        <f>SUM(DB_Census_State!M10:N10)*FE_ConvertionFactors!$E$84*FE_ConvertionFactors!$F$84*FE_ConvertionFactors!$G$84</f>
        <v>11912.864175159535</v>
      </c>
      <c r="DT10" s="181">
        <f>SUM(DB_Census_State!O10:P10)*FE_ConvertionFactors!$E$85*FE_ConvertionFactors!$F$85*FE_ConvertionFactors!$G$85</f>
        <v>313.63845927800003</v>
      </c>
      <c r="DU10" s="181">
        <f>SUM(DB_Census_State!Q10:S10)*FE_ConvertionFactors!$E$86*FE_ConvertionFactors!$F$86*FE_ConvertionFactors!$G$86</f>
        <v>1148.35579100175</v>
      </c>
      <c r="DV10" s="181">
        <f>DB_Census_State!U10*FE_ConvertionFactors!$E$87*FE_ConvertionFactors!$F$87*FE_ConvertionFactors!$G$87</f>
        <v>24249.26673063025</v>
      </c>
      <c r="DW10" s="181">
        <f>DB_Census_State!V10*FE_ConvertionFactors!$E$88*FE_ConvertionFactors!$F$88*FE_ConvertionFactors!$G$88</f>
        <v>10368.603450000002</v>
      </c>
      <c r="DX10" s="181">
        <f>SUM(DB_Census_State!M10:N10)*FE_ConvertionFactors!$E$84*FE_ConvertionFactors!$F$84*FE_ConvertionFactors!$H$84</f>
        <v>672999.46963563608</v>
      </c>
      <c r="DY10" s="181">
        <f>SUM(DB_Census_State!O10:P10)*FE_ConvertionFactors!$E$85*FE_ConvertionFactors!$F$85*FE_ConvertionFactors!$H$85</f>
        <v>19556.28040204</v>
      </c>
      <c r="DZ10" s="181">
        <f>SUM(DB_Census_State!Q10:S10)*FE_ConvertionFactors!$E$86*FE_ConvertionFactors!$F$86*FE_ConvertionFactors!$H$86</f>
        <v>72977.046670375013</v>
      </c>
      <c r="EA10" s="181">
        <f>DB_Census_State!U10*FE_ConvertionFactors!$E$87*FE_ConvertionFactors!$F$87*FE_ConvertionFactors!$H$87</f>
        <v>1853247.06879169</v>
      </c>
      <c r="EB10" s="181">
        <f>DB_Census_State!V10*FE_ConvertionFactors!$E$88*FE_ConvertionFactors!$F$88*FE_ConvertionFactors!$H$88</f>
        <v>619732.62000000011</v>
      </c>
      <c r="EC10" s="181">
        <f>SUM(DB_Census_State!M10:N10)*FE_ConvertionFactors!$E$84*FE_ConvertionFactors!$F$84*FE_ConvertionFactors!$I$84</f>
        <v>453823.39714893472</v>
      </c>
      <c r="ED10" s="181">
        <f>SUM(DB_Census_State!O10:P10)*FE_ConvertionFactors!$E$85*FE_ConvertionFactors!$F$85*FE_ConvertionFactors!$I$85</f>
        <v>13209.713931943999</v>
      </c>
      <c r="EE10" s="181">
        <f>SUM(DB_Census_State!Q10:S10)*FE_ConvertionFactors!$E$86*FE_ConvertionFactors!$F$86*FE_ConvertionFactors!$I$86</f>
        <v>49293.929637724999</v>
      </c>
      <c r="EF10" s="181">
        <f>DB_Census_State!U10*FE_ConvertionFactors!$E$87*FE_ConvertionFactors!$F$87*FE_ConvertionFactors!$I$87</f>
        <v>1482597.6550333521</v>
      </c>
      <c r="EG10" s="181">
        <f>DB_Census_State!V10*FE_ConvertionFactors!$E$88*FE_ConvertionFactors!$F$88*FE_ConvertionFactors!$I$88</f>
        <v>395675.44200000016</v>
      </c>
      <c r="EH10" s="181">
        <f>DB_Census_State!W10*0.00104*FE_ConvertionFactors!$F$90*FE_ConvertionFactors!$G$90</f>
        <v>1164.8421407999999</v>
      </c>
      <c r="EI10" s="181">
        <f>DB_Census_State!X10*0.00104*FE_ConvertionFactors!$F$91*FE_ConvertionFactors!$G$91</f>
        <v>3.0597111999999997</v>
      </c>
      <c r="EJ10" s="181">
        <f>DB_Census_State!Y10*0.000054*FE_ConvertionFactors!$F$92*FE_ConvertionFactors!$G$92</f>
        <v>763.69796999999994</v>
      </c>
      <c r="EK10" s="205">
        <f>DB_Census_State!W10*0.00104*FE_ConvertionFactors!$F$90*FE_ConvertionFactors!$H$90</f>
        <v>138462.36767999997</v>
      </c>
      <c r="EL10" s="205">
        <f>DB_Census_State!X10*0.00104*FE_ConvertionFactors!$F$91*FE_ConvertionFactors!$H$91</f>
        <v>363.70151999999996</v>
      </c>
      <c r="EM10" s="205">
        <f>DB_Census_State!Y10*0.000054*FE_ConvertionFactors!$F$92*FE_ConvertionFactors!$H$92</f>
        <v>63496.031220000004</v>
      </c>
      <c r="EN10" s="205">
        <f>DB_Census_State!W10*0.00104*FE_ConvertionFactors!$F$90*FE_ConvertionFactors!$I$90</f>
        <v>96088.487539199981</v>
      </c>
      <c r="EO10" s="205">
        <f>DB_Census_State!X10*0.00104*FE_ConvertionFactors!$F$91*FE_ConvertionFactors!$I$91</f>
        <v>252.39730879999996</v>
      </c>
      <c r="EP10" s="205">
        <f>DB_Census_State!Y10*0.000054*FE_ConvertionFactors!$F$92*FE_ConvertionFactors!$I$92</f>
        <v>37530.300239999997</v>
      </c>
    </row>
    <row r="11" spans="1:148" x14ac:dyDescent="0.2">
      <c r="A11" s="203">
        <v>22</v>
      </c>
      <c r="B11" s="203" t="s">
        <v>40</v>
      </c>
      <c r="C11" s="203">
        <v>1975</v>
      </c>
      <c r="D11" s="204" t="s">
        <v>201</v>
      </c>
      <c r="E11" s="205">
        <f>DB_Census_State!AL11*FE_ConvertionFactors!$C$4*FE_ConvertionFactors!$F$4*FE_ConvertionFactors!$G$4</f>
        <v>0</v>
      </c>
      <c r="F11" s="205">
        <f>DB_Census_State!AL11*FE_ConvertionFactors!$C$5*FE_ConvertionFactors!$F$5*FE_ConvertionFactors!$G$5</f>
        <v>546.25460119999991</v>
      </c>
      <c r="G11" s="205">
        <f>(DB_Census_State!AL11*FE_ConvertionFactors!$D$9/FE_ConvertionFactors!$D$3)*FE_ConvertionFactors!$C$10*FE_ConvertionFactors!$F$10*FE_ConvertionFactors!$G$10</f>
        <v>50.779963733333339</v>
      </c>
      <c r="H11" s="205">
        <f>(DB_Census_State!AL11*FE_ConvertionFactors!$D$9/FE_ConvertionFactors!$D$3)*FE_ConvertionFactors!$C$11*FE_ConvertionFactors!$F$11*FE_ConvertionFactors!$G$11</f>
        <v>14.961055200000002</v>
      </c>
      <c r="I11" s="205">
        <f>DB_Census_State!AL11*FE_ConvertionFactors!$C$4*FE_ConvertionFactors!$F$4*FE_ConvertionFactors!$H$4</f>
        <v>17653.560000000001</v>
      </c>
      <c r="J11" s="205">
        <f>DB_Census_State!AL11*FE_ConvertionFactors!$C$5*FE_ConvertionFactors!$F$5*FE_ConvertionFactors!$H$5</f>
        <v>31402.336699999996</v>
      </c>
      <c r="K11" s="205">
        <f>(DB_Census_State!AL11*FE_ConvertionFactors!$D$9/FE_ConvertionFactors!$D$3)*FE_ConvertionFactors!$C$10*FE_ConvertionFactors!$F$10*FE_ConvertionFactors!$H$10</f>
        <v>14916.614346666669</v>
      </c>
      <c r="L11" s="205">
        <f>(DB_Census_State!AL11*FE_ConvertionFactors!$D$9/FE_ConvertionFactors!$D$3)*FE_ConvertionFactors!$C$11*FE_ConvertionFactors!$F$11*FE_ConvertionFactors!$H$11</f>
        <v>2330.0004000000004</v>
      </c>
      <c r="M11" s="205">
        <f>DB_Census_State!AL11*FE_ConvertionFactors!$C$4*FE_ConvertionFactors!$F$4*FE_ConvertionFactors!$I$4</f>
        <v>16620.400000000001</v>
      </c>
      <c r="N11" s="205">
        <f>DB_Census_State!AL11*FE_ConvertionFactors!$C$5*FE_ConvertionFactors!$F$5*FE_ConvertionFactors!$L$5</f>
        <v>15847.22573</v>
      </c>
      <c r="O11" s="205">
        <f>DB_Census_State!AM11*FE_ConvertionFactors!$C$14*FE_ConvertionFactors!$F$14*FE_ConvertionFactors!$G$14</f>
        <v>6193.5627519999998</v>
      </c>
      <c r="P11" s="205">
        <f>DB_Census_State!AM11*FE_ConvertionFactors!$C$15*FE_ConvertionFactors!$F$15*FE_ConvertionFactors!$G$15</f>
        <v>1780.5691744000001</v>
      </c>
      <c r="Q11" s="205">
        <f>DB_Census_State!AM11*FE_ConvertionFactors!$C$16*FE_ConvertionFactors!$F$16*FE_ConvertionFactors!$G$16</f>
        <v>2477.4251008000001</v>
      </c>
      <c r="R11" s="205">
        <f>DB_Census_State!AM11*FE_ConvertionFactors!$C$17*FE_ConvertionFactors!$F$17*FE_ConvertionFactors!$G$17</f>
        <v>908.07051680000006</v>
      </c>
      <c r="S11" s="205">
        <f>(DB_Census_State!AM11*FE_ConvertionFactors!$D$19/FE_ConvertionFactors!$D$13)*FE_ConvertionFactors!$F$19*FE_ConvertionFactors!$G$19</f>
        <v>6360.9178453333343</v>
      </c>
      <c r="T11" s="205">
        <f>DB_Census_State!AM11*FE_ConvertionFactors!$C$14*FE_ConvertionFactors!$F$14*FE_ConvertionFactors!$H$14</f>
        <v>1071962.784</v>
      </c>
      <c r="U11" s="205">
        <f>DB_Census_State!AM11*FE_ConvertionFactors!$C$15*FE_ConvertionFactors!$F$15*FE_ConvertionFactors!$H$15</f>
        <v>255054.50336</v>
      </c>
      <c r="V11" s="205">
        <f>DB_Census_State!AM11*FE_ConvertionFactors!$C$16*FE_ConvertionFactors!$F$16*FE_ConvertionFactors!$H$16</f>
        <v>428785.11360000004</v>
      </c>
      <c r="W11" s="205">
        <f>DB_Census_State!AM11*FE_ConvertionFactors!$C$17*FE_ConvertionFactors!$F$17*FE_ConvertionFactors!$H$17</f>
        <v>400041.8763200001</v>
      </c>
      <c r="X11" s="205">
        <f>(DB_Census_State!AM11*FE_ConvertionFactors!$D$19/FE_ConvertionFactors!$D$13)*FE_ConvertionFactors!$F$19*FE_ConvertionFactors!$H$19</f>
        <v>2347481.5857777777</v>
      </c>
      <c r="Y11" s="205">
        <f>DB_Census_State!AM11*FE_ConvertionFactors!$C$14*FE_ConvertionFactors!$F$14*FE_ConvertionFactors!$I$14</f>
        <v>994543.24959999986</v>
      </c>
      <c r="Z11" s="205">
        <f>DB_Census_State!AM11*FE_ConvertionFactors!$C$15*FE_ConvertionFactors!$F$15*FE_ConvertionFactors!$L$15</f>
        <v>170236.85011999999</v>
      </c>
      <c r="AA11" s="205">
        <f>DB_Census_State!AM11*FE_ConvertionFactors!$C$15*FE_ConvertionFactors!$F$15*FE_ConvertionFactors!$I$14</f>
        <v>200915.57576000001</v>
      </c>
      <c r="AB11" s="205">
        <f>DB_Census_State!AM11*FE_ConvertionFactors!$C$16*FE_ConvertionFactors!$F$16*FE_ConvertionFactors!$L$16</f>
        <v>285258.61159872822</v>
      </c>
      <c r="AC11" s="205">
        <f>DB_Census_State!AM11*FE_ConvertionFactors!$C$16*FE_ConvertionFactors!$F$16*FE_ConvertionFactors!$I$14</f>
        <v>397817.29984000005</v>
      </c>
      <c r="AD11" s="205">
        <f>DB_Census_State!AN11*FE_ConvertionFactors!$C$22*FE_ConvertionFactors!$F$22*FE_ConvertionFactors!$G$22</f>
        <v>189.64896719999999</v>
      </c>
      <c r="AE11" s="205">
        <f>DB_Census_State!AN11*FE_ConvertionFactors!$C$23*FE_ConvertionFactors!$F$23*FE_ConvertionFactors!$G$23</f>
        <v>76.217415119999984</v>
      </c>
      <c r="AF11" s="205">
        <f>(DB_Census_State!AN11*FE_ConvertionFactors!$D$25/FE_ConvertionFactors!$D$21)*FE_ConvertionFactors!$F$25*FE_ConvertionFactors!$G$25</f>
        <v>4319.9627520000004</v>
      </c>
      <c r="AG11" s="205">
        <f>DB_Census_State!AN11*FE_ConvertionFactors!$C$22*FE_ConvertionFactors!$F$22*FE_ConvertionFactors!$H$22</f>
        <v>61546.457279999988</v>
      </c>
      <c r="AH11" s="205">
        <f>DB_Census_State!AN11*FE_ConvertionFactors!$C$23*FE_ConvertionFactors!$F$23*FE_ConvertionFactors!$H$23</f>
        <v>19752.118847999998</v>
      </c>
      <c r="AI11" s="205">
        <f>(DB_Census_State!AN11*FE_ConvertionFactors!$D$25/FE_ConvertionFactors!$D$21)*FE_ConvertionFactors!$F$25*FE_ConvertionFactors!$H$25</f>
        <v>460622.53439999995</v>
      </c>
      <c r="AJ11" s="205">
        <f>DB_Census_State!AN11*FE_ConvertionFactors!$C$22*FE_ConvertionFactors!$F$22*FE_ConvertionFactors!$I$22</f>
        <v>54389.892479999995</v>
      </c>
      <c r="AK11" s="205">
        <f>DB_Census_State!AO11*FE_ConvertionFactors!$F$27*FE_ConvertionFactors!$G$27</f>
        <v>0</v>
      </c>
      <c r="AL11" s="205">
        <f>DB_Census_State!AO11*FE_ConvertionFactors!$C$29*FE_ConvertionFactors!$F$29*FE_ConvertionFactors!$G$29</f>
        <v>0</v>
      </c>
      <c r="AM11" s="205">
        <f>DB_Census_State!AO11*FE_ConvertionFactors!$F$27*FE_ConvertionFactors!$H$27</f>
        <v>0</v>
      </c>
      <c r="AN11" s="205">
        <f>DB_Census_State!AO11*FE_ConvertionFactors!$C$29*FE_ConvertionFactors!$F$29*FE_ConvertionFactors!$H$29</f>
        <v>0</v>
      </c>
      <c r="AO11" s="205">
        <f>DB_Census_State!AO11*FE_ConvertionFactors!$F$27*FE_ConvertionFactors!$I$27</f>
        <v>0</v>
      </c>
      <c r="AP11" s="205">
        <f>DB_Census_State!AP11*FE_ConvertionFactors!$F$31*FE_ConvertionFactors!$G$31</f>
        <v>1.6556399999999998</v>
      </c>
      <c r="AQ11" s="205">
        <f>DB_Census_State!AP11*FE_ConvertionFactors!$F$31*FE_ConvertionFactors!$H$31</f>
        <v>225.89280000000002</v>
      </c>
      <c r="AR11" s="205">
        <f>DB_Census_State!AP11*FE_ConvertionFactors!$F$31*FE_ConvertionFactors!$I$31</f>
        <v>188.244</v>
      </c>
      <c r="AS11" s="205">
        <f>DB_Census_State!AQ11*FE_ConvertionFactors!$C$34*FE_ConvertionFactors!$F$34*FE_ConvertionFactors!$G$34</f>
        <v>220.73184000000003</v>
      </c>
      <c r="AT11" s="205">
        <f>DB_Census_State!AQ11*FE_ConvertionFactors!$C$35*FE_ConvertionFactors!$F$35*FE_ConvertionFactors!$G$35</f>
        <v>734.32753200000002</v>
      </c>
      <c r="AU11" s="205">
        <f>DB_Census_State!AQ11*FE_ConvertionFactors!$C$35*FE_ConvertionFactors!$C$37*FE_ConvertionFactors!$F$37*FE_ConvertionFactors!$G$37</f>
        <v>420.36171609600007</v>
      </c>
      <c r="AV11" s="205">
        <f>DB_Census_State!AQ11*FE_ConvertionFactors!$C$35*FE_ConvertionFactors!$C$38*FE_ConvertionFactors!$C$39*FE_ConvertionFactors!$F$39*FE_ConvertionFactors!$G$39</f>
        <v>156.51602069399999</v>
      </c>
      <c r="AW11" s="205">
        <f>DB_Census_State!AQ11*FE_ConvertionFactors!$C$35*FE_ConvertionFactors!$C$38*FE_ConvertionFactors!$C$40*FE_ConvertionFactors!$F$40*FE_ConvertionFactors!$G$40</f>
        <v>32.16082617</v>
      </c>
      <c r="AX11" s="205">
        <f>DB_Census_State!AQ11*FE_ConvertionFactors!$C$35*FE_ConvertionFactors!$C$38*FE_ConvertionFactors!$C$41*FE_ConvertionFactors!$F$41*FE_ConvertionFactors!$G$41</f>
        <v>0</v>
      </c>
      <c r="AY11" s="205">
        <f>DB_Census_State!AQ11*FE_ConvertionFactors!$C$35*FE_ConvertionFactors!$C$42*FE_ConvertionFactors!$C$44*FE_ConvertionFactors!$F$44*FE_ConvertionFactors!$G$44</f>
        <v>843.96549042156516</v>
      </c>
      <c r="AZ11" s="205">
        <f>(DB_Census_State!AQ11*FE_ConvertionFactors!$D$46/FE_ConvertionFactors!$D$33)*FE_ConvertionFactors!$F$46*FE_ConvertionFactors!$G$46</f>
        <v>2896.8426239999994</v>
      </c>
      <c r="BA11" s="205">
        <f>DB_Census_State!AQ11*FE_ConvertionFactors!$C$34*FE_ConvertionFactors!$F$34*FE_ConvertionFactors!$H$34</f>
        <v>75048.825600000011</v>
      </c>
      <c r="BB11" s="205">
        <f>DB_Census_State!AQ11*FE_ConvertionFactors!$C$35*FE_ConvertionFactors!$F$35*FE_ConvertionFactors!$H$35</f>
        <v>832237.86960000009</v>
      </c>
      <c r="BC11" s="205">
        <f>DB_Census_State!AQ11*FE_ConvertionFactors!$C$35*FE_ConvertionFactors!$C$37*FE_ConvertionFactors!$F$37*FE_ConvertionFactors!$H$37</f>
        <v>429703.08756480005</v>
      </c>
      <c r="BD11" s="205">
        <f>DB_Census_State!AQ11*FE_ConvertionFactors!$C$35*FE_ConvertionFactors!$C$38*FE_ConvertionFactors!$C$39*FE_ConvertionFactors!$F$39*FE_ConvertionFactors!$H$39</f>
        <v>41832.46371276</v>
      </c>
      <c r="BE11" s="205">
        <f>DB_Census_State!AQ11*FE_ConvertionFactors!$C$35*FE_ConvertionFactors!$C$38*FE_ConvertionFactors!$C$40*FE_ConvertionFactors!$F$40*FE_ConvertionFactors!$H$40</f>
        <v>14384.660432400002</v>
      </c>
      <c r="BF11" s="205">
        <f>DB_Census_State!AQ11*FE_ConvertionFactors!$C$35*FE_ConvertionFactors!$C$38*FE_ConvertionFactors!$C$41*FE_ConvertionFactors!$F$41*FE_ConvertionFactors!$H$41</f>
        <v>156974.06882430002</v>
      </c>
      <c r="BG11" s="205">
        <f>DB_Census_State!AQ11*FE_ConvertionFactors!$C$35*FE_ConvertionFactors!$C$42*FE_ConvertionFactors!$C$44*FE_ConvertionFactors!$F$44*FE_ConvertionFactors!$H$44</f>
        <v>88547.198995049461</v>
      </c>
      <c r="BH11" s="205">
        <f>(DB_Census_State!AQ11*FE_ConvertionFactors!$D$46/FE_ConvertionFactors!$D$33)*FE_ConvertionFactors!$F$46*FE_ConvertionFactors!$H$46</f>
        <v>947044.70399999991</v>
      </c>
      <c r="BI11" s="205">
        <f>DB_Census_State!AQ11*FE_ConvertionFactors!$C$35*FE_ConvertionFactors!$C$38*FE_ConvertionFactors!$C$41*FE_ConvertionFactors!$F$41*FE_ConvertionFactors!$I$41</f>
        <v>145313.13799735199</v>
      </c>
      <c r="BJ11" s="181">
        <f>DB_Census_State!AR11*FE_ConvertionFactors!$F$48*FE_ConvertionFactors!$G$48</f>
        <v>9730.9887839999992</v>
      </c>
      <c r="BK11" s="205">
        <f>(DB_Census_State!AR11*FE_ConvertionFactors!$D$50/FE_ConvertionFactors!$D$48)*FE_ConvertionFactors!$F$50*FE_ConvertionFactors!$G$50</f>
        <v>4127.24136</v>
      </c>
      <c r="BL11" s="181">
        <f>DB_Census_State!AR11*FE_ConvertionFactors!$F$48*FE_ConvertionFactors!$H$48</f>
        <v>729824.15880000009</v>
      </c>
      <c r="BM11" s="205">
        <f>(DB_Census_State!AR11*FE_ConvertionFactors!$D$50/FE_ConvertionFactors!$D$48)*FE_ConvertionFactors!$F$50*FE_ConvertionFactors!$H$50</f>
        <v>1040529.8639999999</v>
      </c>
      <c r="BN11" s="181">
        <f>DB_Census_State!AR11*FE_ConvertionFactors!$F$48*FE_ConvertionFactors!$I$48</f>
        <v>515193.07554000005</v>
      </c>
      <c r="BO11" s="181">
        <f>DB_Census_State!AS11*FE_ConvertionFactors!$F$52*FE_ConvertionFactors!$G$52</f>
        <v>72.96696</v>
      </c>
      <c r="BP11" s="205">
        <f>DB_Census_State!AS11*FE_ConvertionFactors!$C$53*FE_ConvertionFactors!$F$53*FE_ConvertionFactors!$G$53</f>
        <v>21.890087999999999</v>
      </c>
      <c r="BQ11" s="205">
        <f>DB_Census_State!AS11*FE_ConvertionFactors!$C$54*FE_ConvertionFactors!$C$55*FE_ConvertionFactors!$F$55*FE_ConvertionFactors!$G$55</f>
        <v>35.278320000000001</v>
      </c>
      <c r="BR11" s="205">
        <f>DB_Census_State!AS11*FE_ConvertionFactors!$C$54*FE_ConvertionFactors!$C$56*FE_ConvertionFactors!$F$56*FE_ConvertionFactors!$G$56</f>
        <v>6.2020161328125196</v>
      </c>
      <c r="BS11" s="205">
        <f>DB_Census_State!AS11*FE_ConvertionFactors!$F$52*FE_ConvertionFactors!$H$52</f>
        <v>17354.304000000004</v>
      </c>
      <c r="BT11" s="205">
        <f>DB_Census_State!AS11*FE_ConvertionFactors!$C$53*FE_ConvertionFactors!$F$53*FE_ConvertionFactors!$H$53</f>
        <v>5206.2912000000006</v>
      </c>
      <c r="BU11" s="205">
        <f>DB_Census_State!AS11*FE_ConvertionFactors!$C$54*FE_ConvertionFactors!$C$55*FE_ConvertionFactors!$F$55*FE_ConvertionFactors!$H$55</f>
        <v>10642.2932</v>
      </c>
      <c r="BV11" s="205">
        <f>DB_Census_State!AS11*FE_ConvertionFactors!$C$54*FE_ConvertionFactors!$C$56*FE_ConvertionFactors!$F$56*FE_ConvertionFactors!$H$56</f>
        <v>1629.0629042187552</v>
      </c>
      <c r="BW11" s="205">
        <f>DB_Census_State!AS11*FE_ConvertionFactors!$F$52*FE_ConvertionFactors!$I$52</f>
        <v>8874.36</v>
      </c>
      <c r="BX11" s="205">
        <f>DB_Census_State!AS11*FE_ConvertionFactors!$C$53*FE_ConvertionFactors!$F$53*FE_ConvertionFactors!$I$53</f>
        <v>2662.308</v>
      </c>
      <c r="BY11" s="205">
        <f>DB_Census_State!AS11*FE_ConvertionFactors!$C$54*FE_ConvertionFactors!$C$55*FE_ConvertionFactors!$F$55*FE_ConvertionFactors!$L$55</f>
        <v>5526.9368000000004</v>
      </c>
      <c r="BZ11" s="205">
        <f>DB_Census_State!AS11*FE_ConvertionFactors!$C$54*FE_ConvertionFactors!$C$56*FE_ConvertionFactors!$F$56*FE_ConvertionFactors!$I$56</f>
        <v>930.30241992187791</v>
      </c>
      <c r="CA11" s="205">
        <f>DB_Census_State!AT11*FE_ConvertionFactors!$F$58*FE_ConvertionFactors!$G$58</f>
        <v>2176.2549119999999</v>
      </c>
      <c r="CB11" s="205">
        <f>(DB_Census_State!AT11*FE_ConvertionFactors!$D$60/FE_ConvertionFactors!$D$58)*FE_ConvertionFactors!$F$60*FE_ConvertionFactors!$G$60</f>
        <v>10204.230518181819</v>
      </c>
      <c r="CC11" s="205">
        <f>DB_Census_State!AT11*FE_ConvertionFactors!$F$58*FE_ConvertionFactors!$H$58</f>
        <v>1431306.1152000001</v>
      </c>
      <c r="CD11" s="205">
        <f>(DB_Census_State!AT11*FE_ConvertionFactors!$D$60/FE_ConvertionFactors!$D$58)*FE_ConvertionFactors!$F$60*FE_ConvertionFactors!$H$60</f>
        <v>815518.82454545458</v>
      </c>
      <c r="CE11" s="205">
        <f>DB_Census_State!AT11*FE_ConvertionFactors!$F$58*FE_ConvertionFactors!$I$58</f>
        <v>1071387.0336</v>
      </c>
      <c r="CF11" s="205">
        <f>DB_Census_State!AU11*FE_ConvertionFactors!$F$62*FE_ConvertionFactors!$G$62</f>
        <v>11531.080000000002</v>
      </c>
      <c r="CG11" s="205">
        <f>DB_Census_State!AU11*FE_ConvertionFactors!$C$63*FE_ConvertionFactors!$F$63*FE_ConvertionFactors!$G$63</f>
        <v>4612.4319999999998</v>
      </c>
      <c r="CH11" s="205">
        <f>DB_Census_State!AU11*FE_ConvertionFactors!$C$64*FE_ConvertionFactors!$F$64*FE_ConvertionFactors!$G$64</f>
        <v>6918.6480000000001</v>
      </c>
      <c r="CI11" s="205">
        <f>(DB_Census_State!AU11*FE_ConvertionFactors!$D$66/FE_ConvertionFactors!$D$62)*FE_ConvertionFactors!$F$66*FE_ConvertionFactors!$G$66</f>
        <v>6125.8862500000005</v>
      </c>
      <c r="CJ11" s="205">
        <f>DB_Census_State!AU11*FE_ConvertionFactors!$F$62*FE_ConvertionFactors!$H$62</f>
        <v>2167843.04</v>
      </c>
      <c r="CK11" s="205">
        <f>DB_Census_State!AU11*FE_ConvertionFactors!$C$63*FE_ConvertionFactors!$F$63*FE_ConvertionFactors!$H$63</f>
        <v>867137.21600000001</v>
      </c>
      <c r="CL11" s="205">
        <f>DB_Census_State!AU11*FE_ConvertionFactors!$C$64*FE_ConvertionFactors!$F$64*FE_ConvertionFactors!$H$64</f>
        <v>1300705.824</v>
      </c>
      <c r="CM11" s="205">
        <f>(DB_Census_State!AU11*FE_ConvertionFactors!$D$66/FE_ConvertionFactors!$D$62)*FE_ConvertionFactors!$F$66*FE_ConvertionFactors!$H$66</f>
        <v>1837765.875</v>
      </c>
      <c r="CN11" s="205">
        <f>DB_Census_State!AU11*FE_ConvertionFactors!$F$62*FE_ConvertionFactors!$I$62</f>
        <v>1844972.8</v>
      </c>
      <c r="CO11" s="205">
        <f>DB_Census_State!AU11*FE_ConvertionFactors!$C$63*FE_ConvertionFactors!$F$63*FE_ConvertionFactors!$I$63</f>
        <v>737989.12</v>
      </c>
      <c r="CP11" s="205">
        <f>DB_Census_State!AU11*FE_ConvertionFactors!$C$64*FE_ConvertionFactors!$F$64*FE_ConvertionFactors!$L$64</f>
        <v>1110443.0039999997</v>
      </c>
      <c r="CQ11" s="205">
        <f>DB_Census_State!AU11*FE_ConvertionFactors!$C$64*FE_ConvertionFactors!$F$64*FE_ConvertionFactors!$I$63</f>
        <v>1106983.68</v>
      </c>
      <c r="CR11" s="205">
        <f>DB_Census_State!AV11*FE_ConvertionFactors!$F$68*FE_ConvertionFactors!$G$68</f>
        <v>1.82</v>
      </c>
      <c r="CS11" s="205">
        <f>DB_Census_State!AV11*FE_ConvertionFactors!$C$69*FE_ConvertionFactors!$F$69*FE_ConvertionFactors!$G$69</f>
        <v>0.36400000000000005</v>
      </c>
      <c r="CT11" s="205">
        <f>DB_Census_State!AV11*FE_ConvertionFactors!$C$70*FE_ConvertionFactors!$C$71*FE_ConvertionFactors!$F$71*FE_ConvertionFactors!$G$71</f>
        <v>0</v>
      </c>
      <c r="CU11" s="205">
        <f>DB_Census_State!AV11*FE_ConvertionFactors!$C$70*FE_ConvertionFactors!$C$72*FE_ConvertionFactors!$F$72*FE_ConvertionFactors!$G$72</f>
        <v>1.5480948000000001</v>
      </c>
      <c r="CV11" s="205">
        <f>(DB_Census_State!AV11*FE_ConvertionFactors!$D$74/FE_ConvertionFactors!$D$69)*FE_ConvertionFactors!$F$74*FE_ConvertionFactors!$G$74</f>
        <v>0.22500000000000001</v>
      </c>
      <c r="CW11" s="205">
        <f>DB_Census_State!AV11*FE_ConvertionFactors!$F$68*FE_ConvertionFactors!$H$68</f>
        <v>106.46999999999998</v>
      </c>
      <c r="CX11" s="205">
        <f>DB_Census_State!AV11*FE_ConvertionFactors!$C$69*FE_ConvertionFactors!$F$69*FE_ConvertionFactors!$H$69</f>
        <v>21.294</v>
      </c>
      <c r="CY11" s="205">
        <f>DB_Census_State!AV11*FE_ConvertionFactors!$C$70*FE_ConvertionFactors!$C$71*FE_ConvertionFactors!$F$71*FE_ConvertionFactors!$H$71</f>
        <v>23.58</v>
      </c>
      <c r="CZ11" s="205">
        <f>DB_Census_State!AV11*FE_ConvertionFactors!$C$70*FE_ConvertionFactors!$C$72*FE_ConvertionFactors!$F$72*FE_ConvertionFactors!$H$72</f>
        <v>58.875419999999998</v>
      </c>
      <c r="DA11" s="205">
        <f>(DB_Census_State!AV11*FE_ConvertionFactors!$D$74/FE_ConvertionFactors!$D$69)*FE_ConvertionFactors!$F$74*FE_ConvertionFactors!$H$74</f>
        <v>74.25</v>
      </c>
      <c r="DB11" s="205">
        <f>DB_Census_State!AV11*FE_ConvertionFactors!$F$68*FE_ConvertionFactors!$I$68</f>
        <v>86.45</v>
      </c>
      <c r="DC11" s="205">
        <f>DB_Census_State!AV11*FE_ConvertionFactors!$C$69*FE_ConvertionFactors!$F$69*FE_ConvertionFactors!$I$69</f>
        <v>17.29</v>
      </c>
      <c r="DD11" s="205">
        <f>DB_Census_State!AV11*FE_ConvertionFactors!$C$70*FE_ConvertionFactors!$C$71*FE_ConvertionFactors!$F$71*FE_ConvertionFactors!$I$71</f>
        <v>22.2</v>
      </c>
      <c r="DE11" s="205">
        <f>DB_Census_State!AV11*FE_ConvertionFactors!$C$70*FE_ConvertionFactors!$C$72*FE_ConvertionFactors!$F$72*FE_ConvertionFactors!$L$72</f>
        <v>41.392110000000002</v>
      </c>
      <c r="DF11" s="205">
        <f>DB_Census_State!AV11*FE_ConvertionFactors!$C$70*FE_ConvertionFactors!$C$72*FE_ConvertionFactors!$F$72*FE_ConvertionFactors!$I$69</f>
        <v>56.7834</v>
      </c>
      <c r="DG11" s="205">
        <f>DB_Census_State!AW11*FE_ConvertionFactors!$F$76*FE_ConvertionFactors!$G$76</f>
        <v>0</v>
      </c>
      <c r="DH11" s="205">
        <f>DB_Census_State!AW11*FE_ConvertionFactors!$C$77*FE_ConvertionFactors!$F$77*FE_ConvertionFactors!$G$77</f>
        <v>0</v>
      </c>
      <c r="DI11" s="205">
        <f>DB_Census_State!AW11*FE_ConvertionFactors!$C$78*FE_ConvertionFactors!$F$78*FE_ConvertionFactors!$G$78</f>
        <v>0</v>
      </c>
      <c r="DJ11" s="205">
        <f>(DB_Census_State!AW11*FE_ConvertionFactors!$D$80/FE_ConvertionFactors!$D$76)*FE_ConvertionFactors!$F$80*FE_ConvertionFactors!$G$80</f>
        <v>0</v>
      </c>
      <c r="DK11" s="205">
        <f>DB_Census_State!AW11*FE_ConvertionFactors!$F$76*FE_ConvertionFactors!$H$76</f>
        <v>0</v>
      </c>
      <c r="DL11" s="205">
        <f>DB_Census_State!AW11*FE_ConvertionFactors!$C$77*FE_ConvertionFactors!$F$77*FE_ConvertionFactors!$H$77</f>
        <v>0</v>
      </c>
      <c r="DM11" s="205">
        <f>DB_Census_State!AW11*FE_ConvertionFactors!$C$78*FE_ConvertionFactors!$F$78*FE_ConvertionFactors!$H$78</f>
        <v>0</v>
      </c>
      <c r="DN11" s="205">
        <f>(DB_Census_State!AW11*FE_ConvertionFactors!$D$80/FE_ConvertionFactors!$D$76)*FE_ConvertionFactors!$F$80*FE_ConvertionFactors!$H$80</f>
        <v>0</v>
      </c>
      <c r="DO11" s="205">
        <f>DB_Census_State!AW11*FE_ConvertionFactors!$F$76*FE_ConvertionFactors!$I$76</f>
        <v>0</v>
      </c>
      <c r="DP11" s="205">
        <f>DB_Census_State!AW11*FE_ConvertionFactors!$C$77*FE_ConvertionFactors!$F$77*FE_ConvertionFactors!$I$77</f>
        <v>0</v>
      </c>
      <c r="DQ11" s="205">
        <f>DB_Census_State!AW11*FE_ConvertionFactors!$C$78*FE_ConvertionFactors!$F$78*FE_ConvertionFactors!$L$78</f>
        <v>0</v>
      </c>
      <c r="DR11" s="205">
        <f>DB_Census_State!AW11*FE_ConvertionFactors!$C$78*FE_ConvertionFactors!$F$78*FE_ConvertionFactors!$I$77</f>
        <v>0</v>
      </c>
      <c r="DS11" s="181">
        <f>SUM(DB_Census_State!M11:N11)*FE_ConvertionFactors!$E$84*FE_ConvertionFactors!$F$84*FE_ConvertionFactors!$G$84</f>
        <v>8818.0965520823902</v>
      </c>
      <c r="DT11" s="181">
        <f>SUM(DB_Census_State!O11:P11)*FE_ConvertionFactors!$E$85*FE_ConvertionFactors!$F$85*FE_ConvertionFactors!$G$85</f>
        <v>1501.7401046040002</v>
      </c>
      <c r="DU11" s="181">
        <f>SUM(DB_Census_State!Q11:S11)*FE_ConvertionFactors!$E$86*FE_ConvertionFactors!$F$86*FE_ConvertionFactors!$G$86</f>
        <v>931.00341246825008</v>
      </c>
      <c r="DV11" s="181">
        <f>DB_Census_State!U11*FE_ConvertionFactors!$E$87*FE_ConvertionFactors!$F$87*FE_ConvertionFactors!$G$87</f>
        <v>13920.173507191181</v>
      </c>
      <c r="DW11" s="181">
        <f>DB_Census_State!V11*FE_ConvertionFactors!$E$88*FE_ConvertionFactors!$F$88*FE_ConvertionFactors!$G$88</f>
        <v>4040.5207725000009</v>
      </c>
      <c r="DX11" s="181">
        <f>SUM(DB_Census_State!M11:N11)*FE_ConvertionFactors!$E$84*FE_ConvertionFactors!$F$84*FE_ConvertionFactors!$H$84</f>
        <v>498165.19482543378</v>
      </c>
      <c r="DY11" s="181">
        <f>SUM(DB_Census_State!O11:P11)*FE_ConvertionFactors!$E$85*FE_ConvertionFactors!$F$85*FE_ConvertionFactors!$H$85</f>
        <v>93637.912404720017</v>
      </c>
      <c r="DZ11" s="181">
        <f>SUM(DB_Census_State!Q11:S11)*FE_ConvertionFactors!$E$86*FE_ConvertionFactors!$F$86*FE_ConvertionFactors!$H$86</f>
        <v>59164.485444625003</v>
      </c>
      <c r="EA11" s="181">
        <f>DB_Census_State!U11*FE_ConvertionFactors!$E$87*FE_ConvertionFactors!$F$87*FE_ConvertionFactors!$H$87</f>
        <v>1063847.4571558025</v>
      </c>
      <c r="EB11" s="181">
        <f>DB_Census_State!V11*FE_ConvertionFactors!$E$88*FE_ConvertionFactors!$F$88*FE_ConvertionFactors!$H$88</f>
        <v>241502.39100000006</v>
      </c>
      <c r="EC11" s="181">
        <f>SUM(DB_Census_State!M11:N11)*FE_ConvertionFactors!$E$84*FE_ConvertionFactors!$F$84*FE_ConvertionFactors!$I$84</f>
        <v>335927.48769837682</v>
      </c>
      <c r="ED11" s="181">
        <f>SUM(DB_Census_State!O11:P11)*FE_ConvertionFactors!$E$85*FE_ConvertionFactors!$F$85*FE_ConvertionFactors!$I$85</f>
        <v>63249.759699792005</v>
      </c>
      <c r="EE11" s="181">
        <f>SUM(DB_Census_State!Q11:S11)*FE_ConvertionFactors!$E$86*FE_ConvertionFactors!$F$86*FE_ConvertionFactors!$I$86</f>
        <v>39963.935451275</v>
      </c>
      <c r="EF11" s="181">
        <f>DB_Census_State!U11*FE_ConvertionFactors!$E$87*FE_ConvertionFactors!$F$87*FE_ConvertionFactors!$I$87</f>
        <v>851077.96572464216</v>
      </c>
      <c r="EG11" s="181">
        <f>DB_Census_State!V11*FE_ConvertionFactors!$E$88*FE_ConvertionFactors!$F$88*FE_ConvertionFactors!$I$88</f>
        <v>154189.98810000005</v>
      </c>
      <c r="EH11" s="181">
        <f>DB_Census_State!W11*0.00104*FE_ConvertionFactors!$F$90*FE_ConvertionFactors!$G$90</f>
        <v>985.63048479999998</v>
      </c>
      <c r="EI11" s="181">
        <f>DB_Census_State!X11*0.00104*FE_ConvertionFactors!$F$91*FE_ConvertionFactors!$G$91</f>
        <v>17.181455199999998</v>
      </c>
      <c r="EJ11" s="181">
        <f>DB_Census_State!Y11*0.000054*FE_ConvertionFactors!$F$92*FE_ConvertionFactors!$G$92</f>
        <v>427.23132479999998</v>
      </c>
      <c r="EK11" s="205">
        <f>DB_Census_State!W11*0.00104*FE_ConvertionFactors!$F$90*FE_ConvertionFactors!$H$90</f>
        <v>117159.85007999999</v>
      </c>
      <c r="EL11" s="205">
        <f>DB_Census_State!X11*0.00104*FE_ConvertionFactors!$F$91*FE_ConvertionFactors!$H$91</f>
        <v>2042.3239199999998</v>
      </c>
      <c r="EM11" s="205">
        <f>DB_Census_State!Y11*0.000054*FE_ConvertionFactors!$F$92*FE_ConvertionFactors!$H$92</f>
        <v>35521.2330048</v>
      </c>
      <c r="EN11" s="205">
        <f>DB_Census_State!W11*0.00104*FE_ConvertionFactors!$F$90*FE_ConvertionFactors!$I$90</f>
        <v>81305.216595199992</v>
      </c>
      <c r="EO11" s="205">
        <f>DB_Census_State!X11*0.00104*FE_ConvertionFactors!$F$91*FE_ConvertionFactors!$I$91</f>
        <v>1417.3079647999998</v>
      </c>
      <c r="EP11" s="205">
        <f>DB_Census_State!Y11*0.000054*FE_ConvertionFactors!$F$92*FE_ConvertionFactors!$I$92</f>
        <v>20995.367961600001</v>
      </c>
    </row>
    <row r="12" spans="1:148" x14ac:dyDescent="0.2">
      <c r="A12" s="203">
        <v>23</v>
      </c>
      <c r="B12" s="203" t="s">
        <v>41</v>
      </c>
      <c r="C12" s="203">
        <v>1975</v>
      </c>
      <c r="D12" s="204" t="s">
        <v>201</v>
      </c>
      <c r="E12" s="205">
        <f>DB_Census_State!AL12*FE_ConvertionFactors!$C$4*FE_ConvertionFactors!$F$4*FE_ConvertionFactors!$G$4</f>
        <v>0</v>
      </c>
      <c r="F12" s="205">
        <f>DB_Census_State!AL12*FE_ConvertionFactors!$C$5*FE_ConvertionFactors!$F$5*FE_ConvertionFactors!$G$5</f>
        <v>9206.3114065999998</v>
      </c>
      <c r="G12" s="205">
        <f>(DB_Census_State!AL12*FE_ConvertionFactors!$D$9/FE_ConvertionFactors!$D$3)*FE_ConvertionFactors!$C$10*FE_ConvertionFactors!$F$10*FE_ConvertionFactors!$G$10</f>
        <v>855.8210005333334</v>
      </c>
      <c r="H12" s="205">
        <f>(DB_Census_State!AL12*FE_ConvertionFactors!$D$9/FE_ConvertionFactors!$D$3)*FE_ConvertionFactors!$C$11*FE_ConvertionFactors!$F$11*FE_ConvertionFactors!$G$11</f>
        <v>252.14640360000004</v>
      </c>
      <c r="I12" s="205">
        <f>DB_Census_State!AL12*FE_ConvertionFactors!$C$4*FE_ConvertionFactors!$F$4*FE_ConvertionFactors!$H$4</f>
        <v>297524.58</v>
      </c>
      <c r="J12" s="205">
        <f>DB_Census_State!AL12*FE_ConvertionFactors!$C$5*FE_ConvertionFactors!$F$5*FE_ConvertionFactors!$H$5</f>
        <v>529239.82684999995</v>
      </c>
      <c r="K12" s="205">
        <f>(DB_Census_State!AL12*FE_ConvertionFactors!$D$9/FE_ConvertionFactors!$D$3)*FE_ConvertionFactors!$C$10*FE_ConvertionFactors!$F$10*FE_ConvertionFactors!$H$10</f>
        <v>251397.41890666669</v>
      </c>
      <c r="L12" s="205">
        <f>(DB_Census_State!AL12*FE_ConvertionFactors!$D$9/FE_ConvertionFactors!$D$3)*FE_ConvertionFactors!$C$11*FE_ConvertionFactors!$F$11*FE_ConvertionFactors!$H$11</f>
        <v>39268.702200000007</v>
      </c>
      <c r="M12" s="205">
        <f>DB_Census_State!AL12*FE_ConvertionFactors!$C$4*FE_ConvertionFactors!$F$4*FE_ConvertionFactors!$I$4</f>
        <v>280112.2</v>
      </c>
      <c r="N12" s="205">
        <f>DB_Census_State!AL12*FE_ConvertionFactors!$C$5*FE_ConvertionFactors!$F$5*FE_ConvertionFactors!$L$5</f>
        <v>267081.494015</v>
      </c>
      <c r="O12" s="205">
        <f>DB_Census_State!AM12*FE_ConvertionFactors!$C$14*FE_ConvertionFactors!$F$14*FE_ConvertionFactors!$G$14</f>
        <v>3519.4787679999999</v>
      </c>
      <c r="P12" s="205">
        <f>DB_Census_State!AM12*FE_ConvertionFactors!$C$15*FE_ConvertionFactors!$F$15*FE_ConvertionFactors!$G$15</f>
        <v>1011.8046196000001</v>
      </c>
      <c r="Q12" s="205">
        <f>DB_Census_State!AM12*FE_ConvertionFactors!$C$16*FE_ConvertionFactors!$F$16*FE_ConvertionFactors!$G$16</f>
        <v>1407.7915072000001</v>
      </c>
      <c r="R12" s="205">
        <f>DB_Census_State!AM12*FE_ConvertionFactors!$C$17*FE_ConvertionFactors!$F$17*FE_ConvertionFactors!$G$17</f>
        <v>516.00912620000008</v>
      </c>
      <c r="S12" s="205">
        <f>(DB_Census_State!AM12*FE_ConvertionFactors!$D$19/FE_ConvertionFactors!$D$13)*FE_ConvertionFactors!$F$19*FE_ConvertionFactors!$G$19</f>
        <v>3614.5779413333344</v>
      </c>
      <c r="T12" s="205">
        <f>DB_Census_State!AM12*FE_ConvertionFactors!$C$14*FE_ConvertionFactors!$F$14*FE_ConvertionFactors!$H$14</f>
        <v>609140.55599999998</v>
      </c>
      <c r="U12" s="205">
        <f>DB_Census_State!AM12*FE_ConvertionFactors!$C$15*FE_ConvertionFactors!$F$15*FE_ConvertionFactors!$H$15</f>
        <v>144934.17524000001</v>
      </c>
      <c r="V12" s="205">
        <f>DB_Census_State!AM12*FE_ConvertionFactors!$C$16*FE_ConvertionFactors!$F$16*FE_ConvertionFactors!$H$16</f>
        <v>243656.22240000003</v>
      </c>
      <c r="W12" s="205">
        <f>DB_Census_State!AM12*FE_ConvertionFactors!$C$17*FE_ConvertionFactors!$F$17*FE_ConvertionFactors!$H$17</f>
        <v>227322.93938000005</v>
      </c>
      <c r="X12" s="205">
        <f>(DB_Census_State!AM12*FE_ConvertionFactors!$D$19/FE_ConvertionFactors!$D$13)*FE_ConvertionFactors!$F$19*FE_ConvertionFactors!$H$19</f>
        <v>1333951.3831111114</v>
      </c>
      <c r="Y12" s="205">
        <f>DB_Census_State!AM12*FE_ConvertionFactors!$C$14*FE_ConvertionFactors!$F$14*FE_ConvertionFactors!$I$14</f>
        <v>565147.07140000002</v>
      </c>
      <c r="Z12" s="205">
        <f>DB_Census_State!AM12*FE_ConvertionFactors!$C$15*FE_ConvertionFactors!$F$15*FE_ConvertionFactors!$L$15</f>
        <v>96736.725455000007</v>
      </c>
      <c r="AA12" s="205">
        <f>DB_Census_State!AM12*FE_ConvertionFactors!$C$15*FE_ConvertionFactors!$F$15*FE_ConvertionFactors!$I$14</f>
        <v>114169.84559000001</v>
      </c>
      <c r="AB12" s="205">
        <f>DB_Census_State!AM12*FE_ConvertionFactors!$C$16*FE_ConvertionFactors!$F$16*FE_ConvertionFactors!$L$16</f>
        <v>162097.59505329744</v>
      </c>
      <c r="AC12" s="205">
        <f>DB_Census_State!AM12*FE_ConvertionFactors!$C$16*FE_ConvertionFactors!$F$16*FE_ConvertionFactors!$I$14</f>
        <v>226058.82856000002</v>
      </c>
      <c r="AD12" s="205">
        <f>DB_Census_State!AN12*FE_ConvertionFactors!$C$22*FE_ConvertionFactors!$F$22*FE_ConvertionFactors!$G$22</f>
        <v>1817.2333871999997</v>
      </c>
      <c r="AE12" s="205">
        <f>DB_Census_State!AN12*FE_ConvertionFactors!$C$23*FE_ConvertionFactors!$F$23*FE_ConvertionFactors!$G$23</f>
        <v>730.32209711999985</v>
      </c>
      <c r="AF12" s="205">
        <f>(DB_Census_State!AN12*FE_ConvertionFactors!$D$25/FE_ConvertionFactors!$D$21)*FE_ConvertionFactors!$F$25*FE_ConvertionFactors!$G$25</f>
        <v>41394.269952000002</v>
      </c>
      <c r="AG12" s="205">
        <f>DB_Census_State!AN12*FE_ConvertionFactors!$C$22*FE_ConvertionFactors!$F$22*FE_ConvertionFactors!$H$22</f>
        <v>589743.66527999996</v>
      </c>
      <c r="AH12" s="205">
        <f>DB_Census_State!AN12*FE_ConvertionFactors!$C$23*FE_ConvertionFactors!$F$23*FE_ConvertionFactors!$H$23</f>
        <v>189266.57164799995</v>
      </c>
      <c r="AI12" s="205">
        <f>(DB_Census_State!AN12*FE_ConvertionFactors!$D$25/FE_ConvertionFactors!$D$21)*FE_ConvertionFactors!$F$25*FE_ConvertionFactors!$H$25</f>
        <v>4413726.3743999992</v>
      </c>
      <c r="AJ12" s="205">
        <f>DB_Census_State!AN12*FE_ConvertionFactors!$C$22*FE_ConvertionFactors!$F$22*FE_ConvertionFactors!$I$22</f>
        <v>521168.82047999994</v>
      </c>
      <c r="AK12" s="205">
        <f>DB_Census_State!AO12*FE_ConvertionFactors!$F$27*FE_ConvertionFactors!$G$27</f>
        <v>0.58200000000000007</v>
      </c>
      <c r="AL12" s="205">
        <f>DB_Census_State!AO12*FE_ConvertionFactors!$C$29*FE_ConvertionFactors!$F$29*FE_ConvertionFactors!$G$29</f>
        <v>0.63062999999999991</v>
      </c>
      <c r="AM12" s="205">
        <f>DB_Census_State!AO12*FE_ConvertionFactors!$F$27*FE_ConvertionFactors!$H$27</f>
        <v>51.798000000000002</v>
      </c>
      <c r="AN12" s="205">
        <f>DB_Census_State!AO12*FE_ConvertionFactors!$C$29*FE_ConvertionFactors!$F$29*FE_ConvertionFactors!$H$29</f>
        <v>142.50599999999997</v>
      </c>
      <c r="AO12" s="205">
        <f>DB_Census_State!AO12*FE_ConvertionFactors!$F$27*FE_ConvertionFactors!$I$27</f>
        <v>27.790500000000005</v>
      </c>
      <c r="AP12" s="205">
        <f>DB_Census_State!AP12*FE_ConvertionFactors!$F$31*FE_ConvertionFactors!$G$31</f>
        <v>536.97923999999989</v>
      </c>
      <c r="AQ12" s="205">
        <f>DB_Census_State!AP12*FE_ConvertionFactors!$F$31*FE_ConvertionFactors!$H$31</f>
        <v>73264.564799999993</v>
      </c>
      <c r="AR12" s="205">
        <f>DB_Census_State!AP12*FE_ConvertionFactors!$F$31*FE_ConvertionFactors!$I$31</f>
        <v>61053.803999999996</v>
      </c>
      <c r="AS12" s="205">
        <f>DB_Census_State!AQ12*FE_ConvertionFactors!$C$34*FE_ConvertionFactors!$F$34*FE_ConvertionFactors!$G$34</f>
        <v>1268.9734400000004</v>
      </c>
      <c r="AT12" s="205">
        <f>DB_Census_State!AQ12*FE_ConvertionFactors!$C$35*FE_ConvertionFactors!$F$35*FE_ConvertionFactors!$G$35</f>
        <v>4221.6027119999999</v>
      </c>
      <c r="AU12" s="205">
        <f>DB_Census_State!AQ12*FE_ConvertionFactors!$C$35*FE_ConvertionFactors!$C$37*FE_ConvertionFactors!$F$37*FE_ConvertionFactors!$G$37</f>
        <v>2416.6330191359998</v>
      </c>
      <c r="AV12" s="205">
        <f>DB_Census_State!AQ12*FE_ConvertionFactors!$C$35*FE_ConvertionFactors!$C$38*FE_ConvertionFactors!$C$39*FE_ConvertionFactors!$F$39*FE_ConvertionFactors!$G$39</f>
        <v>899.8007410040002</v>
      </c>
      <c r="AW12" s="205">
        <f>DB_Census_State!AQ12*FE_ConvertionFactors!$C$35*FE_ConvertionFactors!$C$38*FE_ConvertionFactors!$C$40*FE_ConvertionFactors!$F$40*FE_ConvertionFactors!$G$40</f>
        <v>184.89056321999999</v>
      </c>
      <c r="AX12" s="205">
        <f>DB_Census_State!AQ12*FE_ConvertionFactors!$C$35*FE_ConvertionFactors!$C$38*FE_ConvertionFactors!$C$41*FE_ConvertionFactors!$F$41*FE_ConvertionFactors!$G$41</f>
        <v>0</v>
      </c>
      <c r="AY12" s="205">
        <f>DB_Census_State!AQ12*FE_ConvertionFactors!$C$35*FE_ConvertionFactors!$C$42*FE_ConvertionFactors!$C$44*FE_ConvertionFactors!$F$44*FE_ConvertionFactors!$G$44</f>
        <v>4851.9044267539321</v>
      </c>
      <c r="AZ12" s="205">
        <f>(DB_Census_State!AQ12*FE_ConvertionFactors!$D$46/FE_ConvertionFactors!$D$33)*FE_ConvertionFactors!$F$46*FE_ConvertionFactors!$G$46</f>
        <v>16653.765717333335</v>
      </c>
      <c r="BA12" s="205">
        <f>DB_Census_State!AQ12*FE_ConvertionFactors!$C$34*FE_ConvertionFactors!$F$34*FE_ConvertionFactors!$H$34</f>
        <v>431450.96960000013</v>
      </c>
      <c r="BB12" s="205">
        <f>DB_Census_State!AQ12*FE_ConvertionFactors!$C$35*FE_ConvertionFactors!$F$35*FE_ConvertionFactors!$H$35</f>
        <v>4784483.0736000007</v>
      </c>
      <c r="BC12" s="205">
        <f>DB_Census_State!AQ12*FE_ConvertionFactors!$C$35*FE_ConvertionFactors!$C$37*FE_ConvertionFactors!$F$37*FE_ConvertionFactors!$H$37</f>
        <v>2470335.9751167996</v>
      </c>
      <c r="BD12" s="205">
        <f>DB_Census_State!AQ12*FE_ConvertionFactors!$C$35*FE_ConvertionFactors!$C$38*FE_ConvertionFactors!$C$39*FE_ConvertionFactors!$F$39*FE_ConvertionFactors!$H$39</f>
        <v>240492.19805016002</v>
      </c>
      <c r="BE12" s="205">
        <f>DB_Census_State!AQ12*FE_ConvertionFactors!$C$35*FE_ConvertionFactors!$C$38*FE_ConvertionFactors!$C$40*FE_ConvertionFactors!$F$40*FE_ConvertionFactors!$H$40</f>
        <v>82696.506458400007</v>
      </c>
      <c r="BF12" s="205">
        <f>DB_Census_State!AQ12*FE_ConvertionFactors!$C$35*FE_ConvertionFactors!$C$38*FE_ConvertionFactors!$C$41*FE_ConvertionFactors!$F$41*FE_ConvertionFactors!$H$41</f>
        <v>902434.03084380005</v>
      </c>
      <c r="BG12" s="205">
        <f>DB_Census_State!AQ12*FE_ConvertionFactors!$C$35*FE_ConvertionFactors!$C$42*FE_ConvertionFactors!$C$44*FE_ConvertionFactors!$F$44*FE_ConvertionFactors!$H$44</f>
        <v>509052.26772500272</v>
      </c>
      <c r="BH12" s="205">
        <f>(DB_Census_State!AQ12*FE_ConvertionFactors!$D$46/FE_ConvertionFactors!$D$33)*FE_ConvertionFactors!$F$46*FE_ConvertionFactors!$H$46</f>
        <v>5444500.3306666669</v>
      </c>
      <c r="BI12" s="205">
        <f>DB_Census_State!AQ12*FE_ConvertionFactors!$C$35*FE_ConvertionFactors!$C$38*FE_ConvertionFactors!$C$41*FE_ConvertionFactors!$F$41*FE_ConvertionFactors!$I$41</f>
        <v>835396.07426683197</v>
      </c>
      <c r="BJ12" s="181">
        <f>DB_Census_State!AR12*FE_ConvertionFactors!$F$48*FE_ConvertionFactors!$G$48</f>
        <v>21032.397143999999</v>
      </c>
      <c r="BK12" s="205">
        <f>(DB_Census_State!AR12*FE_ConvertionFactors!$D$50/FE_ConvertionFactors!$D$48)*FE_ConvertionFactors!$F$50*FE_ConvertionFactors!$G$50</f>
        <v>8920.5507599999964</v>
      </c>
      <c r="BL12" s="181">
        <f>DB_Census_State!AR12*FE_ConvertionFactors!$F$48*FE_ConvertionFactors!$H$48</f>
        <v>1577429.7858000002</v>
      </c>
      <c r="BM12" s="205">
        <f>(DB_Census_State!AR12*FE_ConvertionFactors!$D$50/FE_ConvertionFactors!$D$48)*FE_ConvertionFactors!$F$50*FE_ConvertionFactors!$H$50</f>
        <v>2248983.9239999992</v>
      </c>
      <c r="BN12" s="181">
        <f>DB_Census_State!AR12*FE_ConvertionFactors!$F$48*FE_ConvertionFactors!$I$48</f>
        <v>1113529.7358900001</v>
      </c>
      <c r="BO12" s="181">
        <f>DB_Census_State!AS12*FE_ConvertionFactors!$F$52*FE_ConvertionFactors!$G$52</f>
        <v>76.972550400000003</v>
      </c>
      <c r="BP12" s="205">
        <f>DB_Census_State!AS12*FE_ConvertionFactors!$C$53*FE_ConvertionFactors!$F$53*FE_ConvertionFactors!$G$53</f>
        <v>23.091765119999998</v>
      </c>
      <c r="BQ12" s="205">
        <f>DB_Census_State!AS12*FE_ConvertionFactors!$C$54*FE_ConvertionFactors!$C$55*FE_ConvertionFactors!$F$55*FE_ConvertionFactors!$G$55</f>
        <v>37.214956799999996</v>
      </c>
      <c r="BR12" s="205">
        <f>DB_Census_State!AS12*FE_ConvertionFactors!$C$54*FE_ConvertionFactors!$C$56*FE_ConvertionFactors!$F$56*FE_ConvertionFactors!$G$56</f>
        <v>6.5424816843750202</v>
      </c>
      <c r="BS12" s="205">
        <f>DB_Census_State!AS12*FE_ConvertionFactors!$F$52*FE_ConvertionFactors!$H$52</f>
        <v>18306.984960000005</v>
      </c>
      <c r="BT12" s="205">
        <f>DB_Census_State!AS12*FE_ConvertionFactors!$C$53*FE_ConvertionFactors!$F$53*FE_ConvertionFactors!$H$53</f>
        <v>5492.0954880000008</v>
      </c>
      <c r="BU12" s="205">
        <f>DB_Census_State!AS12*FE_ConvertionFactors!$C$54*FE_ConvertionFactors!$C$55*FE_ConvertionFactors!$F$55*FE_ConvertionFactors!$H$55</f>
        <v>11226.511968000001</v>
      </c>
      <c r="BV12" s="205">
        <f>DB_Census_State!AS12*FE_ConvertionFactors!$C$54*FE_ConvertionFactors!$C$56*FE_ConvertionFactors!$F$56*FE_ConvertionFactors!$H$56</f>
        <v>1718.4918557625053</v>
      </c>
      <c r="BW12" s="205">
        <f>DB_Census_State!AS12*FE_ConvertionFactors!$F$52*FE_ConvertionFactors!$I$52</f>
        <v>9361.5264000000025</v>
      </c>
      <c r="BX12" s="205">
        <f>DB_Census_State!AS12*FE_ConvertionFactors!$C$53*FE_ConvertionFactors!$F$53*FE_ConvertionFactors!$I$53</f>
        <v>2808.4579199999998</v>
      </c>
      <c r="BY12" s="205">
        <f>DB_Census_State!AS12*FE_ConvertionFactors!$C$54*FE_ConvertionFactors!$C$55*FE_ConvertionFactors!$F$55*FE_ConvertionFactors!$L$55</f>
        <v>5830.3432320000002</v>
      </c>
      <c r="BZ12" s="205">
        <f>DB_Census_State!AS12*FE_ConvertionFactors!$C$54*FE_ConvertionFactors!$C$56*FE_ConvertionFactors!$F$56*FE_ConvertionFactors!$I$56</f>
        <v>981.37225265625307</v>
      </c>
      <c r="CA12" s="205">
        <f>DB_Census_State!AT12*FE_ConvertionFactors!$F$58*FE_ConvertionFactors!$G$58</f>
        <v>4586.60592</v>
      </c>
      <c r="CB12" s="205">
        <f>(DB_Census_State!AT12*FE_ConvertionFactors!$D$60/FE_ConvertionFactors!$D$58)*FE_ConvertionFactors!$F$60*FE_ConvertionFactors!$G$60</f>
        <v>21506.11302272727</v>
      </c>
      <c r="CC12" s="205">
        <f>DB_Census_State!AT12*FE_ConvertionFactors!$F$58*FE_ConvertionFactors!$H$58</f>
        <v>3016575.4320000005</v>
      </c>
      <c r="CD12" s="205">
        <f>(DB_Census_State!AT12*FE_ConvertionFactors!$D$60/FE_ConvertionFactors!$D$58)*FE_ConvertionFactors!$F$60*FE_ConvertionFactors!$H$60</f>
        <v>1718761.6431818178</v>
      </c>
      <c r="CE12" s="205">
        <f>DB_Census_State!AT12*FE_ConvertionFactors!$F$58*FE_ConvertionFactors!$I$58</f>
        <v>2258021.3760000002</v>
      </c>
      <c r="CF12" s="205">
        <f>DB_Census_State!AU12*FE_ConvertionFactors!$F$62*FE_ConvertionFactors!$G$62</f>
        <v>27880.864000000001</v>
      </c>
      <c r="CG12" s="205">
        <f>DB_Census_State!AU12*FE_ConvertionFactors!$C$63*FE_ConvertionFactors!$F$63*FE_ConvertionFactors!$G$63</f>
        <v>11152.345600000001</v>
      </c>
      <c r="CH12" s="205">
        <f>DB_Census_State!AU12*FE_ConvertionFactors!$C$64*FE_ConvertionFactors!$F$64*FE_ConvertionFactors!$G$64</f>
        <v>16728.518399999997</v>
      </c>
      <c r="CI12" s="205">
        <f>(DB_Census_State!AU12*FE_ConvertionFactors!$D$66/FE_ConvertionFactors!$D$62)*FE_ConvertionFactors!$F$66*FE_ConvertionFactors!$G$66</f>
        <v>14811.708999999999</v>
      </c>
      <c r="CJ12" s="205">
        <f>DB_Census_State!AU12*FE_ConvertionFactors!$F$62*FE_ConvertionFactors!$H$62</f>
        <v>5241602.432</v>
      </c>
      <c r="CK12" s="205">
        <f>DB_Census_State!AU12*FE_ConvertionFactors!$C$63*FE_ConvertionFactors!$F$63*FE_ConvertionFactors!$H$63</f>
        <v>2096640.9728000001</v>
      </c>
      <c r="CL12" s="205">
        <f>DB_Census_State!AU12*FE_ConvertionFactors!$C$64*FE_ConvertionFactors!$F$64*FE_ConvertionFactors!$H$64</f>
        <v>3144961.4591999999</v>
      </c>
      <c r="CM12" s="205">
        <f>(DB_Census_State!AU12*FE_ConvertionFactors!$D$66/FE_ConvertionFactors!$D$62)*FE_ConvertionFactors!$F$66*FE_ConvertionFactors!$H$66</f>
        <v>4443512.7</v>
      </c>
      <c r="CN12" s="205">
        <f>DB_Census_State!AU12*FE_ConvertionFactors!$F$62*FE_ConvertionFactors!$I$62</f>
        <v>4460938.24</v>
      </c>
      <c r="CO12" s="205">
        <f>DB_Census_State!AU12*FE_ConvertionFactors!$C$63*FE_ConvertionFactors!$F$63*FE_ConvertionFactors!$I$63</f>
        <v>1784375.2960000001</v>
      </c>
      <c r="CP12" s="205">
        <f>DB_Census_State!AU12*FE_ConvertionFactors!$C$64*FE_ConvertionFactors!$F$64*FE_ConvertionFactors!$L$64</f>
        <v>2684927.2031999994</v>
      </c>
      <c r="CQ12" s="205">
        <f>DB_Census_State!AU12*FE_ConvertionFactors!$C$64*FE_ConvertionFactors!$F$64*FE_ConvertionFactors!$I$63</f>
        <v>2676562.9439999997</v>
      </c>
      <c r="CR12" s="205">
        <f>DB_Census_State!AV12*FE_ConvertionFactors!$F$68*FE_ConvertionFactors!$G$68</f>
        <v>4.3680000000000003</v>
      </c>
      <c r="CS12" s="205">
        <f>DB_Census_State!AV12*FE_ConvertionFactors!$C$69*FE_ConvertionFactors!$F$69*FE_ConvertionFactors!$G$69</f>
        <v>0.87360000000000027</v>
      </c>
      <c r="CT12" s="205">
        <f>DB_Census_State!AV12*FE_ConvertionFactors!$C$70*FE_ConvertionFactors!$C$71*FE_ConvertionFactors!$F$71*FE_ConvertionFactors!$G$71</f>
        <v>0</v>
      </c>
      <c r="CU12" s="205">
        <f>DB_Census_State!AV12*FE_ConvertionFactors!$C$70*FE_ConvertionFactors!$C$72*FE_ConvertionFactors!$F$72*FE_ConvertionFactors!$G$72</f>
        <v>3.7154275200000004</v>
      </c>
      <c r="CV12" s="205">
        <f>(DB_Census_State!AV12*FE_ConvertionFactors!$D$74/FE_ConvertionFactors!$D$69)*FE_ConvertionFactors!$F$74*FE_ConvertionFactors!$G$74</f>
        <v>0.54</v>
      </c>
      <c r="CW12" s="205">
        <f>DB_Census_State!AV12*FE_ConvertionFactors!$F$68*FE_ConvertionFactors!$H$68</f>
        <v>255.52799999999999</v>
      </c>
      <c r="CX12" s="205">
        <f>DB_Census_State!AV12*FE_ConvertionFactors!$C$69*FE_ConvertionFactors!$F$69*FE_ConvertionFactors!$H$69</f>
        <v>51.10560000000001</v>
      </c>
      <c r="CY12" s="205">
        <f>DB_Census_State!AV12*FE_ConvertionFactors!$C$70*FE_ConvertionFactors!$C$71*FE_ConvertionFactors!$F$71*FE_ConvertionFactors!$H$71</f>
        <v>56.592000000000006</v>
      </c>
      <c r="CZ12" s="205">
        <f>DB_Census_State!AV12*FE_ConvertionFactors!$C$70*FE_ConvertionFactors!$C$72*FE_ConvertionFactors!$F$72*FE_ConvertionFactors!$H$72</f>
        <v>141.301008</v>
      </c>
      <c r="DA12" s="205">
        <f>(DB_Census_State!AV12*FE_ConvertionFactors!$D$74/FE_ConvertionFactors!$D$69)*FE_ConvertionFactors!$F$74*FE_ConvertionFactors!$H$74</f>
        <v>178.20000000000002</v>
      </c>
      <c r="DB12" s="205">
        <f>DB_Census_State!AV12*FE_ConvertionFactors!$F$68*FE_ConvertionFactors!$I$68</f>
        <v>207.48</v>
      </c>
      <c r="DC12" s="205">
        <f>DB_Census_State!AV12*FE_ConvertionFactors!$C$69*FE_ConvertionFactors!$F$69*FE_ConvertionFactors!$I$69</f>
        <v>41.496000000000009</v>
      </c>
      <c r="DD12" s="205">
        <f>DB_Census_State!AV12*FE_ConvertionFactors!$C$70*FE_ConvertionFactors!$C$71*FE_ConvertionFactors!$F$71*FE_ConvertionFactors!$I$71</f>
        <v>53.280000000000008</v>
      </c>
      <c r="DE12" s="205">
        <f>DB_Census_State!AV12*FE_ConvertionFactors!$C$70*FE_ConvertionFactors!$C$72*FE_ConvertionFactors!$F$72*FE_ConvertionFactors!$L$72</f>
        <v>99.341064000000017</v>
      </c>
      <c r="DF12" s="205">
        <f>DB_Census_State!AV12*FE_ConvertionFactors!$C$70*FE_ConvertionFactors!$C$72*FE_ConvertionFactors!$F$72*FE_ConvertionFactors!$I$69</f>
        <v>136.28016</v>
      </c>
      <c r="DG12" s="205">
        <f>DB_Census_State!AW12*FE_ConvertionFactors!$F$76*FE_ConvertionFactors!$G$76</f>
        <v>0</v>
      </c>
      <c r="DH12" s="205">
        <f>DB_Census_State!AW12*FE_ConvertionFactors!$C$77*FE_ConvertionFactors!$F$77*FE_ConvertionFactors!$G$77</f>
        <v>0</v>
      </c>
      <c r="DI12" s="205">
        <f>DB_Census_State!AW12*FE_ConvertionFactors!$C$78*FE_ConvertionFactors!$F$78*FE_ConvertionFactors!$G$78</f>
        <v>0</v>
      </c>
      <c r="DJ12" s="205">
        <f>(DB_Census_State!AW12*FE_ConvertionFactors!$D$80/FE_ConvertionFactors!$D$76)*FE_ConvertionFactors!$F$80*FE_ConvertionFactors!$G$80</f>
        <v>0</v>
      </c>
      <c r="DK12" s="205">
        <f>DB_Census_State!AW12*FE_ConvertionFactors!$F$76*FE_ConvertionFactors!$H$76</f>
        <v>0</v>
      </c>
      <c r="DL12" s="205">
        <f>DB_Census_State!AW12*FE_ConvertionFactors!$C$77*FE_ConvertionFactors!$F$77*FE_ConvertionFactors!$H$77</f>
        <v>0</v>
      </c>
      <c r="DM12" s="205">
        <f>DB_Census_State!AW12*FE_ConvertionFactors!$C$78*FE_ConvertionFactors!$F$78*FE_ConvertionFactors!$H$78</f>
        <v>0</v>
      </c>
      <c r="DN12" s="205">
        <f>(DB_Census_State!AW12*FE_ConvertionFactors!$D$80/FE_ConvertionFactors!$D$76)*FE_ConvertionFactors!$F$80*FE_ConvertionFactors!$H$80</f>
        <v>0</v>
      </c>
      <c r="DO12" s="205">
        <f>DB_Census_State!AW12*FE_ConvertionFactors!$F$76*FE_ConvertionFactors!$I$76</f>
        <v>0</v>
      </c>
      <c r="DP12" s="205">
        <f>DB_Census_State!AW12*FE_ConvertionFactors!$C$77*FE_ConvertionFactors!$F$77*FE_ConvertionFactors!$I$77</f>
        <v>0</v>
      </c>
      <c r="DQ12" s="205">
        <f>DB_Census_State!AW12*FE_ConvertionFactors!$C$78*FE_ConvertionFactors!$F$78*FE_ConvertionFactors!$L$78</f>
        <v>0</v>
      </c>
      <c r="DR12" s="205">
        <f>DB_Census_State!AW12*FE_ConvertionFactors!$C$78*FE_ConvertionFactors!$F$78*FE_ConvertionFactors!$I$77</f>
        <v>0</v>
      </c>
      <c r="DS12" s="181">
        <f>SUM(DB_Census_State!M12:N12)*FE_ConvertionFactors!$E$84*FE_ConvertionFactors!$F$84*FE_ConvertionFactors!$G$84</f>
        <v>12916.342825424872</v>
      </c>
      <c r="DT12" s="181">
        <f>SUM(DB_Census_State!O12:P12)*FE_ConvertionFactors!$E$85*FE_ConvertionFactors!$F$85*FE_ConvertionFactors!$G$85</f>
        <v>1235.1099453320001</v>
      </c>
      <c r="DU12" s="181">
        <f>SUM(DB_Census_State!Q12:S12)*FE_ConvertionFactors!$E$86*FE_ConvertionFactors!$F$86*FE_ConvertionFactors!$G$86</f>
        <v>986.58953477775003</v>
      </c>
      <c r="DV12" s="181">
        <f>DB_Census_State!U12*FE_ConvertionFactors!$E$87*FE_ConvertionFactors!$F$87*FE_ConvertionFactors!$G$87</f>
        <v>8981.8930393408955</v>
      </c>
      <c r="DW12" s="181">
        <f>DB_Census_State!V12*FE_ConvertionFactors!$E$88*FE_ConvertionFactors!$F$88*FE_ConvertionFactors!$G$88</f>
        <v>7311.0334725000012</v>
      </c>
      <c r="DX12" s="181">
        <f>SUM(DB_Census_State!M12:N12)*FE_ConvertionFactors!$E$84*FE_ConvertionFactors!$F$84*FE_ConvertionFactors!$H$84</f>
        <v>729689.49728049606</v>
      </c>
      <c r="DY12" s="181">
        <f>SUM(DB_Census_State!O12:P12)*FE_ConvertionFactors!$E$85*FE_ConvertionFactors!$F$85*FE_ConvertionFactors!$H$85</f>
        <v>77012.737767760002</v>
      </c>
      <c r="DZ12" s="181">
        <f>SUM(DB_Census_State!Q12:S12)*FE_ConvertionFactors!$E$86*FE_ConvertionFactors!$F$86*FE_ConvertionFactors!$H$86</f>
        <v>62696.936862375005</v>
      </c>
      <c r="EA12" s="181">
        <f>DB_Census_State!U12*FE_ConvertionFactors!$E$87*FE_ConvertionFactors!$F$87*FE_ConvertionFactors!$H$87</f>
        <v>686440.01207398041</v>
      </c>
      <c r="EB12" s="181">
        <f>DB_Census_State!V12*FE_ConvertionFactors!$E$88*FE_ConvertionFactors!$F$88*FE_ConvertionFactors!$H$88</f>
        <v>436981.3110000001</v>
      </c>
      <c r="EC12" s="181">
        <f>SUM(DB_Census_State!M12:N12)*FE_ConvertionFactors!$E$84*FE_ConvertionFactors!$F$84*FE_ConvertionFactors!$I$84</f>
        <v>492051.15525428083</v>
      </c>
      <c r="ED12" s="181">
        <f>SUM(DB_Census_State!O12:P12)*FE_ConvertionFactors!$E$85*FE_ConvertionFactors!$F$85*FE_ConvertionFactors!$I$85</f>
        <v>52019.924756336004</v>
      </c>
      <c r="EE12" s="181">
        <f>SUM(DB_Census_State!Q12:S12)*FE_ConvertionFactors!$E$86*FE_ConvertionFactors!$F$86*FE_ConvertionFactors!$I$86</f>
        <v>42350.006408925001</v>
      </c>
      <c r="EF12" s="181">
        <f>DB_Census_State!U12*FE_ConvertionFactors!$E$87*FE_ConvertionFactors!$F$87*FE_ConvertionFactors!$I$87</f>
        <v>549152.00965918438</v>
      </c>
      <c r="EG12" s="181">
        <f>DB_Census_State!V12*FE_ConvertionFactors!$E$88*FE_ConvertionFactors!$F$88*FE_ConvertionFactors!$I$88</f>
        <v>278995.76010000007</v>
      </c>
      <c r="EH12" s="181">
        <f>DB_Census_State!W12*0.00104*FE_ConvertionFactors!$F$90*FE_ConvertionFactors!$G$90</f>
        <v>5706.8993591999997</v>
      </c>
      <c r="EI12" s="181">
        <f>DB_Census_State!X12*0.00104*FE_ConvertionFactors!$F$91*FE_ConvertionFactors!$G$91</f>
        <v>52.149583200000002</v>
      </c>
      <c r="EJ12" s="181">
        <f>DB_Census_State!Y12*0.000054*FE_ConvertionFactors!$F$92*FE_ConvertionFactors!$G$92</f>
        <v>1429.5253895999999</v>
      </c>
      <c r="EK12" s="205">
        <f>DB_Census_State!W12*0.00104*FE_ConvertionFactors!$F$90*FE_ConvertionFactors!$H$90</f>
        <v>678367.28231999988</v>
      </c>
      <c r="EL12" s="205">
        <f>DB_Census_State!X12*0.00104*FE_ConvertionFactors!$F$91*FE_ConvertionFactors!$H$91</f>
        <v>6198.9127199999994</v>
      </c>
      <c r="EM12" s="205">
        <f>DB_Census_State!Y12*0.000054*FE_ConvertionFactors!$F$92*FE_ConvertionFactors!$H$92</f>
        <v>118854.82524960001</v>
      </c>
      <c r="EN12" s="205">
        <f>DB_Census_State!W12*0.00104*FE_ConvertionFactors!$F$90*FE_ConvertionFactors!$I$90</f>
        <v>470765.35846079991</v>
      </c>
      <c r="EO12" s="205">
        <f>DB_Census_State!X12*0.00104*FE_ConvertionFactors!$F$91*FE_ConvertionFactors!$I$91</f>
        <v>4301.8486367999994</v>
      </c>
      <c r="EP12" s="205">
        <f>DB_Census_State!Y12*0.000054*FE_ConvertionFactors!$F$92*FE_ConvertionFactors!$I$92</f>
        <v>70250.962003199995</v>
      </c>
    </row>
    <row r="13" spans="1:148" x14ac:dyDescent="0.2">
      <c r="A13" s="203">
        <v>24</v>
      </c>
      <c r="B13" s="203" t="s">
        <v>42</v>
      </c>
      <c r="C13" s="203">
        <v>1975</v>
      </c>
      <c r="D13" s="204" t="s">
        <v>201</v>
      </c>
      <c r="E13" s="205">
        <f>DB_Census_State!AL13*FE_ConvertionFactors!$C$4*FE_ConvertionFactors!$F$4*FE_ConvertionFactors!$G$4</f>
        <v>0</v>
      </c>
      <c r="F13" s="205">
        <f>DB_Census_State!AL13*FE_ConvertionFactors!$C$5*FE_ConvertionFactors!$F$5*FE_ConvertionFactors!$G$5</f>
        <v>5305.9173551999993</v>
      </c>
      <c r="G13" s="205">
        <f>(DB_Census_State!AL13*FE_ConvertionFactors!$D$9/FE_ConvertionFactors!$D$3)*FE_ConvertionFactors!$C$10*FE_ConvertionFactors!$F$10*FE_ConvertionFactors!$G$10</f>
        <v>493.23939839999997</v>
      </c>
      <c r="H13" s="205">
        <f>(DB_Census_State!AL13*FE_ConvertionFactors!$D$9/FE_ConvertionFactors!$D$3)*FE_ConvertionFactors!$C$11*FE_ConvertionFactors!$F$11*FE_ConvertionFactors!$G$11</f>
        <v>145.32073920000002</v>
      </c>
      <c r="I13" s="205">
        <f>DB_Census_State!AL13*FE_ConvertionFactors!$C$4*FE_ConvertionFactors!$F$4*FE_ConvertionFactors!$H$4</f>
        <v>171473.75999999998</v>
      </c>
      <c r="J13" s="205">
        <f>DB_Census_State!AL13*FE_ConvertionFactors!$C$5*FE_ConvertionFactors!$F$5*FE_ConvertionFactors!$H$5</f>
        <v>305019.31319999998</v>
      </c>
      <c r="K13" s="205">
        <f>(DB_Census_State!AL13*FE_ConvertionFactors!$D$9/FE_ConvertionFactors!$D$3)*FE_ConvertionFactors!$C$10*FE_ConvertionFactors!$F$10*FE_ConvertionFactors!$H$10</f>
        <v>144889.07327999998</v>
      </c>
      <c r="L13" s="205">
        <f>(DB_Census_State!AL13*FE_ConvertionFactors!$D$9/FE_ConvertionFactors!$D$3)*FE_ConvertionFactors!$C$11*FE_ConvertionFactors!$F$11*FE_ConvertionFactors!$H$11</f>
        <v>22631.918400000002</v>
      </c>
      <c r="M13" s="205">
        <f>DB_Census_State!AL13*FE_ConvertionFactors!$C$4*FE_ConvertionFactors!$F$4*FE_ConvertionFactors!$I$4</f>
        <v>161438.39999999999</v>
      </c>
      <c r="N13" s="205">
        <f>DB_Census_State!AL13*FE_ConvertionFactors!$C$5*FE_ConvertionFactors!$F$5*FE_ConvertionFactors!$L$5</f>
        <v>153928.35108000002</v>
      </c>
      <c r="O13" s="205">
        <f>DB_Census_State!AM13*FE_ConvertionFactors!$C$14*FE_ConvertionFactors!$F$14*FE_ConvertionFactors!$G$14</f>
        <v>403.16972799999996</v>
      </c>
      <c r="P13" s="205">
        <f>DB_Census_State!AM13*FE_ConvertionFactors!$C$15*FE_ConvertionFactors!$F$15*FE_ConvertionFactors!$G$15</f>
        <v>115.90608160000001</v>
      </c>
      <c r="Q13" s="205">
        <f>DB_Census_State!AM13*FE_ConvertionFactors!$C$16*FE_ConvertionFactors!$F$16*FE_ConvertionFactors!$G$16</f>
        <v>161.26789120000001</v>
      </c>
      <c r="R13" s="205">
        <f>DB_Census_State!AM13*FE_ConvertionFactors!$C$17*FE_ConvertionFactors!$F$17*FE_ConvertionFactors!$G$17</f>
        <v>59.110815200000005</v>
      </c>
      <c r="S13" s="205">
        <f>(DB_Census_State!AM13*FE_ConvertionFactors!$D$19/FE_ConvertionFactors!$D$13)*FE_ConvertionFactors!$F$19*FE_ConvertionFactors!$G$19</f>
        <v>414.06370133333343</v>
      </c>
      <c r="T13" s="205">
        <f>DB_Census_State!AM13*FE_ConvertionFactors!$C$14*FE_ConvertionFactors!$F$14*FE_ConvertionFactors!$H$14</f>
        <v>69779.376000000004</v>
      </c>
      <c r="U13" s="205">
        <f>DB_Census_State!AM13*FE_ConvertionFactors!$C$15*FE_ConvertionFactors!$F$15*FE_ConvertionFactors!$H$15</f>
        <v>16602.763040000002</v>
      </c>
      <c r="V13" s="205">
        <f>DB_Census_State!AM13*FE_ConvertionFactors!$C$16*FE_ConvertionFactors!$F$16*FE_ConvertionFactors!$H$16</f>
        <v>27911.750400000001</v>
      </c>
      <c r="W13" s="205">
        <f>DB_Census_State!AM13*FE_ConvertionFactors!$C$17*FE_ConvertionFactors!$F$17*FE_ConvertionFactors!$H$17</f>
        <v>26040.710480000005</v>
      </c>
      <c r="X13" s="205">
        <f>(DB_Census_State!AM13*FE_ConvertionFactors!$D$19/FE_ConvertionFactors!$D$13)*FE_ConvertionFactors!$F$19*FE_ConvertionFactors!$H$19</f>
        <v>152809.22311111115</v>
      </c>
      <c r="Y13" s="205">
        <f>DB_Census_State!AM13*FE_ConvertionFactors!$C$14*FE_ConvertionFactors!$F$14*FE_ConvertionFactors!$I$14</f>
        <v>64739.754399999998</v>
      </c>
      <c r="Z13" s="205">
        <f>DB_Census_State!AM13*FE_ConvertionFactors!$C$15*FE_ConvertionFactors!$F$15*FE_ConvertionFactors!$L$15</f>
        <v>11081.561180000001</v>
      </c>
      <c r="AA13" s="205">
        <f>DB_Census_State!AM13*FE_ConvertionFactors!$C$15*FE_ConvertionFactors!$F$15*FE_ConvertionFactors!$I$14</f>
        <v>13078.591640000001</v>
      </c>
      <c r="AB13" s="205">
        <f>DB_Census_State!AM13*FE_ConvertionFactors!$C$16*FE_ConvertionFactors!$F$16*FE_ConvertionFactors!$L$16</f>
        <v>18568.898298605127</v>
      </c>
      <c r="AC13" s="205">
        <f>DB_Census_State!AM13*FE_ConvertionFactors!$C$16*FE_ConvertionFactors!$F$16*FE_ConvertionFactors!$I$14</f>
        <v>25895.901760000001</v>
      </c>
      <c r="AD13" s="205">
        <f>DB_Census_State!AN13*FE_ConvertionFactors!$C$22*FE_ConvertionFactors!$F$22*FE_ConvertionFactors!$G$22</f>
        <v>126.95990999999998</v>
      </c>
      <c r="AE13" s="205">
        <f>DB_Census_State!AN13*FE_ConvertionFactors!$C$23*FE_ConvertionFactors!$F$23*FE_ConvertionFactors!$G$23</f>
        <v>51.023510999999992</v>
      </c>
      <c r="AF13" s="205">
        <f>(DB_Census_State!AN13*FE_ConvertionFactors!$D$25/FE_ConvertionFactors!$D$21)*FE_ConvertionFactors!$F$25*FE_ConvertionFactors!$G$25</f>
        <v>2891.9856</v>
      </c>
      <c r="AG13" s="205">
        <f>DB_Census_State!AN13*FE_ConvertionFactors!$C$22*FE_ConvertionFactors!$F$22*FE_ConvertionFactors!$H$22</f>
        <v>41202.083999999995</v>
      </c>
      <c r="AH13" s="205">
        <f>DB_Census_State!AN13*FE_ConvertionFactors!$C$23*FE_ConvertionFactors!$F$23*FE_ConvertionFactors!$H$23</f>
        <v>13222.994399999998</v>
      </c>
      <c r="AI13" s="205">
        <f>(DB_Census_State!AN13*FE_ConvertionFactors!$D$25/FE_ConvertionFactors!$D$21)*FE_ConvertionFactors!$F$25*FE_ConvertionFactors!$H$25</f>
        <v>308362.31999999995</v>
      </c>
      <c r="AJ13" s="205">
        <f>DB_Census_State!AN13*FE_ConvertionFactors!$C$22*FE_ConvertionFactors!$F$22*FE_ConvertionFactors!$I$22</f>
        <v>36411.143999999993</v>
      </c>
      <c r="AK13" s="205">
        <f>DB_Census_State!AO13*FE_ConvertionFactors!$F$27*FE_ConvertionFactors!$G$27</f>
        <v>0</v>
      </c>
      <c r="AL13" s="205">
        <f>DB_Census_State!AO13*FE_ConvertionFactors!$C$29*FE_ConvertionFactors!$F$29*FE_ConvertionFactors!$G$29</f>
        <v>0</v>
      </c>
      <c r="AM13" s="205">
        <f>DB_Census_State!AO13*FE_ConvertionFactors!$F$27*FE_ConvertionFactors!$H$27</f>
        <v>0</v>
      </c>
      <c r="AN13" s="205">
        <f>DB_Census_State!AO13*FE_ConvertionFactors!$C$29*FE_ConvertionFactors!$F$29*FE_ConvertionFactors!$H$29</f>
        <v>0</v>
      </c>
      <c r="AO13" s="205">
        <f>DB_Census_State!AO13*FE_ConvertionFactors!$F$27*FE_ConvertionFactors!$I$27</f>
        <v>0</v>
      </c>
      <c r="AP13" s="205">
        <f>DB_Census_State!AP13*FE_ConvertionFactors!$F$31*FE_ConvertionFactors!$G$31</f>
        <v>0.41390999999999994</v>
      </c>
      <c r="AQ13" s="205">
        <f>DB_Census_State!AP13*FE_ConvertionFactors!$F$31*FE_ConvertionFactors!$H$31</f>
        <v>56.473200000000006</v>
      </c>
      <c r="AR13" s="205">
        <f>DB_Census_State!AP13*FE_ConvertionFactors!$F$31*FE_ConvertionFactors!$I$31</f>
        <v>47.061</v>
      </c>
      <c r="AS13" s="205">
        <f>DB_Census_State!AQ13*FE_ConvertionFactors!$C$34*FE_ConvertionFactors!$F$34*FE_ConvertionFactors!$G$34</f>
        <v>634.45200000000011</v>
      </c>
      <c r="AT13" s="205">
        <f>DB_Census_State!AQ13*FE_ConvertionFactors!$C$35*FE_ConvertionFactors!$F$35*FE_ConvertionFactors!$G$35</f>
        <v>2110.6858500000003</v>
      </c>
      <c r="AU13" s="205">
        <f>DB_Census_State!AQ13*FE_ConvertionFactors!$C$35*FE_ConvertionFactors!$C$37*FE_ConvertionFactors!$F$37*FE_ConvertionFactors!$G$37</f>
        <v>1208.2503888000001</v>
      </c>
      <c r="AV13" s="205">
        <f>DB_Census_State!AQ13*FE_ConvertionFactors!$C$35*FE_ConvertionFactors!$C$38*FE_ConvertionFactors!$C$39*FE_ConvertionFactors!$F$39*FE_ConvertionFactors!$G$39</f>
        <v>449.87575132500007</v>
      </c>
      <c r="AW13" s="205">
        <f>DB_Census_State!AQ13*FE_ConvertionFactors!$C$35*FE_ConvertionFactors!$C$38*FE_ConvertionFactors!$C$40*FE_ConvertionFactors!$F$40*FE_ConvertionFactors!$G$40</f>
        <v>92.440222875000003</v>
      </c>
      <c r="AX13" s="205">
        <f>DB_Census_State!AQ13*FE_ConvertionFactors!$C$35*FE_ConvertionFactors!$C$38*FE_ConvertionFactors!$C$41*FE_ConvertionFactors!$F$41*FE_ConvertionFactors!$G$41</f>
        <v>0</v>
      </c>
      <c r="AY13" s="205">
        <f>DB_Census_State!AQ13*FE_ConvertionFactors!$C$35*FE_ConvertionFactors!$C$42*FE_ConvertionFactors!$C$44*FE_ConvertionFactors!$F$44*FE_ConvertionFactors!$G$44</f>
        <v>2425.8194618816342</v>
      </c>
      <c r="AZ13" s="205">
        <f>(DB_Census_State!AQ13*FE_ConvertionFactors!$D$46/FE_ConvertionFactors!$D$33)*FE_ConvertionFactors!$F$46*FE_ConvertionFactors!$G$46</f>
        <v>8326.4272000000001</v>
      </c>
      <c r="BA13" s="205">
        <f>DB_Census_State!AQ13*FE_ConvertionFactors!$C$34*FE_ConvertionFactors!$F$34*FE_ConvertionFactors!$H$34</f>
        <v>215713.68000000002</v>
      </c>
      <c r="BB13" s="205">
        <f>DB_Census_State!AQ13*FE_ConvertionFactors!$C$35*FE_ConvertionFactors!$F$35*FE_ConvertionFactors!$H$35</f>
        <v>2392110.6300000004</v>
      </c>
      <c r="BC13" s="205">
        <f>DB_Census_State!AQ13*FE_ConvertionFactors!$C$35*FE_ConvertionFactors!$C$37*FE_ConvertionFactors!$F$37*FE_ConvertionFactors!$H$37</f>
        <v>1235100.39744</v>
      </c>
      <c r="BD13" s="205">
        <f>DB_Census_State!AQ13*FE_ConvertionFactors!$C$35*FE_ConvertionFactors!$C$38*FE_ConvertionFactors!$C$39*FE_ConvertionFactors!$F$39*FE_ConvertionFactors!$H$39</f>
        <v>120239.5189905</v>
      </c>
      <c r="BE13" s="205">
        <f>DB_Census_State!AQ13*FE_ConvertionFactors!$C$35*FE_ConvertionFactors!$C$38*FE_ConvertionFactors!$C$40*FE_ConvertionFactors!$F$40*FE_ConvertionFactors!$H$40</f>
        <v>41345.990595000003</v>
      </c>
      <c r="BF13" s="205">
        <f>DB_Census_State!AQ13*FE_ConvertionFactors!$C$35*FE_ConvertionFactors!$C$38*FE_ConvertionFactors!$C$41*FE_ConvertionFactors!$F$41*FE_ConvertionFactors!$H$41</f>
        <v>451192.32419625</v>
      </c>
      <c r="BG13" s="205">
        <f>DB_Census_State!AQ13*FE_ConvertionFactors!$C$35*FE_ConvertionFactors!$C$42*FE_ConvertionFactors!$C$44*FE_ConvertionFactors!$F$44*FE_ConvertionFactors!$H$44</f>
        <v>254512.20583676163</v>
      </c>
      <c r="BH13" s="205">
        <f>(DB_Census_State!AQ13*FE_ConvertionFactors!$D$46/FE_ConvertionFactors!$D$33)*FE_ConvertionFactors!$F$46*FE_ConvertionFactors!$H$46</f>
        <v>2722101.2</v>
      </c>
      <c r="BI13" s="205">
        <f>DB_Census_State!AQ13*FE_ConvertionFactors!$C$35*FE_ConvertionFactors!$C$38*FE_ConvertionFactors!$C$41*FE_ConvertionFactors!$F$41*FE_ConvertionFactors!$I$41</f>
        <v>417675.18011309998</v>
      </c>
      <c r="BJ13" s="181">
        <f>DB_Census_State!AR13*FE_ConvertionFactors!$F$48*FE_ConvertionFactors!$G$48</f>
        <v>6685.6078080000007</v>
      </c>
      <c r="BK13" s="205">
        <f>(DB_Census_State!AR13*FE_ConvertionFactors!$D$50/FE_ConvertionFactors!$D$48)*FE_ConvertionFactors!$F$50*FE_ConvertionFactors!$G$50</f>
        <v>2835.5923199999993</v>
      </c>
      <c r="BL13" s="181">
        <f>DB_Census_State!AR13*FE_ConvertionFactors!$F$48*FE_ConvertionFactors!$H$48</f>
        <v>501420.58560000005</v>
      </c>
      <c r="BM13" s="205">
        <f>(DB_Census_State!AR13*FE_ConvertionFactors!$D$50/FE_ConvertionFactors!$D$48)*FE_ConvertionFactors!$F$50*FE_ConvertionFactors!$H$50</f>
        <v>714888.76799999981</v>
      </c>
      <c r="BN13" s="181">
        <f>DB_Census_State!AR13*FE_ConvertionFactors!$F$48*FE_ConvertionFactors!$I$48</f>
        <v>353959.80048000003</v>
      </c>
      <c r="BO13" s="181">
        <f>DB_Census_State!AS13*FE_ConvertionFactors!$F$52*FE_ConvertionFactors!$G$52</f>
        <v>9.7933968000000018</v>
      </c>
      <c r="BP13" s="205">
        <f>DB_Census_State!AS13*FE_ConvertionFactors!$C$53*FE_ConvertionFactors!$F$53*FE_ConvertionFactors!$G$53</f>
        <v>2.9380190400000004</v>
      </c>
      <c r="BQ13" s="205">
        <f>DB_Census_State!AS13*FE_ConvertionFactors!$C$54*FE_ConvertionFactors!$C$55*FE_ConvertionFactors!$F$55*FE_ConvertionFactors!$G$55</f>
        <v>4.7349456000000005</v>
      </c>
      <c r="BR13" s="205">
        <f>DB_Census_State!AS13*FE_ConvertionFactors!$C$54*FE_ConvertionFactors!$C$56*FE_ConvertionFactors!$F$56*FE_ConvertionFactors!$G$56</f>
        <v>0.8324151773437527</v>
      </c>
      <c r="BS13" s="205">
        <f>DB_Census_State!AS13*FE_ConvertionFactors!$F$52*FE_ConvertionFactors!$H$52</f>
        <v>2329.2403200000008</v>
      </c>
      <c r="BT13" s="205">
        <f>DB_Census_State!AS13*FE_ConvertionFactors!$C$53*FE_ConvertionFactors!$F$53*FE_ConvertionFactors!$H$53</f>
        <v>698.77209600000015</v>
      </c>
      <c r="BU13" s="205">
        <f>DB_Census_State!AS13*FE_ConvertionFactors!$C$54*FE_ConvertionFactors!$C$55*FE_ConvertionFactors!$F$55*FE_ConvertionFactors!$H$55</f>
        <v>1428.3752560000003</v>
      </c>
      <c r="BV13" s="205">
        <f>DB_Census_State!AS13*FE_ConvertionFactors!$C$54*FE_ConvertionFactors!$C$56*FE_ConvertionFactors!$F$56*FE_ConvertionFactors!$H$56</f>
        <v>218.64771991562571</v>
      </c>
      <c r="BW13" s="205">
        <f>DB_Census_State!AS13*FE_ConvertionFactors!$F$52*FE_ConvertionFactors!$I$52</f>
        <v>1191.0888000000002</v>
      </c>
      <c r="BX13" s="205">
        <f>DB_Census_State!AS13*FE_ConvertionFactors!$C$53*FE_ConvertionFactors!$F$53*FE_ConvertionFactors!$I$53</f>
        <v>357.32664000000005</v>
      </c>
      <c r="BY13" s="205">
        <f>DB_Census_State!AS13*FE_ConvertionFactors!$C$54*FE_ConvertionFactors!$C$55*FE_ConvertionFactors!$F$55*FE_ConvertionFactors!$L$55</f>
        <v>741.80814400000008</v>
      </c>
      <c r="BZ13" s="205">
        <f>DB_Census_State!AS13*FE_ConvertionFactors!$C$54*FE_ConvertionFactors!$C$56*FE_ConvertionFactors!$F$56*FE_ConvertionFactors!$I$56</f>
        <v>124.86227660156291</v>
      </c>
      <c r="CA13" s="205">
        <f>DB_Census_State!AT13*FE_ConvertionFactors!$F$58*FE_ConvertionFactors!$G$58</f>
        <v>1258.132096</v>
      </c>
      <c r="CB13" s="205">
        <f>(DB_Census_State!AT13*FE_ConvertionFactors!$D$60/FE_ConvertionFactors!$D$58)*FE_ConvertionFactors!$F$60*FE_ConvertionFactors!$G$60</f>
        <v>5899.2491454545461</v>
      </c>
      <c r="CC13" s="205">
        <f>DB_Census_State!AT13*FE_ConvertionFactors!$F$58*FE_ConvertionFactors!$H$58</f>
        <v>827463.80160000012</v>
      </c>
      <c r="CD13" s="205">
        <f>(DB_Census_State!AT13*FE_ConvertionFactors!$D$60/FE_ConvertionFactors!$D$58)*FE_ConvertionFactors!$F$60*FE_ConvertionFactors!$H$60</f>
        <v>471466.09636363637</v>
      </c>
      <c r="CE13" s="205">
        <f>DB_Census_State!AT13*FE_ConvertionFactors!$F$58*FE_ConvertionFactors!$I$58</f>
        <v>619388.10880000005</v>
      </c>
      <c r="CF13" s="205">
        <f>DB_Census_State!AU13*FE_ConvertionFactors!$F$62*FE_ConvertionFactors!$G$62</f>
        <v>4271.5199999999995</v>
      </c>
      <c r="CG13" s="205">
        <f>DB_Census_State!AU13*FE_ConvertionFactors!$C$63*FE_ConvertionFactors!$F$63*FE_ConvertionFactors!$G$63</f>
        <v>1708.6080000000002</v>
      </c>
      <c r="CH13" s="205">
        <f>DB_Census_State!AU13*FE_ConvertionFactors!$C$64*FE_ConvertionFactors!$F$64*FE_ConvertionFactors!$G$64</f>
        <v>2562.9120000000003</v>
      </c>
      <c r="CI13" s="205">
        <f>(DB_Census_State!AU13*FE_ConvertionFactors!$D$66/FE_ConvertionFactors!$D$62)*FE_ConvertionFactors!$F$66*FE_ConvertionFactors!$G$66</f>
        <v>2269.2449999999999</v>
      </c>
      <c r="CJ13" s="205">
        <f>DB_Census_State!AU13*FE_ConvertionFactors!$F$62*FE_ConvertionFactors!$H$62</f>
        <v>803045.76</v>
      </c>
      <c r="CK13" s="205">
        <f>DB_Census_State!AU13*FE_ConvertionFactors!$C$63*FE_ConvertionFactors!$F$63*FE_ConvertionFactors!$H$63</f>
        <v>321218.30400000006</v>
      </c>
      <c r="CL13" s="205">
        <f>DB_Census_State!AU13*FE_ConvertionFactors!$C$64*FE_ConvertionFactors!$F$64*FE_ConvertionFactors!$H$64</f>
        <v>481827.45600000001</v>
      </c>
      <c r="CM13" s="205">
        <f>(DB_Census_State!AU13*FE_ConvertionFactors!$D$66/FE_ConvertionFactors!$D$62)*FE_ConvertionFactors!$F$66*FE_ConvertionFactors!$H$66</f>
        <v>680773.5</v>
      </c>
      <c r="CN13" s="205">
        <f>DB_Census_State!AU13*FE_ConvertionFactors!$F$62*FE_ConvertionFactors!$I$62</f>
        <v>683443.19999999995</v>
      </c>
      <c r="CO13" s="205">
        <f>DB_Census_State!AU13*FE_ConvertionFactors!$C$63*FE_ConvertionFactors!$F$63*FE_ConvertionFactors!$I$63</f>
        <v>273377.28000000003</v>
      </c>
      <c r="CP13" s="205">
        <f>DB_Census_State!AU13*FE_ConvertionFactors!$C$64*FE_ConvertionFactors!$F$64*FE_ConvertionFactors!$L$64</f>
        <v>411347.37599999993</v>
      </c>
      <c r="CQ13" s="205">
        <f>DB_Census_State!AU13*FE_ConvertionFactors!$C$64*FE_ConvertionFactors!$F$64*FE_ConvertionFactors!$I$63</f>
        <v>410065.91999999998</v>
      </c>
      <c r="CR13" s="205">
        <f>DB_Census_State!AV13*FE_ConvertionFactors!$F$68*FE_ConvertionFactors!$G$68</f>
        <v>0</v>
      </c>
      <c r="CS13" s="205">
        <f>DB_Census_State!AV13*FE_ConvertionFactors!$C$69*FE_ConvertionFactors!$F$69*FE_ConvertionFactors!$G$69</f>
        <v>0</v>
      </c>
      <c r="CT13" s="205">
        <f>DB_Census_State!AV13*FE_ConvertionFactors!$C$70*FE_ConvertionFactors!$C$71*FE_ConvertionFactors!$F$71*FE_ConvertionFactors!$G$71</f>
        <v>0</v>
      </c>
      <c r="CU13" s="205">
        <f>DB_Census_State!AV13*FE_ConvertionFactors!$C$70*FE_ConvertionFactors!$C$72*FE_ConvertionFactors!$F$72*FE_ConvertionFactors!$G$72</f>
        <v>0</v>
      </c>
      <c r="CV13" s="205">
        <f>(DB_Census_State!AV13*FE_ConvertionFactors!$D$74/FE_ConvertionFactors!$D$69)*FE_ConvertionFactors!$F$74*FE_ConvertionFactors!$G$74</f>
        <v>0</v>
      </c>
      <c r="CW13" s="205">
        <f>DB_Census_State!AV13*FE_ConvertionFactors!$F$68*FE_ConvertionFactors!$H$68</f>
        <v>0</v>
      </c>
      <c r="CX13" s="205">
        <f>DB_Census_State!AV13*FE_ConvertionFactors!$C$69*FE_ConvertionFactors!$F$69*FE_ConvertionFactors!$H$69</f>
        <v>0</v>
      </c>
      <c r="CY13" s="205">
        <f>DB_Census_State!AV13*FE_ConvertionFactors!$C$70*FE_ConvertionFactors!$C$71*FE_ConvertionFactors!$F$71*FE_ConvertionFactors!$H$71</f>
        <v>0</v>
      </c>
      <c r="CZ13" s="205">
        <f>DB_Census_State!AV13*FE_ConvertionFactors!$C$70*FE_ConvertionFactors!$C$72*FE_ConvertionFactors!$F$72*FE_ConvertionFactors!$H$72</f>
        <v>0</v>
      </c>
      <c r="DA13" s="205">
        <f>(DB_Census_State!AV13*FE_ConvertionFactors!$D$74/FE_ConvertionFactors!$D$69)*FE_ConvertionFactors!$F$74*FE_ConvertionFactors!$H$74</f>
        <v>0</v>
      </c>
      <c r="DB13" s="205">
        <f>DB_Census_State!AV13*FE_ConvertionFactors!$F$68*FE_ConvertionFactors!$I$68</f>
        <v>0</v>
      </c>
      <c r="DC13" s="205">
        <f>DB_Census_State!AV13*FE_ConvertionFactors!$C$69*FE_ConvertionFactors!$F$69*FE_ConvertionFactors!$I$69</f>
        <v>0</v>
      </c>
      <c r="DD13" s="205">
        <f>DB_Census_State!AV13*FE_ConvertionFactors!$C$70*FE_ConvertionFactors!$C$71*FE_ConvertionFactors!$F$71*FE_ConvertionFactors!$I$71</f>
        <v>0</v>
      </c>
      <c r="DE13" s="205">
        <f>DB_Census_State!AV13*FE_ConvertionFactors!$C$70*FE_ConvertionFactors!$C$72*FE_ConvertionFactors!$F$72*FE_ConvertionFactors!$L$72</f>
        <v>0</v>
      </c>
      <c r="DF13" s="205">
        <f>DB_Census_State!AV13*FE_ConvertionFactors!$C$70*FE_ConvertionFactors!$C$72*FE_ConvertionFactors!$F$72*FE_ConvertionFactors!$I$69</f>
        <v>0</v>
      </c>
      <c r="DG13" s="205">
        <f>DB_Census_State!AW13*FE_ConvertionFactors!$F$76*FE_ConvertionFactors!$G$76</f>
        <v>0</v>
      </c>
      <c r="DH13" s="205">
        <f>DB_Census_State!AW13*FE_ConvertionFactors!$C$77*FE_ConvertionFactors!$F$77*FE_ConvertionFactors!$G$77</f>
        <v>0</v>
      </c>
      <c r="DI13" s="205">
        <f>DB_Census_State!AW13*FE_ConvertionFactors!$C$78*FE_ConvertionFactors!$F$78*FE_ConvertionFactors!$G$78</f>
        <v>0</v>
      </c>
      <c r="DJ13" s="205">
        <f>(DB_Census_State!AW13*FE_ConvertionFactors!$D$80/FE_ConvertionFactors!$D$76)*FE_ConvertionFactors!$F$80*FE_ConvertionFactors!$G$80</f>
        <v>0</v>
      </c>
      <c r="DK13" s="205">
        <f>DB_Census_State!AW13*FE_ConvertionFactors!$F$76*FE_ConvertionFactors!$H$76</f>
        <v>0</v>
      </c>
      <c r="DL13" s="205">
        <f>DB_Census_State!AW13*FE_ConvertionFactors!$C$77*FE_ConvertionFactors!$F$77*FE_ConvertionFactors!$H$77</f>
        <v>0</v>
      </c>
      <c r="DM13" s="205">
        <f>DB_Census_State!AW13*FE_ConvertionFactors!$C$78*FE_ConvertionFactors!$F$78*FE_ConvertionFactors!$H$78</f>
        <v>0</v>
      </c>
      <c r="DN13" s="205">
        <f>(DB_Census_State!AW13*FE_ConvertionFactors!$D$80/FE_ConvertionFactors!$D$76)*FE_ConvertionFactors!$F$80*FE_ConvertionFactors!$H$80</f>
        <v>0</v>
      </c>
      <c r="DO13" s="205">
        <f>DB_Census_State!AW13*FE_ConvertionFactors!$F$76*FE_ConvertionFactors!$I$76</f>
        <v>0</v>
      </c>
      <c r="DP13" s="205">
        <f>DB_Census_State!AW13*FE_ConvertionFactors!$C$77*FE_ConvertionFactors!$F$77*FE_ConvertionFactors!$I$77</f>
        <v>0</v>
      </c>
      <c r="DQ13" s="205">
        <f>DB_Census_State!AW13*FE_ConvertionFactors!$C$78*FE_ConvertionFactors!$F$78*FE_ConvertionFactors!$L$78</f>
        <v>0</v>
      </c>
      <c r="DR13" s="205">
        <f>DB_Census_State!AW13*FE_ConvertionFactors!$C$78*FE_ConvertionFactors!$F$78*FE_ConvertionFactors!$I$77</f>
        <v>0</v>
      </c>
      <c r="DS13" s="181">
        <f>SUM(DB_Census_State!M13:N13)*FE_ConvertionFactors!$E$84*FE_ConvertionFactors!$F$84*FE_ConvertionFactors!$G$84</f>
        <v>4858.5300594558512</v>
      </c>
      <c r="DT13" s="181">
        <f>SUM(DB_Census_State!O13:P13)*FE_ConvertionFactors!$E$85*FE_ConvertionFactors!$F$85*FE_ConvertionFactors!$G$85</f>
        <v>310.91902388199998</v>
      </c>
      <c r="DU13" s="181">
        <f>SUM(DB_Census_State!Q13:S13)*FE_ConvertionFactors!$E$86*FE_ConvertionFactors!$F$86*FE_ConvertionFactors!$G$86</f>
        <v>233.14040177250001</v>
      </c>
      <c r="DV13" s="181">
        <f>DB_Census_State!U13*FE_ConvertionFactors!$E$87*FE_ConvertionFactors!$F$87*FE_ConvertionFactors!$G$87</f>
        <v>932.4549631947358</v>
      </c>
      <c r="DW13" s="181">
        <f>DB_Census_State!V13*FE_ConvertionFactors!$E$88*FE_ConvertionFactors!$F$88*FE_ConvertionFactors!$G$88</f>
        <v>1674.7900200000004</v>
      </c>
      <c r="DX13" s="181">
        <f>SUM(DB_Census_State!M13:N13)*FE_ConvertionFactors!$E$84*FE_ConvertionFactors!$F$84*FE_ConvertionFactors!$H$84</f>
        <v>274475.39946276561</v>
      </c>
      <c r="DY13" s="181">
        <f>SUM(DB_Census_State!O13:P13)*FE_ConvertionFactors!$E$85*FE_ConvertionFactors!$F$85*FE_ConvertionFactors!$H$85</f>
        <v>19386.715606759997</v>
      </c>
      <c r="DZ13" s="181">
        <f>SUM(DB_Census_State!Q13:S13)*FE_ConvertionFactors!$E$86*FE_ConvertionFactors!$F$86*FE_ConvertionFactors!$H$86</f>
        <v>14815.876851250001</v>
      </c>
      <c r="EA13" s="181">
        <f>DB_Census_State!U13*FE_ConvertionFactors!$E$87*FE_ConvertionFactors!$F$87*FE_ConvertionFactors!$H$87</f>
        <v>71262.749777836027</v>
      </c>
      <c r="EB13" s="181">
        <f>DB_Census_State!V13*FE_ConvertionFactors!$E$88*FE_ConvertionFactors!$F$88*FE_ConvertionFactors!$H$88</f>
        <v>100102.39200000002</v>
      </c>
      <c r="EC13" s="181">
        <f>SUM(DB_Census_State!M13:N13)*FE_ConvertionFactors!$E$84*FE_ConvertionFactors!$F$84*FE_ConvertionFactors!$I$84</f>
        <v>185086.85940784196</v>
      </c>
      <c r="ED13" s="181">
        <f>SUM(DB_Census_State!O13:P13)*FE_ConvertionFactors!$E$85*FE_ConvertionFactors!$F$85*FE_ConvertionFactors!$I$85</f>
        <v>13095.177711735998</v>
      </c>
      <c r="EE13" s="181">
        <f>SUM(DB_Census_State!Q13:S13)*FE_ConvertionFactors!$E$86*FE_ConvertionFactors!$F$86*FE_ConvertionFactors!$I$86</f>
        <v>10007.70549575</v>
      </c>
      <c r="EF13" s="181">
        <f>DB_Census_State!U13*FE_ConvertionFactors!$E$87*FE_ConvertionFactors!$F$87*FE_ConvertionFactors!$I$87</f>
        <v>57010.19982226882</v>
      </c>
      <c r="EG13" s="181">
        <f>DB_Census_State!V13*FE_ConvertionFactors!$E$88*FE_ConvertionFactors!$F$88*FE_ConvertionFactors!$I$88</f>
        <v>63911.527200000019</v>
      </c>
      <c r="EH13" s="181">
        <f>DB_Census_State!W13*0.00104*FE_ConvertionFactors!$F$90*FE_ConvertionFactors!$G$90</f>
        <v>2330.8610935999995</v>
      </c>
      <c r="EI13" s="181">
        <f>DB_Census_State!X13*0.00104*FE_ConvertionFactors!$F$91*FE_ConvertionFactors!$G$91</f>
        <v>17.820295999999999</v>
      </c>
      <c r="EJ13" s="181">
        <f>DB_Census_State!Y13*0.000054*FE_ConvertionFactors!$F$92*FE_ConvertionFactors!$G$92</f>
        <v>337.19920919999998</v>
      </c>
      <c r="EK13" s="205">
        <f>DB_Census_State!W13*0.00104*FE_ConvertionFactors!$F$90*FE_ConvertionFactors!$H$90</f>
        <v>277064.62055999995</v>
      </c>
      <c r="EL13" s="205">
        <f>DB_Census_State!X13*0.00104*FE_ConvertionFactors!$F$91*FE_ConvertionFactors!$H$91</f>
        <v>2118.2615999999998</v>
      </c>
      <c r="EM13" s="205">
        <f>DB_Census_State!Y13*0.000054*FE_ConvertionFactors!$F$92*FE_ConvertionFactors!$H$92</f>
        <v>28035.7056792</v>
      </c>
      <c r="EN13" s="205">
        <f>DB_Census_State!W13*0.00104*FE_ConvertionFactors!$F$90*FE_ConvertionFactors!$I$90</f>
        <v>192274.05096639995</v>
      </c>
      <c r="EO13" s="205">
        <f>DB_Census_State!X13*0.00104*FE_ConvertionFactors!$F$91*FE_ConvertionFactors!$I$91</f>
        <v>1470.0063039999998</v>
      </c>
      <c r="EP13" s="205">
        <f>DB_Census_State!Y13*0.000054*FE_ConvertionFactors!$F$92*FE_ConvertionFactors!$I$92</f>
        <v>16570.932566399999</v>
      </c>
    </row>
    <row r="14" spans="1:148" x14ac:dyDescent="0.2">
      <c r="A14" s="203">
        <v>25</v>
      </c>
      <c r="B14" s="203" t="s">
        <v>43</v>
      </c>
      <c r="C14" s="203">
        <v>1975</v>
      </c>
      <c r="D14" s="204" t="s">
        <v>201</v>
      </c>
      <c r="E14" s="205">
        <f>DB_Census_State!AL14*FE_ConvertionFactors!$C$4*FE_ConvertionFactors!$F$4*FE_ConvertionFactors!$G$4</f>
        <v>0</v>
      </c>
      <c r="F14" s="205">
        <f>DB_Census_State!AL14*FE_ConvertionFactors!$C$5*FE_ConvertionFactors!$F$5*FE_ConvertionFactors!$G$5</f>
        <v>5984.7226053999993</v>
      </c>
      <c r="G14" s="205">
        <f>(DB_Census_State!AL14*FE_ConvertionFactors!$D$9/FE_ConvertionFactors!$D$3)*FE_ConvertionFactors!$C$10*FE_ConvertionFactors!$F$10*FE_ConvertionFactors!$G$10</f>
        <v>556.34130346666666</v>
      </c>
      <c r="H14" s="205">
        <f>(DB_Census_State!AL14*FE_ConvertionFactors!$D$9/FE_ConvertionFactors!$D$3)*FE_ConvertionFactors!$C$11*FE_ConvertionFactors!$F$11*FE_ConvertionFactors!$G$11</f>
        <v>163.91214840000004</v>
      </c>
      <c r="I14" s="205">
        <f>DB_Census_State!AL14*FE_ConvertionFactors!$C$4*FE_ConvertionFactors!$F$4*FE_ConvertionFactors!$H$4</f>
        <v>193411.02000000002</v>
      </c>
      <c r="J14" s="205">
        <f>DB_Census_State!AL14*FE_ConvertionFactors!$C$5*FE_ConvertionFactors!$F$5*FE_ConvertionFactors!$H$5</f>
        <v>344041.54014999996</v>
      </c>
      <c r="K14" s="205">
        <f>(DB_Census_State!AL14*FE_ConvertionFactors!$D$9/FE_ConvertionFactors!$D$3)*FE_ConvertionFactors!$C$10*FE_ConvertionFactors!$F$10*FE_ConvertionFactors!$H$10</f>
        <v>163425.25789333333</v>
      </c>
      <c r="L14" s="205">
        <f>(DB_Census_State!AL14*FE_ConvertionFactors!$D$9/FE_ConvertionFactors!$D$3)*FE_ConvertionFactors!$C$11*FE_ConvertionFactors!$F$11*FE_ConvertionFactors!$H$11</f>
        <v>25527.301800000005</v>
      </c>
      <c r="M14" s="205">
        <f>DB_Census_State!AL14*FE_ConvertionFactors!$C$4*FE_ConvertionFactors!$F$4*FE_ConvertionFactors!$I$4</f>
        <v>182091.80000000002</v>
      </c>
      <c r="N14" s="205">
        <f>DB_Census_State!AL14*FE_ConvertionFactors!$C$5*FE_ConvertionFactors!$F$5*FE_ConvertionFactors!$L$5</f>
        <v>173620.96328500001</v>
      </c>
      <c r="O14" s="205">
        <f>DB_Census_State!AM14*FE_ConvertionFactors!$C$14*FE_ConvertionFactors!$F$14*FE_ConvertionFactors!$G$14</f>
        <v>998.69390400000009</v>
      </c>
      <c r="P14" s="205">
        <f>DB_Census_State!AM14*FE_ConvertionFactors!$C$15*FE_ConvertionFactors!$F$15*FE_ConvertionFactors!$G$15</f>
        <v>287.11157879999996</v>
      </c>
      <c r="Q14" s="205">
        <f>DB_Census_State!AM14*FE_ConvertionFactors!$C$16*FE_ConvertionFactors!$F$16*FE_ConvertionFactors!$G$16</f>
        <v>399.4775616</v>
      </c>
      <c r="R14" s="205">
        <f>DB_Census_State!AM14*FE_ConvertionFactors!$C$17*FE_ConvertionFactors!$F$17*FE_ConvertionFactors!$G$17</f>
        <v>146.4237186</v>
      </c>
      <c r="S14" s="205">
        <f>(DB_Census_State!AM14*FE_ConvertionFactors!$D$19/FE_ConvertionFactors!$D$13)*FE_ConvertionFactors!$F$19*FE_ConvertionFactors!$G$19</f>
        <v>1025.6794240000002</v>
      </c>
      <c r="T14" s="205">
        <f>DB_Census_State!AM14*FE_ConvertionFactors!$C$14*FE_ConvertionFactors!$F$14*FE_ConvertionFactors!$H$14</f>
        <v>172850.86800000002</v>
      </c>
      <c r="U14" s="205">
        <f>DB_Census_State!AM14*FE_ConvertionFactors!$C$15*FE_ConvertionFactors!$F$15*FE_ConvertionFactors!$H$15</f>
        <v>41126.793719999994</v>
      </c>
      <c r="V14" s="205">
        <f>DB_Census_State!AM14*FE_ConvertionFactors!$C$16*FE_ConvertionFactors!$F$16*FE_ConvertionFactors!$H$16</f>
        <v>69140.347200000004</v>
      </c>
      <c r="W14" s="205">
        <f>DB_Census_State!AM14*FE_ConvertionFactors!$C$17*FE_ConvertionFactors!$F$17*FE_ConvertionFactors!$H$17</f>
        <v>64505.584140000006</v>
      </c>
      <c r="X14" s="205">
        <f>(DB_Census_State!AM14*FE_ConvertionFactors!$D$19/FE_ConvertionFactors!$D$13)*FE_ConvertionFactors!$F$19*FE_ConvertionFactors!$H$19</f>
        <v>378524.54933333339</v>
      </c>
      <c r="Y14" s="205">
        <f>DB_Census_State!AM14*FE_ConvertionFactors!$C$14*FE_ConvertionFactors!$F$14*FE_ConvertionFactors!$I$14</f>
        <v>160367.1942</v>
      </c>
      <c r="Z14" s="205">
        <f>DB_Census_State!AM14*FE_ConvertionFactors!$C$15*FE_ConvertionFactors!$F$15*FE_ConvertionFactors!$L$15</f>
        <v>27450.194864999998</v>
      </c>
      <c r="AA14" s="205">
        <f>DB_Census_State!AM14*FE_ConvertionFactors!$C$15*FE_ConvertionFactors!$F$15*FE_ConvertionFactors!$I$14</f>
        <v>32397.049769999998</v>
      </c>
      <c r="AB14" s="205">
        <f>DB_Census_State!AM14*FE_ConvertionFactors!$C$16*FE_ConvertionFactors!$F$16*FE_ConvertionFactors!$L$16</f>
        <v>45997.117955276917</v>
      </c>
      <c r="AC14" s="205">
        <f>DB_Census_State!AM14*FE_ConvertionFactors!$C$16*FE_ConvertionFactors!$F$16*FE_ConvertionFactors!$I$14</f>
        <v>64146.877679999998</v>
      </c>
      <c r="AD14" s="205">
        <f>DB_Census_State!AN14*FE_ConvertionFactors!$C$22*FE_ConvertionFactors!$F$22*FE_ConvertionFactors!$G$22</f>
        <v>483.94620120000002</v>
      </c>
      <c r="AE14" s="205">
        <f>DB_Census_State!AN14*FE_ConvertionFactors!$C$23*FE_ConvertionFactors!$F$23*FE_ConvertionFactors!$G$23</f>
        <v>194.49158651999997</v>
      </c>
      <c r="AF14" s="205">
        <f>(DB_Census_State!AN14*FE_ConvertionFactors!$D$25/FE_ConvertionFactors!$D$21)*FE_ConvertionFactors!$F$25*FE_ConvertionFactors!$G$25</f>
        <v>11023.680192</v>
      </c>
      <c r="AG14" s="205">
        <f>DB_Census_State!AN14*FE_ConvertionFactors!$C$22*FE_ConvertionFactors!$F$22*FE_ConvertionFactors!$H$22</f>
        <v>157054.23887999999</v>
      </c>
      <c r="AH14" s="205">
        <f>DB_Census_State!AN14*FE_ConvertionFactors!$C$23*FE_ConvertionFactors!$F$23*FE_ConvertionFactors!$H$23</f>
        <v>50403.453407999994</v>
      </c>
      <c r="AI14" s="205">
        <f>(DB_Census_State!AN14*FE_ConvertionFactors!$D$25/FE_ConvertionFactors!$D$21)*FE_ConvertionFactors!$F$25*FE_ConvertionFactors!$H$25</f>
        <v>1175416.5023999999</v>
      </c>
      <c r="AJ14" s="205">
        <f>DB_Census_State!AN14*FE_ConvertionFactors!$C$22*FE_ConvertionFactors!$F$22*FE_ConvertionFactors!$I$22</f>
        <v>138792.11807999999</v>
      </c>
      <c r="AK14" s="205">
        <f>DB_Census_State!AO14*FE_ConvertionFactors!$F$27*FE_ConvertionFactors!$G$27</f>
        <v>0</v>
      </c>
      <c r="AL14" s="205">
        <f>DB_Census_State!AO14*FE_ConvertionFactors!$C$29*FE_ConvertionFactors!$F$29*FE_ConvertionFactors!$G$29</f>
        <v>0</v>
      </c>
      <c r="AM14" s="205">
        <f>DB_Census_State!AO14*FE_ConvertionFactors!$F$27*FE_ConvertionFactors!$H$27</f>
        <v>0</v>
      </c>
      <c r="AN14" s="205">
        <f>DB_Census_State!AO14*FE_ConvertionFactors!$C$29*FE_ConvertionFactors!$F$29*FE_ConvertionFactors!$H$29</f>
        <v>0</v>
      </c>
      <c r="AO14" s="205">
        <f>DB_Census_State!AO14*FE_ConvertionFactors!$F$27*FE_ConvertionFactors!$I$27</f>
        <v>0</v>
      </c>
      <c r="AP14" s="205">
        <f>DB_Census_State!AP14*FE_ConvertionFactors!$F$31*FE_ConvertionFactors!$G$31</f>
        <v>29.801519999999993</v>
      </c>
      <c r="AQ14" s="205">
        <f>DB_Census_State!AP14*FE_ConvertionFactors!$F$31*FE_ConvertionFactors!$H$31</f>
        <v>4066.0704000000001</v>
      </c>
      <c r="AR14" s="205">
        <f>DB_Census_State!AP14*FE_ConvertionFactors!$F$31*FE_ConvertionFactors!$I$31</f>
        <v>3388.3919999999998</v>
      </c>
      <c r="AS14" s="205">
        <f>DB_Census_State!AQ14*FE_ConvertionFactors!$C$34*FE_ConvertionFactors!$F$34*FE_ConvertionFactors!$G$34</f>
        <v>2127.1230400000004</v>
      </c>
      <c r="AT14" s="205">
        <f>DB_Census_State!AQ14*FE_ConvertionFactors!$C$35*FE_ConvertionFactors!$F$35*FE_ConvertionFactors!$G$35</f>
        <v>7076.4825420000006</v>
      </c>
      <c r="AU14" s="205">
        <f>DB_Census_State!AQ14*FE_ConvertionFactors!$C$35*FE_ConvertionFactors!$C$37*FE_ConvertionFactors!$F$37*FE_ConvertionFactors!$G$37</f>
        <v>4050.8931173760002</v>
      </c>
      <c r="AV14" s="205">
        <f>DB_Census_State!AQ14*FE_ConvertionFactors!$C$35*FE_ConvertionFactors!$C$38*FE_ConvertionFactors!$C$39*FE_ConvertionFactors!$F$39*FE_ConvertionFactors!$G$39</f>
        <v>1508.2954672389999</v>
      </c>
      <c r="AW14" s="205">
        <f>DB_Census_State!AQ14*FE_ConvertionFactors!$C$35*FE_ConvertionFactors!$C$38*FE_ConvertionFactors!$C$40*FE_ConvertionFactors!$F$40*FE_ConvertionFactors!$G$40</f>
        <v>309.92372614499999</v>
      </c>
      <c r="AX14" s="205">
        <f>DB_Census_State!AQ14*FE_ConvertionFactors!$C$35*FE_ConvertionFactors!$C$38*FE_ConvertionFactors!$C$41*FE_ConvertionFactors!$F$41*FE_ConvertionFactors!$G$41</f>
        <v>0</v>
      </c>
      <c r="AY14" s="205">
        <f>DB_Census_State!AQ14*FE_ConvertionFactors!$C$35*FE_ConvertionFactors!$C$42*FE_ConvertionFactors!$C$44*FE_ConvertionFactors!$F$44*FE_ConvertionFactors!$G$44</f>
        <v>8133.0289261422849</v>
      </c>
      <c r="AZ14" s="205">
        <f>(DB_Census_State!AQ14*FE_ConvertionFactors!$D$46/FE_ConvertionFactors!$D$33)*FE_ConvertionFactors!$F$46*FE_ConvertionFactors!$G$46</f>
        <v>27915.957610666665</v>
      </c>
      <c r="BA14" s="205">
        <f>DB_Census_State!AQ14*FE_ConvertionFactors!$C$34*FE_ConvertionFactors!$F$34*FE_ConvertionFactors!$H$34</f>
        <v>723221.83360000013</v>
      </c>
      <c r="BB14" s="205">
        <f>DB_Census_State!AQ14*FE_ConvertionFactors!$C$35*FE_ConvertionFactors!$F$35*FE_ConvertionFactors!$H$35</f>
        <v>8020013.5476000011</v>
      </c>
      <c r="BC14" s="205">
        <f>DB_Census_State!AQ14*FE_ConvertionFactors!$C$35*FE_ConvertionFactors!$C$37*FE_ConvertionFactors!$F$37*FE_ConvertionFactors!$H$37</f>
        <v>4140912.9644288002</v>
      </c>
      <c r="BD14" s="205">
        <f>DB_Census_State!AQ14*FE_ConvertionFactors!$C$35*FE_ConvertionFactors!$C$38*FE_ConvertionFactors!$C$39*FE_ConvertionFactors!$F$39*FE_ConvertionFactors!$H$39</f>
        <v>403126.24306205998</v>
      </c>
      <c r="BE14" s="205">
        <f>DB_Census_State!AQ14*FE_ConvertionFactors!$C$35*FE_ConvertionFactors!$C$38*FE_ConvertionFactors!$C$40*FE_ConvertionFactors!$F$40*FE_ConvertionFactors!$H$40</f>
        <v>138620.43023940001</v>
      </c>
      <c r="BF14" s="205">
        <f>DB_Census_State!AQ14*FE_ConvertionFactors!$C$35*FE_ConvertionFactors!$C$38*FE_ConvertionFactors!$C$41*FE_ConvertionFactors!$F$41*FE_ConvertionFactors!$H$41</f>
        <v>1512709.5324295501</v>
      </c>
      <c r="BG14" s="205">
        <f>DB_Census_State!AQ14*FE_ConvertionFactors!$C$35*FE_ConvertionFactors!$C$42*FE_ConvertionFactors!$C$44*FE_ConvertionFactors!$F$44*FE_ConvertionFactors!$H$44</f>
        <v>853301.3955296824</v>
      </c>
      <c r="BH14" s="205">
        <f>(DB_Census_State!AQ14*FE_ConvertionFactors!$D$46/FE_ConvertionFactors!$D$33)*FE_ConvertionFactors!$F$46*FE_ConvertionFactors!$H$46</f>
        <v>9126370.7573333327</v>
      </c>
      <c r="BI14" s="205">
        <f>DB_Census_State!AQ14*FE_ConvertionFactors!$C$35*FE_ConvertionFactors!$C$38*FE_ConvertionFactors!$C$41*FE_ConvertionFactors!$F$41*FE_ConvertionFactors!$I$41</f>
        <v>1400336.8243062119</v>
      </c>
      <c r="BJ14" s="181">
        <f>DB_Census_State!AR14*FE_ConvertionFactors!$F$48*FE_ConvertionFactors!$G$48</f>
        <v>14088.256776</v>
      </c>
      <c r="BK14" s="205">
        <f>(DB_Census_State!AR14*FE_ConvertionFactors!$D$50/FE_ConvertionFactors!$D$48)*FE_ConvertionFactors!$F$50*FE_ConvertionFactors!$G$50</f>
        <v>5975.3060399999986</v>
      </c>
      <c r="BL14" s="181">
        <f>DB_Census_State!AR14*FE_ConvertionFactors!$F$48*FE_ConvertionFactors!$H$48</f>
        <v>1056619.2582</v>
      </c>
      <c r="BM14" s="205">
        <f>(DB_Census_State!AR14*FE_ConvertionFactors!$D$50/FE_ConvertionFactors!$D$48)*FE_ConvertionFactors!$F$50*FE_ConvertionFactors!$H$50</f>
        <v>1506450.3959999997</v>
      </c>
      <c r="BN14" s="181">
        <f>DB_Census_State!AR14*FE_ConvertionFactors!$F$48*FE_ConvertionFactors!$I$48</f>
        <v>745882.30431000004</v>
      </c>
      <c r="BO14" s="181">
        <f>DB_Census_State!AS14*FE_ConvertionFactors!$F$52*FE_ConvertionFactors!$G$52</f>
        <v>230.02894079999996</v>
      </c>
      <c r="BP14" s="205">
        <f>DB_Census_State!AS14*FE_ConvertionFactors!$C$53*FE_ConvertionFactors!$F$53*FE_ConvertionFactors!$G$53</f>
        <v>69.008682239999985</v>
      </c>
      <c r="BQ14" s="205">
        <f>DB_Census_State!AS14*FE_ConvertionFactors!$C$54*FE_ConvertionFactors!$C$55*FE_ConvertionFactors!$F$55*FE_ConvertionFactors!$G$55</f>
        <v>111.21519359999999</v>
      </c>
      <c r="BR14" s="205">
        <f>DB_Census_State!AS14*FE_ConvertionFactors!$C$54*FE_ConvertionFactors!$C$56*FE_ConvertionFactors!$F$56*FE_ConvertionFactors!$G$56</f>
        <v>19.551906806250063</v>
      </c>
      <c r="BS14" s="205">
        <f>DB_Census_State!AS14*FE_ConvertionFactors!$F$52*FE_ConvertionFactors!$H$52</f>
        <v>54709.585919999998</v>
      </c>
      <c r="BT14" s="205">
        <f>DB_Census_State!AS14*FE_ConvertionFactors!$C$53*FE_ConvertionFactors!$F$53*FE_ConvertionFactors!$H$53</f>
        <v>16412.875776000001</v>
      </c>
      <c r="BU14" s="205">
        <f>DB_Census_State!AS14*FE_ConvertionFactors!$C$54*FE_ConvertionFactors!$C$55*FE_ConvertionFactors!$F$55*FE_ConvertionFactors!$H$55</f>
        <v>33549.916735999999</v>
      </c>
      <c r="BV14" s="205">
        <f>DB_Census_State!AS14*FE_ConvertionFactors!$C$54*FE_ConvertionFactors!$C$56*FE_ConvertionFactors!$F$56*FE_ConvertionFactors!$H$56</f>
        <v>5135.6341877750165</v>
      </c>
      <c r="BW14" s="205">
        <f>DB_Census_State!AS14*FE_ConvertionFactors!$F$52*FE_ConvertionFactors!$I$52</f>
        <v>27976.492799999996</v>
      </c>
      <c r="BX14" s="205">
        <f>DB_Census_State!AS14*FE_ConvertionFactors!$C$53*FE_ConvertionFactors!$F$53*FE_ConvertionFactors!$I$53</f>
        <v>8392.9478399999989</v>
      </c>
      <c r="BY14" s="205">
        <f>DB_Census_State!AS14*FE_ConvertionFactors!$C$54*FE_ConvertionFactors!$C$55*FE_ConvertionFactors!$F$55*FE_ConvertionFactors!$L$55</f>
        <v>17423.713663999999</v>
      </c>
      <c r="BZ14" s="205">
        <f>DB_Census_State!AS14*FE_ConvertionFactors!$C$54*FE_ConvertionFactors!$C$56*FE_ConvertionFactors!$F$56*FE_ConvertionFactors!$I$56</f>
        <v>2932.7860209375094</v>
      </c>
      <c r="CA14" s="205">
        <f>DB_Census_State!AT14*FE_ConvertionFactors!$F$58*FE_ConvertionFactors!$G$58</f>
        <v>2752.755408</v>
      </c>
      <c r="CB14" s="205">
        <f>(DB_Census_State!AT14*FE_ConvertionFactors!$D$60/FE_ConvertionFactors!$D$58)*FE_ConvertionFactors!$F$60*FE_ConvertionFactors!$G$60</f>
        <v>12907.380743181819</v>
      </c>
      <c r="CC14" s="205">
        <f>DB_Census_State!AT14*FE_ConvertionFactors!$F$58*FE_ConvertionFactors!$H$58</f>
        <v>1810466.0568000001</v>
      </c>
      <c r="CD14" s="205">
        <f>(DB_Census_State!AT14*FE_ConvertionFactors!$D$60/FE_ConvertionFactors!$D$58)*FE_ConvertionFactors!$F$60*FE_ConvertionFactors!$H$60</f>
        <v>1031553.7220454544</v>
      </c>
      <c r="CE14" s="205">
        <f>DB_Census_State!AT14*FE_ConvertionFactors!$F$58*FE_ConvertionFactors!$I$58</f>
        <v>1355202.6624</v>
      </c>
      <c r="CF14" s="205">
        <f>DB_Census_State!AU14*FE_ConvertionFactors!$F$62*FE_ConvertionFactors!$G$62</f>
        <v>11304.480000000001</v>
      </c>
      <c r="CG14" s="205">
        <f>DB_Census_State!AU14*FE_ConvertionFactors!$C$63*FE_ConvertionFactors!$F$63*FE_ConvertionFactors!$G$63</f>
        <v>4521.7920000000004</v>
      </c>
      <c r="CH14" s="205">
        <f>DB_Census_State!AU14*FE_ConvertionFactors!$C$64*FE_ConvertionFactors!$F$64*FE_ConvertionFactors!$G$64</f>
        <v>6782.688000000001</v>
      </c>
      <c r="CI14" s="205">
        <f>(DB_Census_State!AU14*FE_ConvertionFactors!$D$66/FE_ConvertionFactors!$D$62)*FE_ConvertionFactors!$F$66*FE_ConvertionFactors!$G$66</f>
        <v>6005.5050000000001</v>
      </c>
      <c r="CJ14" s="205">
        <f>DB_Census_State!AU14*FE_ConvertionFactors!$F$62*FE_ConvertionFactors!$H$62</f>
        <v>2125242.2400000002</v>
      </c>
      <c r="CK14" s="205">
        <f>DB_Census_State!AU14*FE_ConvertionFactors!$C$63*FE_ConvertionFactors!$F$63*FE_ConvertionFactors!$H$63</f>
        <v>850096.89599999995</v>
      </c>
      <c r="CL14" s="205">
        <f>DB_Census_State!AU14*FE_ConvertionFactors!$C$64*FE_ConvertionFactors!$F$64*FE_ConvertionFactors!$H$64</f>
        <v>1275145.344</v>
      </c>
      <c r="CM14" s="205">
        <f>(DB_Census_State!AU14*FE_ConvertionFactors!$D$66/FE_ConvertionFactors!$D$62)*FE_ConvertionFactors!$F$66*FE_ConvertionFactors!$H$66</f>
        <v>1801651.5</v>
      </c>
      <c r="CN14" s="205">
        <f>DB_Census_State!AU14*FE_ConvertionFactors!$F$62*FE_ConvertionFactors!$I$62</f>
        <v>1808716.8</v>
      </c>
      <c r="CO14" s="205">
        <f>DB_Census_State!AU14*FE_ConvertionFactors!$C$63*FE_ConvertionFactors!$F$63*FE_ConvertionFactors!$I$63</f>
        <v>723486.71999999997</v>
      </c>
      <c r="CP14" s="205">
        <f>DB_Census_State!AU14*FE_ConvertionFactors!$C$64*FE_ConvertionFactors!$F$64*FE_ConvertionFactors!$L$64</f>
        <v>1088621.4239999999</v>
      </c>
      <c r="CQ14" s="205">
        <f>DB_Census_State!AU14*FE_ConvertionFactors!$C$64*FE_ConvertionFactors!$F$64*FE_ConvertionFactors!$I$63</f>
        <v>1085230.0800000001</v>
      </c>
      <c r="CR14" s="205">
        <f>DB_Census_State!AV14*FE_ConvertionFactors!$F$68*FE_ConvertionFactors!$G$68</f>
        <v>0.36400000000000005</v>
      </c>
      <c r="CS14" s="205">
        <f>DB_Census_State!AV14*FE_ConvertionFactors!$C$69*FE_ConvertionFactors!$F$69*FE_ConvertionFactors!$G$69</f>
        <v>7.2800000000000017E-2</v>
      </c>
      <c r="CT14" s="205">
        <f>DB_Census_State!AV14*FE_ConvertionFactors!$C$70*FE_ConvertionFactors!$C$71*FE_ConvertionFactors!$F$71*FE_ConvertionFactors!$G$71</f>
        <v>0</v>
      </c>
      <c r="CU14" s="205">
        <f>DB_Census_State!AV14*FE_ConvertionFactors!$C$70*FE_ConvertionFactors!$C$72*FE_ConvertionFactors!$F$72*FE_ConvertionFactors!$G$72</f>
        <v>0.30961896</v>
      </c>
      <c r="CV14" s="205">
        <f>(DB_Census_State!AV14*FE_ConvertionFactors!$D$74/FE_ConvertionFactors!$D$69)*FE_ConvertionFactors!$F$74*FE_ConvertionFactors!$G$74</f>
        <v>4.5000000000000005E-2</v>
      </c>
      <c r="CW14" s="205">
        <f>DB_Census_State!AV14*FE_ConvertionFactors!$F$68*FE_ConvertionFactors!$H$68</f>
        <v>21.294</v>
      </c>
      <c r="CX14" s="205">
        <f>DB_Census_State!AV14*FE_ConvertionFactors!$C$69*FE_ConvertionFactors!$F$69*FE_ConvertionFactors!$H$69</f>
        <v>4.2587999999999999</v>
      </c>
      <c r="CY14" s="205">
        <f>DB_Census_State!AV14*FE_ConvertionFactors!$C$70*FE_ConvertionFactors!$C$71*FE_ConvertionFactors!$F$71*FE_ConvertionFactors!$H$71</f>
        <v>4.7159999999999993</v>
      </c>
      <c r="CZ14" s="205">
        <f>DB_Census_State!AV14*FE_ConvertionFactors!$C$70*FE_ConvertionFactors!$C$72*FE_ConvertionFactors!$F$72*FE_ConvertionFactors!$H$72</f>
        <v>11.775084</v>
      </c>
      <c r="DA14" s="205">
        <f>(DB_Census_State!AV14*FE_ConvertionFactors!$D$74/FE_ConvertionFactors!$D$69)*FE_ConvertionFactors!$F$74*FE_ConvertionFactors!$H$74</f>
        <v>14.85</v>
      </c>
      <c r="DB14" s="205">
        <f>DB_Census_State!AV14*FE_ConvertionFactors!$F$68*FE_ConvertionFactors!$I$68</f>
        <v>17.29</v>
      </c>
      <c r="DC14" s="205">
        <f>DB_Census_State!AV14*FE_ConvertionFactors!$C$69*FE_ConvertionFactors!$F$69*FE_ConvertionFactors!$I$69</f>
        <v>3.4580000000000006</v>
      </c>
      <c r="DD14" s="205">
        <f>DB_Census_State!AV14*FE_ConvertionFactors!$C$70*FE_ConvertionFactors!$C$71*FE_ConvertionFactors!$F$71*FE_ConvertionFactors!$I$71</f>
        <v>4.4399999999999995</v>
      </c>
      <c r="DE14" s="205">
        <f>DB_Census_State!AV14*FE_ConvertionFactors!$C$70*FE_ConvertionFactors!$C$72*FE_ConvertionFactors!$F$72*FE_ConvertionFactors!$L$72</f>
        <v>8.2784220000000008</v>
      </c>
      <c r="DF14" s="205">
        <f>DB_Census_State!AV14*FE_ConvertionFactors!$C$70*FE_ConvertionFactors!$C$72*FE_ConvertionFactors!$F$72*FE_ConvertionFactors!$I$69</f>
        <v>11.356680000000001</v>
      </c>
      <c r="DG14" s="205">
        <f>DB_Census_State!AW14*FE_ConvertionFactors!$F$76*FE_ConvertionFactors!$G$76</f>
        <v>0</v>
      </c>
      <c r="DH14" s="205">
        <f>DB_Census_State!AW14*FE_ConvertionFactors!$C$77*FE_ConvertionFactors!$F$77*FE_ConvertionFactors!$G$77</f>
        <v>0</v>
      </c>
      <c r="DI14" s="205">
        <f>DB_Census_State!AW14*FE_ConvertionFactors!$C$78*FE_ConvertionFactors!$F$78*FE_ConvertionFactors!$G$78</f>
        <v>0</v>
      </c>
      <c r="DJ14" s="205">
        <f>(DB_Census_State!AW14*FE_ConvertionFactors!$D$80/FE_ConvertionFactors!$D$76)*FE_ConvertionFactors!$F$80*FE_ConvertionFactors!$G$80</f>
        <v>0</v>
      </c>
      <c r="DK14" s="205">
        <f>DB_Census_State!AW14*FE_ConvertionFactors!$F$76*FE_ConvertionFactors!$H$76</f>
        <v>0</v>
      </c>
      <c r="DL14" s="205">
        <f>DB_Census_State!AW14*FE_ConvertionFactors!$C$77*FE_ConvertionFactors!$F$77*FE_ConvertionFactors!$H$77</f>
        <v>0</v>
      </c>
      <c r="DM14" s="205">
        <f>DB_Census_State!AW14*FE_ConvertionFactors!$C$78*FE_ConvertionFactors!$F$78*FE_ConvertionFactors!$H$78</f>
        <v>0</v>
      </c>
      <c r="DN14" s="205">
        <f>(DB_Census_State!AW14*FE_ConvertionFactors!$D$80/FE_ConvertionFactors!$D$76)*FE_ConvertionFactors!$F$80*FE_ConvertionFactors!$H$80</f>
        <v>0</v>
      </c>
      <c r="DO14" s="205">
        <f>DB_Census_State!AW14*FE_ConvertionFactors!$F$76*FE_ConvertionFactors!$I$76</f>
        <v>0</v>
      </c>
      <c r="DP14" s="205">
        <f>DB_Census_State!AW14*FE_ConvertionFactors!$C$77*FE_ConvertionFactors!$F$77*FE_ConvertionFactors!$I$77</f>
        <v>0</v>
      </c>
      <c r="DQ14" s="205">
        <f>DB_Census_State!AW14*FE_ConvertionFactors!$C$78*FE_ConvertionFactors!$F$78*FE_ConvertionFactors!$L$78</f>
        <v>0</v>
      </c>
      <c r="DR14" s="205">
        <f>DB_Census_State!AW14*FE_ConvertionFactors!$C$78*FE_ConvertionFactors!$F$78*FE_ConvertionFactors!$I$77</f>
        <v>0</v>
      </c>
      <c r="DS14" s="181">
        <f>SUM(DB_Census_State!M14:N14)*FE_ConvertionFactors!$E$84*FE_ConvertionFactors!$F$84*FE_ConvertionFactors!$G$84</f>
        <v>7709.1950287131931</v>
      </c>
      <c r="DT14" s="181">
        <f>SUM(DB_Census_State!O14:P14)*FE_ConvertionFactors!$E$85*FE_ConvertionFactors!$F$85*FE_ConvertionFactors!$G$85</f>
        <v>522.280615958</v>
      </c>
      <c r="DU14" s="181">
        <f>SUM(DB_Census_State!Q14:S14)*FE_ConvertionFactors!$E$86*FE_ConvertionFactors!$F$86*FE_ConvertionFactors!$G$86</f>
        <v>339.16702933425</v>
      </c>
      <c r="DV14" s="181">
        <f>DB_Census_State!U14*FE_ConvertionFactors!$E$87*FE_ConvertionFactors!$F$87*FE_ConvertionFactors!$G$87</f>
        <v>1819.3365696543108</v>
      </c>
      <c r="DW14" s="181">
        <f>DB_Census_State!V14*FE_ConvertionFactors!$E$88*FE_ConvertionFactors!$F$88*FE_ConvertionFactors!$G$88</f>
        <v>3189.6483750000002</v>
      </c>
      <c r="DX14" s="181">
        <f>SUM(DB_Census_State!M14:N14)*FE_ConvertionFactors!$E$84*FE_ConvertionFactors!$F$84*FE_ConvertionFactors!$H$84</f>
        <v>435519.45941431675</v>
      </c>
      <c r="DY14" s="181">
        <f>SUM(DB_Census_State!O14:P14)*FE_ConvertionFactors!$E$85*FE_ConvertionFactors!$F$85*FE_ConvertionFactors!$H$85</f>
        <v>32565.732524439998</v>
      </c>
      <c r="DZ14" s="181">
        <f>SUM(DB_Census_State!Q14:S14)*FE_ConvertionFactors!$E$86*FE_ConvertionFactors!$F$86*FE_ConvertionFactors!$H$86</f>
        <v>21553.780041625003</v>
      </c>
      <c r="EA14" s="181">
        <f>DB_Census_State!U14*FE_ConvertionFactors!$E$87*FE_ConvertionFactors!$F$87*FE_ConvertionFactors!$H$87</f>
        <v>139042.56167047194</v>
      </c>
      <c r="EB14" s="181">
        <f>DB_Census_State!V14*FE_ConvertionFactors!$E$88*FE_ConvertionFactors!$F$88*FE_ConvertionFactors!$H$88</f>
        <v>190645.65000000002</v>
      </c>
      <c r="EC14" s="181">
        <f>SUM(DB_Census_State!M14:N14)*FE_ConvertionFactors!$E$84*FE_ConvertionFactors!$F$84*FE_ConvertionFactors!$I$84</f>
        <v>293683.62014145497</v>
      </c>
      <c r="ED14" s="181">
        <f>SUM(DB_Census_State!O14:P14)*FE_ConvertionFactors!$E$85*FE_ConvertionFactors!$F$85*FE_ConvertionFactors!$I$85</f>
        <v>21997.230648583998</v>
      </c>
      <c r="EE14" s="181">
        <f>SUM(DB_Census_State!Q14:S14)*FE_ConvertionFactors!$E$86*FE_ConvertionFactors!$F$86*FE_ConvertionFactors!$I$86</f>
        <v>14558.968405475</v>
      </c>
      <c r="EF14" s="181">
        <f>DB_Census_State!U14*FE_ConvertionFactors!$E$87*FE_ConvertionFactors!$F$87*FE_ConvertionFactors!$I$87</f>
        <v>111234.04933637756</v>
      </c>
      <c r="EG14" s="181">
        <f>DB_Census_State!V14*FE_ConvertionFactors!$E$88*FE_ConvertionFactors!$F$88*FE_ConvertionFactors!$I$88</f>
        <v>121719.91500000002</v>
      </c>
      <c r="EH14" s="181">
        <f>DB_Census_State!W14*0.00104*FE_ConvertionFactors!$F$90*FE_ConvertionFactors!$G$90</f>
        <v>3761.0239056</v>
      </c>
      <c r="EI14" s="181">
        <f>DB_Census_State!X14*0.00104*FE_ConvertionFactors!$F$91*FE_ConvertionFactors!$G$91</f>
        <v>54.0661056</v>
      </c>
      <c r="EJ14" s="181">
        <f>DB_Census_State!Y14*0.000054*FE_ConvertionFactors!$F$92*FE_ConvertionFactors!$G$92</f>
        <v>468.25490879999995</v>
      </c>
      <c r="EK14" s="205">
        <f>DB_Census_State!W14*0.00104*FE_ConvertionFactors!$F$90*FE_ConvertionFactors!$H$90</f>
        <v>447065.10575999995</v>
      </c>
      <c r="EL14" s="205">
        <f>DB_Census_State!X14*0.00104*FE_ConvertionFactors!$F$91*FE_ConvertionFactors!$H$91</f>
        <v>6426.7257599999994</v>
      </c>
      <c r="EM14" s="205">
        <f>DB_Census_State!Y14*0.000054*FE_ConvertionFactors!$F$92*FE_ConvertionFactors!$H$92</f>
        <v>38932.050988800002</v>
      </c>
      <c r="EN14" s="205">
        <f>DB_Census_State!W14*0.00104*FE_ConvertionFactors!$F$90*FE_ConvertionFactors!$I$90</f>
        <v>310248.99085439998</v>
      </c>
      <c r="EO14" s="205">
        <f>DB_Census_State!X14*0.00104*FE_ConvertionFactors!$F$91*FE_ConvertionFactors!$I$91</f>
        <v>4459.9436543999991</v>
      </c>
      <c r="EP14" s="205">
        <f>DB_Census_State!Y14*0.000054*FE_ConvertionFactors!$F$92*FE_ConvertionFactors!$I$92</f>
        <v>23011.384089599997</v>
      </c>
    </row>
    <row r="15" spans="1:148" x14ac:dyDescent="0.2">
      <c r="A15" s="203">
        <v>26</v>
      </c>
      <c r="B15" s="203" t="s">
        <v>44</v>
      </c>
      <c r="C15" s="203">
        <v>1975</v>
      </c>
      <c r="D15" s="204" t="s">
        <v>201</v>
      </c>
      <c r="E15" s="205">
        <f>DB_Census_State!AL15*FE_ConvertionFactors!$C$4*FE_ConvertionFactors!$F$4*FE_ConvertionFactors!$G$4</f>
        <v>0</v>
      </c>
      <c r="F15" s="205">
        <f>DB_Census_State!AL15*FE_ConvertionFactors!$C$5*FE_ConvertionFactors!$F$5*FE_ConvertionFactors!$G$5</f>
        <v>2723.7334277999998</v>
      </c>
      <c r="G15" s="205">
        <f>(DB_Census_State!AL15*FE_ConvertionFactors!$D$9/FE_ConvertionFactors!$D$3)*FE_ConvertionFactors!$C$10*FE_ConvertionFactors!$F$10*FE_ConvertionFactors!$G$10</f>
        <v>253.19893760000005</v>
      </c>
      <c r="H15" s="205">
        <f>(DB_Census_State!AL15*FE_ConvertionFactors!$D$9/FE_ConvertionFactors!$D$3)*FE_ConvertionFactors!$C$11*FE_ConvertionFactors!$F$11*FE_ConvertionFactors!$G$11</f>
        <v>74.598778800000005</v>
      </c>
      <c r="I15" s="205">
        <f>DB_Census_State!AL15*FE_ConvertionFactors!$C$4*FE_ConvertionFactors!$F$4*FE_ConvertionFactors!$H$4</f>
        <v>88024.14</v>
      </c>
      <c r="J15" s="205">
        <f>DB_Census_State!AL15*FE_ConvertionFactors!$C$5*FE_ConvertionFactors!$F$5*FE_ConvertionFactors!$H$5</f>
        <v>156578.25855</v>
      </c>
      <c r="K15" s="205">
        <f>(DB_Census_State!AL15*FE_ConvertionFactors!$D$9/FE_ConvertionFactors!$D$3)*FE_ConvertionFactors!$C$10*FE_ConvertionFactors!$F$10*FE_ConvertionFactors!$H$10</f>
        <v>74377.187920000011</v>
      </c>
      <c r="L15" s="205">
        <f>(DB_Census_State!AL15*FE_ConvertionFactors!$D$9/FE_ConvertionFactors!$D$3)*FE_ConvertionFactors!$C$11*FE_ConvertionFactors!$F$11*FE_ConvertionFactors!$H$11</f>
        <v>11617.8426</v>
      </c>
      <c r="M15" s="205">
        <f>DB_Census_State!AL15*FE_ConvertionFactors!$C$4*FE_ConvertionFactors!$F$4*FE_ConvertionFactors!$I$4</f>
        <v>82872.600000000006</v>
      </c>
      <c r="N15" s="205">
        <f>DB_Census_State!AL15*FE_ConvertionFactors!$C$5*FE_ConvertionFactors!$F$5*FE_ConvertionFactors!$L$5</f>
        <v>79017.400244999997</v>
      </c>
      <c r="O15" s="205">
        <f>DB_Census_State!AM15*FE_ConvertionFactors!$C$14*FE_ConvertionFactors!$F$14*FE_ConvertionFactors!$G$14</f>
        <v>520.01102399999991</v>
      </c>
      <c r="P15" s="205">
        <f>DB_Census_State!AM15*FE_ConvertionFactors!$C$15*FE_ConvertionFactors!$F$15*FE_ConvertionFactors!$G$15</f>
        <v>149.49644280000001</v>
      </c>
      <c r="Q15" s="205">
        <f>DB_Census_State!AM15*FE_ConvertionFactors!$C$16*FE_ConvertionFactors!$F$16*FE_ConvertionFactors!$G$16</f>
        <v>208.00440960000003</v>
      </c>
      <c r="R15" s="205">
        <f>DB_Census_State!AM15*FE_ConvertionFactors!$C$17*FE_ConvertionFactors!$F$17*FE_ConvertionFactors!$G$17</f>
        <v>76.241526600000014</v>
      </c>
      <c r="S15" s="205">
        <f>(DB_Census_State!AM15*FE_ConvertionFactors!$D$19/FE_ConvertionFactors!$D$13)*FE_ConvertionFactors!$F$19*FE_ConvertionFactors!$G$19</f>
        <v>534.0621440000001</v>
      </c>
      <c r="T15" s="205">
        <f>DB_Census_State!AM15*FE_ConvertionFactors!$C$14*FE_ConvertionFactors!$F$14*FE_ConvertionFactors!$H$14</f>
        <v>90001.907999999996</v>
      </c>
      <c r="U15" s="205">
        <f>DB_Census_State!AM15*FE_ConvertionFactors!$C$15*FE_ConvertionFactors!$F$15*FE_ConvertionFactors!$H$15</f>
        <v>21414.355320000002</v>
      </c>
      <c r="V15" s="205">
        <f>DB_Census_State!AM15*FE_ConvertionFactors!$C$16*FE_ConvertionFactors!$F$16*FE_ConvertionFactors!$H$16</f>
        <v>36000.763200000001</v>
      </c>
      <c r="W15" s="205">
        <f>DB_Census_State!AM15*FE_ConvertionFactors!$C$17*FE_ConvertionFactors!$F$17*FE_ConvertionFactors!$H$17</f>
        <v>33587.483340000006</v>
      </c>
      <c r="X15" s="205">
        <f>(DB_Census_State!AM15*FE_ConvertionFactors!$D$19/FE_ConvertionFactors!$D$13)*FE_ConvertionFactors!$F$19*FE_ConvertionFactors!$H$19</f>
        <v>197094.36266666668</v>
      </c>
      <c r="Y15" s="205">
        <f>DB_Census_State!AM15*FE_ConvertionFactors!$C$14*FE_ConvertionFactors!$F$14*FE_ConvertionFactors!$I$14</f>
        <v>83501.770199999999</v>
      </c>
      <c r="Z15" s="205">
        <f>DB_Census_State!AM15*FE_ConvertionFactors!$C$15*FE_ConvertionFactors!$F$15*FE_ConvertionFactors!$L$15</f>
        <v>14293.072065000002</v>
      </c>
      <c r="AA15" s="205">
        <f>DB_Census_State!AM15*FE_ConvertionFactors!$C$15*FE_ConvertionFactors!$F$15*FE_ConvertionFactors!$I$14</f>
        <v>16868.855370000001</v>
      </c>
      <c r="AB15" s="205">
        <f>DB_Census_State!AM15*FE_ConvertionFactors!$C$16*FE_ConvertionFactors!$F$16*FE_ConvertionFactors!$L$16</f>
        <v>23950.289786661539</v>
      </c>
      <c r="AC15" s="205">
        <f>DB_Census_State!AM15*FE_ConvertionFactors!$C$16*FE_ConvertionFactors!$F$16*FE_ConvertionFactors!$I$14</f>
        <v>33400.708080000004</v>
      </c>
      <c r="AD15" s="205">
        <f>DB_Census_State!AN15*FE_ConvertionFactors!$C$22*FE_ConvertionFactors!$F$22*FE_ConvertionFactors!$G$22</f>
        <v>1613.2650071999997</v>
      </c>
      <c r="AE15" s="205">
        <f>DB_Census_State!AN15*FE_ConvertionFactors!$C$23*FE_ConvertionFactors!$F$23*FE_ConvertionFactors!$G$23</f>
        <v>648.34989911999992</v>
      </c>
      <c r="AF15" s="205">
        <f>(DB_Census_State!AN15*FE_ConvertionFactors!$D$25/FE_ConvertionFactors!$D$21)*FE_ConvertionFactors!$F$25*FE_ConvertionFactors!$G$25</f>
        <v>36748.129152000001</v>
      </c>
      <c r="AG15" s="205">
        <f>DB_Census_State!AN15*FE_ConvertionFactors!$C$22*FE_ConvertionFactors!$F$22*FE_ConvertionFactors!$H$22</f>
        <v>523550.15327999991</v>
      </c>
      <c r="AH15" s="205">
        <f>DB_Census_State!AN15*FE_ConvertionFactors!$C$23*FE_ConvertionFactors!$F$23*FE_ConvertionFactors!$H$23</f>
        <v>168023.07244799999</v>
      </c>
      <c r="AI15" s="205">
        <f>(DB_Census_State!AN15*FE_ConvertionFactors!$D$25/FE_ConvertionFactors!$D$21)*FE_ConvertionFactors!$F$25*FE_ConvertionFactors!$H$25</f>
        <v>3918324.6143999998</v>
      </c>
      <c r="AJ15" s="205">
        <f>DB_Census_State!AN15*FE_ConvertionFactors!$C$22*FE_ConvertionFactors!$F$22*FE_ConvertionFactors!$I$22</f>
        <v>462672.22847999993</v>
      </c>
      <c r="AK15" s="205">
        <f>DB_Census_State!AO15*FE_ConvertionFactors!$F$27*FE_ConvertionFactors!$G$27</f>
        <v>0.77600000000000002</v>
      </c>
      <c r="AL15" s="205">
        <f>DB_Census_State!AO15*FE_ConvertionFactors!$C$29*FE_ConvertionFactors!$F$29*FE_ConvertionFactors!$G$29</f>
        <v>0.84084000000000003</v>
      </c>
      <c r="AM15" s="205">
        <f>DB_Census_State!AO15*FE_ConvertionFactors!$F$27*FE_ConvertionFactors!$H$27</f>
        <v>69.064000000000007</v>
      </c>
      <c r="AN15" s="205">
        <f>DB_Census_State!AO15*FE_ConvertionFactors!$C$29*FE_ConvertionFactors!$F$29*FE_ConvertionFactors!$H$29</f>
        <v>190.00799999999998</v>
      </c>
      <c r="AO15" s="205">
        <f>DB_Census_State!AO15*FE_ConvertionFactors!$F$27*FE_ConvertionFactors!$I$27</f>
        <v>37.054000000000002</v>
      </c>
      <c r="AP15" s="205">
        <f>DB_Census_State!AP15*FE_ConvertionFactors!$F$31*FE_ConvertionFactors!$G$31</f>
        <v>1196.6138099999998</v>
      </c>
      <c r="AQ15" s="205">
        <f>DB_Census_State!AP15*FE_ConvertionFactors!$F$31*FE_ConvertionFactors!$H$31</f>
        <v>163264.02119999999</v>
      </c>
      <c r="AR15" s="205">
        <f>DB_Census_State!AP15*FE_ConvertionFactors!$F$31*FE_ConvertionFactors!$I$31</f>
        <v>136053.351</v>
      </c>
      <c r="AS15" s="205">
        <f>DB_Census_State!AQ15*FE_ConvertionFactors!$C$34*FE_ConvertionFactors!$F$34*FE_ConvertionFactors!$G$34</f>
        <v>15862.789600000004</v>
      </c>
      <c r="AT15" s="205">
        <f>DB_Census_State!AQ15*FE_ConvertionFactors!$C$35*FE_ConvertionFactors!$F$35*FE_ConvertionFactors!$G$35</f>
        <v>52772.101830000007</v>
      </c>
      <c r="AU15" s="205">
        <f>DB_Census_State!AQ15*FE_ConvertionFactors!$C$35*FE_ConvertionFactors!$C$37*FE_ConvertionFactors!$F$37*FE_ConvertionFactors!$G$37</f>
        <v>30209.096514240005</v>
      </c>
      <c r="AV15" s="205">
        <f>DB_Census_State!AQ15*FE_ConvertionFactors!$C$35*FE_ConvertionFactors!$C$38*FE_ConvertionFactors!$C$39*FE_ConvertionFactors!$F$39*FE_ConvertionFactors!$G$39</f>
        <v>11247.950025235003</v>
      </c>
      <c r="AW15" s="205">
        <f>DB_Census_State!AQ15*FE_ConvertionFactors!$C$35*FE_ConvertionFactors!$C$38*FE_ConvertionFactors!$C$40*FE_ConvertionFactors!$F$40*FE_ConvertionFactors!$G$40</f>
        <v>2311.2226079250004</v>
      </c>
      <c r="AX15" s="205">
        <f>DB_Census_State!AQ15*FE_ConvertionFactors!$C$35*FE_ConvertionFactors!$C$38*FE_ConvertionFactors!$C$41*FE_ConvertionFactors!$F$41*FE_ConvertionFactors!$G$41</f>
        <v>0</v>
      </c>
      <c r="AY15" s="205">
        <f>DB_Census_State!AQ15*FE_ConvertionFactors!$C$35*FE_ConvertionFactors!$C$42*FE_ConvertionFactors!$C$44*FE_ConvertionFactors!$F$44*FE_ConvertionFactors!$G$44</f>
        <v>60651.182014421225</v>
      </c>
      <c r="AZ15" s="205">
        <f>(DB_Census_State!AQ15*FE_ConvertionFactors!$D$46/FE_ConvertionFactors!$D$33)*FE_ConvertionFactors!$F$46*FE_ConvertionFactors!$G$46</f>
        <v>208180.22922666668</v>
      </c>
      <c r="BA15" s="205">
        <f>DB_Census_State!AQ15*FE_ConvertionFactors!$C$34*FE_ConvertionFactors!$F$34*FE_ConvertionFactors!$H$34</f>
        <v>5393348.4640000015</v>
      </c>
      <c r="BB15" s="205">
        <f>DB_Census_State!AQ15*FE_ConvertionFactors!$C$35*FE_ConvertionFactors!$F$35*FE_ConvertionFactors!$H$35</f>
        <v>59808382.074000008</v>
      </c>
      <c r="BC15" s="205">
        <f>DB_Census_State!AQ15*FE_ConvertionFactors!$C$35*FE_ConvertionFactors!$C$37*FE_ConvertionFactors!$F$37*FE_ConvertionFactors!$H$37</f>
        <v>30880409.770112008</v>
      </c>
      <c r="BD15" s="205">
        <f>DB_Census_State!AQ15*FE_ConvertionFactors!$C$35*FE_ConvertionFactors!$C$38*FE_ConvertionFactors!$C$39*FE_ConvertionFactors!$F$39*FE_ConvertionFactors!$H$39</f>
        <v>3006270.2794719003</v>
      </c>
      <c r="BE15" s="205">
        <f>DB_Census_State!AQ15*FE_ConvertionFactors!$C$35*FE_ConvertionFactors!$C$38*FE_ConvertionFactors!$C$40*FE_ConvertionFactors!$F$40*FE_ConvertionFactors!$H$40</f>
        <v>1033746.8391810003</v>
      </c>
      <c r="BF15" s="205">
        <f>DB_Census_State!AQ15*FE_ConvertionFactors!$C$35*FE_ConvertionFactors!$C$38*FE_ConvertionFactors!$C$41*FE_ConvertionFactors!$F$41*FE_ConvertionFactors!$H$41</f>
        <v>11280867.438135752</v>
      </c>
      <c r="BG15" s="205">
        <f>DB_Census_State!AQ15*FE_ConvertionFactors!$C$35*FE_ConvertionFactors!$C$42*FE_ConvertionFactors!$C$44*FE_ConvertionFactors!$F$44*FE_ConvertionFactors!$H$44</f>
        <v>6363402.7031523921</v>
      </c>
      <c r="BH15" s="205">
        <f>(DB_Census_State!AQ15*FE_ConvertionFactors!$D$46/FE_ConvertionFactors!$D$33)*FE_ConvertionFactors!$F$46*FE_ConvertionFactors!$H$46</f>
        <v>68058921.093333349</v>
      </c>
      <c r="BI15" s="205">
        <f>DB_Census_State!AQ15*FE_ConvertionFactors!$C$35*FE_ConvertionFactors!$C$38*FE_ConvertionFactors!$C$41*FE_ConvertionFactors!$F$41*FE_ConvertionFactors!$I$41</f>
        <v>10442860.142731382</v>
      </c>
      <c r="BJ15" s="181">
        <f>DB_Census_State!AR15*FE_ConvertionFactors!$F$48*FE_ConvertionFactors!$G$48</f>
        <v>21942.564335999999</v>
      </c>
      <c r="BK15" s="205">
        <f>(DB_Census_State!AR15*FE_ConvertionFactors!$D$50/FE_ConvertionFactors!$D$48)*FE_ConvertionFactors!$F$50*FE_ConvertionFactors!$G$50</f>
        <v>9306.5834399999985</v>
      </c>
      <c r="BL15" s="181">
        <f>DB_Census_State!AR15*FE_ConvertionFactors!$F$48*FE_ConvertionFactors!$H$48</f>
        <v>1645692.3252000001</v>
      </c>
      <c r="BM15" s="205">
        <f>(DB_Census_State!AR15*FE_ConvertionFactors!$D$50/FE_ConvertionFactors!$D$48)*FE_ConvertionFactors!$F$50*FE_ConvertionFactors!$H$50</f>
        <v>2346307.6559999995</v>
      </c>
      <c r="BN15" s="181">
        <f>DB_Census_State!AR15*FE_ConvertionFactors!$F$48*FE_ConvertionFactors!$I$48</f>
        <v>1161717.2166599999</v>
      </c>
      <c r="BO15" s="181">
        <f>DB_Census_State!AS15*FE_ConvertionFactors!$F$52*FE_ConvertionFactors!$G$52</f>
        <v>248.8644864</v>
      </c>
      <c r="BP15" s="205">
        <f>DB_Census_State!AS15*FE_ConvertionFactors!$C$53*FE_ConvertionFactors!$F$53*FE_ConvertionFactors!$G$53</f>
        <v>74.659345919999993</v>
      </c>
      <c r="BQ15" s="205">
        <f>DB_Census_State!AS15*FE_ConvertionFactors!$C$54*FE_ConvertionFactors!$C$55*FE_ConvertionFactors!$F$55*FE_ConvertionFactors!$G$55</f>
        <v>120.32186879999998</v>
      </c>
      <c r="BR15" s="205">
        <f>DB_Census_State!AS15*FE_ConvertionFactors!$C$54*FE_ConvertionFactors!$C$56*FE_ConvertionFactors!$F$56*FE_ConvertionFactors!$G$56</f>
        <v>21.152882887500066</v>
      </c>
      <c r="BS15" s="205">
        <f>DB_Census_State!AS15*FE_ConvertionFactors!$F$52*FE_ConvertionFactors!$H$52</f>
        <v>59189.391360000009</v>
      </c>
      <c r="BT15" s="205">
        <f>DB_Census_State!AS15*FE_ConvertionFactors!$C$53*FE_ConvertionFactors!$F$53*FE_ConvertionFactors!$H$53</f>
        <v>17756.817408000003</v>
      </c>
      <c r="BU15" s="205">
        <f>DB_Census_State!AS15*FE_ConvertionFactors!$C$54*FE_ConvertionFactors!$C$55*FE_ConvertionFactors!$F$55*FE_ConvertionFactors!$H$55</f>
        <v>36297.097087999995</v>
      </c>
      <c r="BV15" s="205">
        <f>DB_Census_State!AS15*FE_ConvertionFactors!$C$54*FE_ConvertionFactors!$C$56*FE_ConvertionFactors!$F$56*FE_ConvertionFactors!$H$56</f>
        <v>5556.1572384500178</v>
      </c>
      <c r="BW15" s="205">
        <f>DB_Census_State!AS15*FE_ConvertionFactors!$F$52*FE_ConvertionFactors!$I$52</f>
        <v>30267.3024</v>
      </c>
      <c r="BX15" s="205">
        <f>DB_Census_State!AS15*FE_ConvertionFactors!$C$53*FE_ConvertionFactors!$F$53*FE_ConvertionFactors!$I$53</f>
        <v>9080.1907200000005</v>
      </c>
      <c r="BY15" s="205">
        <f>DB_Census_State!AS15*FE_ConvertionFactors!$C$54*FE_ConvertionFactors!$C$55*FE_ConvertionFactors!$F$55*FE_ConvertionFactors!$L$55</f>
        <v>18850.426111999997</v>
      </c>
      <c r="BZ15" s="205">
        <f>DB_Census_State!AS15*FE_ConvertionFactors!$C$54*FE_ConvertionFactors!$C$56*FE_ConvertionFactors!$F$56*FE_ConvertionFactors!$I$56</f>
        <v>3172.93243312501</v>
      </c>
      <c r="CA15" s="205">
        <f>DB_Census_State!AT15*FE_ConvertionFactors!$F$58*FE_ConvertionFactors!$G$58</f>
        <v>6936.5021439999991</v>
      </c>
      <c r="CB15" s="205">
        <f>(DB_Census_State!AT15*FE_ConvertionFactors!$D$60/FE_ConvertionFactors!$D$58)*FE_ConvertionFactors!$F$60*FE_ConvertionFactors!$G$60</f>
        <v>32524.529399999996</v>
      </c>
      <c r="CC15" s="205">
        <f>DB_Census_State!AT15*FE_ConvertionFactors!$F$58*FE_ConvertionFactors!$H$58</f>
        <v>4562084.1024000002</v>
      </c>
      <c r="CD15" s="205">
        <f>(DB_Census_State!AT15*FE_ConvertionFactors!$D$60/FE_ConvertionFactors!$D$58)*FE_ConvertionFactors!$F$60*FE_ConvertionFactors!$H$60</f>
        <v>2599349.9399999995</v>
      </c>
      <c r="CE15" s="205">
        <f>DB_Census_State!AT15*FE_ConvertionFactors!$F$58*FE_ConvertionFactors!$I$58</f>
        <v>3414893.3632</v>
      </c>
      <c r="CF15" s="205">
        <f>DB_Census_State!AU15*FE_ConvertionFactors!$F$62*FE_ConvertionFactors!$G$62</f>
        <v>17408.600000000002</v>
      </c>
      <c r="CG15" s="205">
        <f>DB_Census_State!AU15*FE_ConvertionFactors!$C$63*FE_ConvertionFactors!$F$63*FE_ConvertionFactors!$G$63</f>
        <v>6963.44</v>
      </c>
      <c r="CH15" s="205">
        <f>DB_Census_State!AU15*FE_ConvertionFactors!$C$64*FE_ConvertionFactors!$F$64*FE_ConvertionFactors!$G$64</f>
        <v>10445.160000000002</v>
      </c>
      <c r="CI15" s="205">
        <f>(DB_Census_State!AU15*FE_ConvertionFactors!$D$66/FE_ConvertionFactors!$D$62)*FE_ConvertionFactors!$F$66*FE_ConvertionFactors!$G$66</f>
        <v>9248.3187500000004</v>
      </c>
      <c r="CJ15" s="205">
        <f>DB_Census_State!AU15*FE_ConvertionFactors!$F$62*FE_ConvertionFactors!$H$62</f>
        <v>3272816.8000000003</v>
      </c>
      <c r="CK15" s="205">
        <f>DB_Census_State!AU15*FE_ConvertionFactors!$C$63*FE_ConvertionFactors!$F$63*FE_ConvertionFactors!$H$63</f>
        <v>1309126.72</v>
      </c>
      <c r="CL15" s="205">
        <f>DB_Census_State!AU15*FE_ConvertionFactors!$C$64*FE_ConvertionFactors!$F$64*FE_ConvertionFactors!$H$64</f>
        <v>1963690.08</v>
      </c>
      <c r="CM15" s="205">
        <f>(DB_Census_State!AU15*FE_ConvertionFactors!$D$66/FE_ConvertionFactors!$D$62)*FE_ConvertionFactors!$F$66*FE_ConvertionFactors!$H$66</f>
        <v>2774495.625</v>
      </c>
      <c r="CN15" s="205">
        <f>DB_Census_State!AU15*FE_ConvertionFactors!$F$62*FE_ConvertionFactors!$I$62</f>
        <v>2785376</v>
      </c>
      <c r="CO15" s="205">
        <f>DB_Census_State!AU15*FE_ConvertionFactors!$C$63*FE_ConvertionFactors!$F$63*FE_ConvertionFactors!$I$63</f>
        <v>1114150.3999999999</v>
      </c>
      <c r="CP15" s="205">
        <f>DB_Census_State!AU15*FE_ConvertionFactors!$C$64*FE_ConvertionFactors!$F$64*FE_ConvertionFactors!$L$64</f>
        <v>1676448.1799999997</v>
      </c>
      <c r="CQ15" s="205">
        <f>DB_Census_State!AU15*FE_ConvertionFactors!$C$64*FE_ConvertionFactors!$F$64*FE_ConvertionFactors!$I$63</f>
        <v>1671225.6</v>
      </c>
      <c r="CR15" s="205">
        <f>DB_Census_State!AV15*FE_ConvertionFactors!$F$68*FE_ConvertionFactors!$G$68</f>
        <v>17.836000000000002</v>
      </c>
      <c r="CS15" s="205">
        <f>DB_Census_State!AV15*FE_ConvertionFactors!$C$69*FE_ConvertionFactors!$F$69*FE_ConvertionFactors!$G$69</f>
        <v>3.5672000000000006</v>
      </c>
      <c r="CT15" s="205">
        <f>DB_Census_State!AV15*FE_ConvertionFactors!$C$70*FE_ConvertionFactors!$C$71*FE_ConvertionFactors!$F$71*FE_ConvertionFactors!$G$71</f>
        <v>0</v>
      </c>
      <c r="CU15" s="205">
        <f>DB_Census_State!AV15*FE_ConvertionFactors!$C$70*FE_ConvertionFactors!$C$72*FE_ConvertionFactors!$F$72*FE_ConvertionFactors!$G$72</f>
        <v>15.17132904</v>
      </c>
      <c r="CV15" s="205">
        <f>(DB_Census_State!AV15*FE_ConvertionFactors!$D$74/FE_ConvertionFactors!$D$69)*FE_ConvertionFactors!$F$74*FE_ConvertionFactors!$G$74</f>
        <v>2.2050000000000001</v>
      </c>
      <c r="CW15" s="205">
        <f>DB_Census_State!AV15*FE_ConvertionFactors!$F$68*FE_ConvertionFactors!$H$68</f>
        <v>1043.4059999999999</v>
      </c>
      <c r="CX15" s="205">
        <f>DB_Census_State!AV15*FE_ConvertionFactors!$C$69*FE_ConvertionFactors!$F$69*FE_ConvertionFactors!$H$69</f>
        <v>208.68120000000002</v>
      </c>
      <c r="CY15" s="205">
        <f>DB_Census_State!AV15*FE_ConvertionFactors!$C$70*FE_ConvertionFactors!$C$71*FE_ConvertionFactors!$F$71*FE_ConvertionFactors!$H$71</f>
        <v>231.08399999999997</v>
      </c>
      <c r="CZ15" s="205">
        <f>DB_Census_State!AV15*FE_ConvertionFactors!$C$70*FE_ConvertionFactors!$C$72*FE_ConvertionFactors!$F$72*FE_ConvertionFactors!$H$72</f>
        <v>576.97911599999998</v>
      </c>
      <c r="DA15" s="205">
        <f>(DB_Census_State!AV15*FE_ConvertionFactors!$D$74/FE_ConvertionFactors!$D$69)*FE_ConvertionFactors!$F$74*FE_ConvertionFactors!$H$74</f>
        <v>727.65</v>
      </c>
      <c r="DB15" s="205">
        <f>DB_Census_State!AV15*FE_ConvertionFactors!$F$68*FE_ConvertionFactors!$I$68</f>
        <v>847.21</v>
      </c>
      <c r="DC15" s="205">
        <f>DB_Census_State!AV15*FE_ConvertionFactors!$C$69*FE_ConvertionFactors!$F$69*FE_ConvertionFactors!$I$69</f>
        <v>169.44200000000001</v>
      </c>
      <c r="DD15" s="205">
        <f>DB_Census_State!AV15*FE_ConvertionFactors!$C$70*FE_ConvertionFactors!$C$71*FE_ConvertionFactors!$F$71*FE_ConvertionFactors!$I$71</f>
        <v>217.56</v>
      </c>
      <c r="DE15" s="205">
        <f>DB_Census_State!AV15*FE_ConvertionFactors!$C$70*FE_ConvertionFactors!$C$72*FE_ConvertionFactors!$F$72*FE_ConvertionFactors!$L$72</f>
        <v>405.64267800000005</v>
      </c>
      <c r="DF15" s="205">
        <f>DB_Census_State!AV15*FE_ConvertionFactors!$C$70*FE_ConvertionFactors!$C$72*FE_ConvertionFactors!$F$72*FE_ConvertionFactors!$I$69</f>
        <v>556.47731999999996</v>
      </c>
      <c r="DG15" s="205">
        <f>DB_Census_State!AW15*FE_ConvertionFactors!$F$76*FE_ConvertionFactors!$G$76</f>
        <v>0</v>
      </c>
      <c r="DH15" s="205">
        <f>DB_Census_State!AW15*FE_ConvertionFactors!$C$77*FE_ConvertionFactors!$F$77*FE_ConvertionFactors!$G$77</f>
        <v>0</v>
      </c>
      <c r="DI15" s="205">
        <f>DB_Census_State!AW15*FE_ConvertionFactors!$C$78*FE_ConvertionFactors!$F$78*FE_ConvertionFactors!$G$78</f>
        <v>0</v>
      </c>
      <c r="DJ15" s="205">
        <f>(DB_Census_State!AW15*FE_ConvertionFactors!$D$80/FE_ConvertionFactors!$D$76)*FE_ConvertionFactors!$F$80*FE_ConvertionFactors!$G$80</f>
        <v>0</v>
      </c>
      <c r="DK15" s="205">
        <f>DB_Census_State!AW15*FE_ConvertionFactors!$F$76*FE_ConvertionFactors!$H$76</f>
        <v>0</v>
      </c>
      <c r="DL15" s="205">
        <f>DB_Census_State!AW15*FE_ConvertionFactors!$C$77*FE_ConvertionFactors!$F$77*FE_ConvertionFactors!$H$77</f>
        <v>0</v>
      </c>
      <c r="DM15" s="205">
        <f>DB_Census_State!AW15*FE_ConvertionFactors!$C$78*FE_ConvertionFactors!$F$78*FE_ConvertionFactors!$H$78</f>
        <v>0</v>
      </c>
      <c r="DN15" s="205">
        <f>(DB_Census_State!AW15*FE_ConvertionFactors!$D$80/FE_ConvertionFactors!$D$76)*FE_ConvertionFactors!$F$80*FE_ConvertionFactors!$H$80</f>
        <v>0</v>
      </c>
      <c r="DO15" s="205">
        <f>DB_Census_State!AW15*FE_ConvertionFactors!$F$76*FE_ConvertionFactors!$I$76</f>
        <v>0</v>
      </c>
      <c r="DP15" s="205">
        <f>DB_Census_State!AW15*FE_ConvertionFactors!$C$77*FE_ConvertionFactors!$F$77*FE_ConvertionFactors!$I$77</f>
        <v>0</v>
      </c>
      <c r="DQ15" s="205">
        <f>DB_Census_State!AW15*FE_ConvertionFactors!$C$78*FE_ConvertionFactors!$F$78*FE_ConvertionFactors!$L$78</f>
        <v>0</v>
      </c>
      <c r="DR15" s="205">
        <f>DB_Census_State!AW15*FE_ConvertionFactors!$C$78*FE_ConvertionFactors!$F$78*FE_ConvertionFactors!$I$77</f>
        <v>0</v>
      </c>
      <c r="DS15" s="181">
        <f>SUM(DB_Census_State!M15:N15)*FE_ConvertionFactors!$E$84*FE_ConvertionFactors!$F$84*FE_ConvertionFactors!$G$84</f>
        <v>9994.3335397181745</v>
      </c>
      <c r="DT15" s="181">
        <f>SUM(DB_Census_State!O15:P15)*FE_ConvertionFactors!$E$85*FE_ConvertionFactors!$F$85*FE_ConvertionFactors!$G$85</f>
        <v>1070.8807176980001</v>
      </c>
      <c r="DU15" s="181">
        <f>SUM(DB_Census_State!Q15:S15)*FE_ConvertionFactors!$E$86*FE_ConvertionFactors!$F$86*FE_ConvertionFactors!$G$86</f>
        <v>502.45152647174996</v>
      </c>
      <c r="DV15" s="181">
        <f>DB_Census_State!U15*FE_ConvertionFactors!$E$87*FE_ConvertionFactors!$F$87*FE_ConvertionFactors!$G$87</f>
        <v>3435.0253822385062</v>
      </c>
      <c r="DW15" s="181">
        <f>DB_Census_State!V15*FE_ConvertionFactors!$E$88*FE_ConvertionFactors!$F$88*FE_ConvertionFactors!$G$88</f>
        <v>9723.4858350000013</v>
      </c>
      <c r="DX15" s="181">
        <f>SUM(DB_Census_State!M15:N15)*FE_ConvertionFactors!$E$84*FE_ConvertionFactors!$F$84*FE_ConvertionFactors!$H$84</f>
        <v>564614.94672433846</v>
      </c>
      <c r="DY15" s="181">
        <f>SUM(DB_Census_State!O15:P15)*FE_ConvertionFactors!$E$85*FE_ConvertionFactors!$F$85*FE_ConvertionFactors!$H$85</f>
        <v>66772.562397640009</v>
      </c>
      <c r="DZ15" s="181">
        <f>SUM(DB_Census_State!Q15:S15)*FE_ConvertionFactors!$E$86*FE_ConvertionFactors!$F$86*FE_ConvertionFactors!$H$86</f>
        <v>31930.372785374999</v>
      </c>
      <c r="EA15" s="181">
        <f>DB_Census_State!U15*FE_ConvertionFactors!$E$87*FE_ConvertionFactors!$F$87*FE_ConvertionFactors!$H$87</f>
        <v>262521.36988610344</v>
      </c>
      <c r="EB15" s="181">
        <f>DB_Census_State!V15*FE_ConvertionFactors!$E$88*FE_ConvertionFactors!$F$88*FE_ConvertionFactors!$H$88</f>
        <v>581173.86600000015</v>
      </c>
      <c r="EC15" s="181">
        <f>SUM(DB_Census_State!M15:N15)*FE_ConvertionFactors!$E$84*FE_ConvertionFactors!$F$84*FE_ConvertionFactors!$I$84</f>
        <v>380736.51579878764</v>
      </c>
      <c r="ED15" s="181">
        <f>SUM(DB_Census_State!O15:P15)*FE_ConvertionFactors!$E$85*FE_ConvertionFactors!$F$85*FE_ConvertionFactors!$I$85</f>
        <v>45102.976110104006</v>
      </c>
      <c r="EE15" s="181">
        <f>SUM(DB_Census_State!Q15:S15)*FE_ConvertionFactors!$E$86*FE_ConvertionFactors!$F$86*FE_ConvertionFactors!$I$86</f>
        <v>21568.063126724999</v>
      </c>
      <c r="EF15" s="181">
        <f>DB_Census_State!U15*FE_ConvertionFactors!$E$87*FE_ConvertionFactors!$F$87*FE_ConvertionFactors!$I$87</f>
        <v>210017.09590888277</v>
      </c>
      <c r="EG15" s="181">
        <f>DB_Census_State!V15*FE_ConvertionFactors!$E$88*FE_ConvertionFactors!$F$88*FE_ConvertionFactors!$I$88</f>
        <v>371057.16060000012</v>
      </c>
      <c r="EH15" s="181">
        <f>DB_Census_State!W15*0.00104*FE_ConvertionFactors!$F$90*FE_ConvertionFactors!$G$90</f>
        <v>6206.3047488000002</v>
      </c>
      <c r="EI15" s="181">
        <f>DB_Census_State!X15*0.00104*FE_ConvertionFactors!$F$91*FE_ConvertionFactors!$G$91</f>
        <v>94.750177599999986</v>
      </c>
      <c r="EJ15" s="181">
        <f>DB_Census_State!Y15*0.000054*FE_ConvertionFactors!$F$92*FE_ConvertionFactors!$G$92</f>
        <v>2548.6634123999997</v>
      </c>
      <c r="EK15" s="205">
        <f>DB_Census_State!W15*0.00104*FE_ConvertionFactors!$F$90*FE_ConvertionFactors!$H$90</f>
        <v>737730.56447999994</v>
      </c>
      <c r="EL15" s="205">
        <f>DB_Census_State!X15*0.00104*FE_ConvertionFactors!$F$91*FE_ConvertionFactors!$H$91</f>
        <v>11262.756959999999</v>
      </c>
      <c r="EM15" s="205">
        <f>DB_Census_State!Y15*0.000054*FE_ConvertionFactors!$F$92*FE_ConvertionFactors!$H$92</f>
        <v>211903.15800240001</v>
      </c>
      <c r="EN15" s="205">
        <f>DB_Census_State!W15*0.00104*FE_ConvertionFactors!$F$90*FE_ConvertionFactors!$I$90</f>
        <v>511961.59173119994</v>
      </c>
      <c r="EO15" s="205">
        <f>DB_Census_State!X15*0.00104*FE_ConvertionFactors!$F$91*FE_ConvertionFactors!$I$91</f>
        <v>7815.9957823999985</v>
      </c>
      <c r="EP15" s="205">
        <f>DB_Census_State!Y15*0.000054*FE_ConvertionFactors!$F$92*FE_ConvertionFactors!$I$92</f>
        <v>125248.6019808</v>
      </c>
    </row>
    <row r="16" spans="1:148" x14ac:dyDescent="0.2">
      <c r="A16" s="203">
        <v>27</v>
      </c>
      <c r="B16" s="203" t="s">
        <v>45</v>
      </c>
      <c r="C16" s="203">
        <v>1975</v>
      </c>
      <c r="D16" s="204" t="s">
        <v>201</v>
      </c>
      <c r="E16" s="205">
        <f>DB_Census_State!AL16*FE_ConvertionFactors!$C$4*FE_ConvertionFactors!$F$4*FE_ConvertionFactors!$G$4</f>
        <v>0</v>
      </c>
      <c r="F16" s="205">
        <f>DB_Census_State!AL16*FE_ConvertionFactors!$C$5*FE_ConvertionFactors!$F$5*FE_ConvertionFactors!$G$5</f>
        <v>2067.5469122</v>
      </c>
      <c r="G16" s="205">
        <f>(DB_Census_State!AL16*FE_ConvertionFactors!$D$9/FE_ConvertionFactors!$D$3)*FE_ConvertionFactors!$C$10*FE_ConvertionFactors!$F$10*FE_ConvertionFactors!$G$10</f>
        <v>192.19967573333335</v>
      </c>
      <c r="H16" s="205">
        <f>(DB_Census_State!AL16*FE_ConvertionFactors!$D$9/FE_ConvertionFactors!$D$3)*FE_ConvertionFactors!$C$11*FE_ConvertionFactors!$F$11*FE_ConvertionFactors!$G$11</f>
        <v>56.626861200000008</v>
      </c>
      <c r="I16" s="205">
        <f>DB_Census_State!AL16*FE_ConvertionFactors!$C$4*FE_ConvertionFactors!$F$4*FE_ConvertionFactors!$H$4</f>
        <v>66817.86</v>
      </c>
      <c r="J16" s="205">
        <f>DB_Census_State!AL16*FE_ConvertionFactors!$C$5*FE_ConvertionFactors!$F$5*FE_ConvertionFactors!$H$5</f>
        <v>118856.30645</v>
      </c>
      <c r="K16" s="205">
        <f>(DB_Census_State!AL16*FE_ConvertionFactors!$D$9/FE_ConvertionFactors!$D$3)*FE_ConvertionFactors!$C$10*FE_ConvertionFactors!$F$10*FE_ConvertionFactors!$H$10</f>
        <v>56458.654746666667</v>
      </c>
      <c r="L16" s="205">
        <f>(DB_Census_State!AL16*FE_ConvertionFactors!$D$9/FE_ConvertionFactors!$D$3)*FE_ConvertionFactors!$C$11*FE_ConvertionFactors!$F$11*FE_ConvertionFactors!$H$11</f>
        <v>8818.9374000000007</v>
      </c>
      <c r="M16" s="205">
        <f>DB_Census_State!AL16*FE_ConvertionFactors!$C$4*FE_ConvertionFactors!$F$4*FE_ConvertionFactors!$I$4</f>
        <v>62907.4</v>
      </c>
      <c r="N16" s="205">
        <f>DB_Census_State!AL16*FE_ConvertionFactors!$C$5*FE_ConvertionFactors!$F$5*FE_ConvertionFactors!$L$5</f>
        <v>59980.973255000012</v>
      </c>
      <c r="O16" s="205">
        <f>DB_Census_State!AM16*FE_ConvertionFactors!$C$14*FE_ConvertionFactors!$F$14*FE_ConvertionFactors!$G$14</f>
        <v>710.09265600000003</v>
      </c>
      <c r="P16" s="205">
        <f>DB_Census_State!AM16*FE_ConvertionFactors!$C$15*FE_ConvertionFactors!$F$15*FE_ConvertionFactors!$G$15</f>
        <v>204.14245320000001</v>
      </c>
      <c r="Q16" s="205">
        <f>DB_Census_State!AM16*FE_ConvertionFactors!$C$16*FE_ConvertionFactors!$F$16*FE_ConvertionFactors!$G$16</f>
        <v>284.03706240000002</v>
      </c>
      <c r="R16" s="205">
        <f>DB_Census_State!AM16*FE_ConvertionFactors!$C$17*FE_ConvertionFactors!$F$17*FE_ConvertionFactors!$G$17</f>
        <v>104.1103854</v>
      </c>
      <c r="S16" s="205">
        <f>(DB_Census_State!AM16*FE_ConvertionFactors!$D$19/FE_ConvertionFactors!$D$13)*FE_ConvertionFactors!$F$19*FE_ConvertionFactors!$G$19</f>
        <v>729.27993600000013</v>
      </c>
      <c r="T16" s="205">
        <f>DB_Census_State!AM16*FE_ConvertionFactors!$C$14*FE_ConvertionFactors!$F$14*FE_ConvertionFactors!$H$14</f>
        <v>122900.652</v>
      </c>
      <c r="U16" s="205">
        <f>DB_Census_State!AM16*FE_ConvertionFactors!$C$15*FE_ConvertionFactors!$F$15*FE_ConvertionFactors!$H$15</f>
        <v>29242.027080000003</v>
      </c>
      <c r="V16" s="205">
        <f>DB_Census_State!AM16*FE_ConvertionFactors!$C$16*FE_ConvertionFactors!$F$16*FE_ConvertionFactors!$H$16</f>
        <v>49160.260800000004</v>
      </c>
      <c r="W16" s="205">
        <f>DB_Census_State!AM16*FE_ConvertionFactors!$C$17*FE_ConvertionFactors!$F$17*FE_ConvertionFactors!$H$17</f>
        <v>45864.845460000004</v>
      </c>
      <c r="X16" s="205">
        <f>(DB_Census_State!AM16*FE_ConvertionFactors!$D$19/FE_ConvertionFactors!$D$13)*FE_ConvertionFactors!$F$19*FE_ConvertionFactors!$H$19</f>
        <v>269139.02400000003</v>
      </c>
      <c r="Y16" s="205">
        <f>DB_Census_State!AM16*FE_ConvertionFactors!$C$14*FE_ConvertionFactors!$F$14*FE_ConvertionFactors!$I$14</f>
        <v>114024.4938</v>
      </c>
      <c r="Z16" s="205">
        <f>DB_Census_State!AM16*FE_ConvertionFactors!$C$15*FE_ConvertionFactors!$F$15*FE_ConvertionFactors!$L$15</f>
        <v>19517.673735</v>
      </c>
      <c r="AA16" s="205">
        <f>DB_Census_State!AM16*FE_ConvertionFactors!$C$15*FE_ConvertionFactors!$F$15*FE_ConvertionFactors!$I$14</f>
        <v>23034.993030000001</v>
      </c>
      <c r="AB16" s="205">
        <f>DB_Census_State!AM16*FE_ConvertionFactors!$C$16*FE_ConvertionFactors!$F$16*FE_ConvertionFactors!$L$16</f>
        <v>32704.931437338462</v>
      </c>
      <c r="AC16" s="205">
        <f>DB_Census_State!AM16*FE_ConvertionFactors!$C$16*FE_ConvertionFactors!$F$16*FE_ConvertionFactors!$I$14</f>
        <v>45609.79752</v>
      </c>
      <c r="AD16" s="205">
        <f>DB_Census_State!AN16*FE_ConvertionFactors!$C$22*FE_ConvertionFactors!$F$22*FE_ConvertionFactors!$G$22</f>
        <v>442.81951559999999</v>
      </c>
      <c r="AE16" s="205">
        <f>DB_Census_State!AN16*FE_ConvertionFactors!$C$23*FE_ConvertionFactors!$F$23*FE_ConvertionFactors!$G$23</f>
        <v>177.96331475999997</v>
      </c>
      <c r="AF16" s="205">
        <f>(DB_Census_State!AN16*FE_ConvertionFactors!$D$25/FE_ConvertionFactors!$D$21)*FE_ConvertionFactors!$F$25*FE_ConvertionFactors!$G$25</f>
        <v>10086.866496000002</v>
      </c>
      <c r="AG16" s="205">
        <f>DB_Census_State!AN16*FE_ConvertionFactors!$C$22*FE_ConvertionFactors!$F$22*FE_ConvertionFactors!$H$22</f>
        <v>143707.46544</v>
      </c>
      <c r="AH16" s="205">
        <f>DB_Census_State!AN16*FE_ConvertionFactors!$C$23*FE_ConvertionFactors!$F$23*FE_ConvertionFactors!$H$23</f>
        <v>46120.070304000001</v>
      </c>
      <c r="AI16" s="205">
        <f>(DB_Census_State!AN16*FE_ConvertionFactors!$D$25/FE_ConvertionFactors!$D$21)*FE_ConvertionFactors!$F$25*FE_ConvertionFactors!$H$25</f>
        <v>1075527.3312000001</v>
      </c>
      <c r="AJ16" s="205">
        <f>DB_Census_State!AN16*FE_ConvertionFactors!$C$22*FE_ConvertionFactors!$F$22*FE_ConvertionFactors!$I$22</f>
        <v>126997.29503999998</v>
      </c>
      <c r="AK16" s="205">
        <f>DB_Census_State!AO16*FE_ConvertionFactors!$F$27*FE_ConvertionFactors!$G$27</f>
        <v>0</v>
      </c>
      <c r="AL16" s="205">
        <f>DB_Census_State!AO16*FE_ConvertionFactors!$C$29*FE_ConvertionFactors!$F$29*FE_ConvertionFactors!$G$29</f>
        <v>0</v>
      </c>
      <c r="AM16" s="205">
        <f>DB_Census_State!AO16*FE_ConvertionFactors!$F$27*FE_ConvertionFactors!$H$27</f>
        <v>0</v>
      </c>
      <c r="AN16" s="205">
        <f>DB_Census_State!AO16*FE_ConvertionFactors!$C$29*FE_ConvertionFactors!$F$29*FE_ConvertionFactors!$H$29</f>
        <v>0</v>
      </c>
      <c r="AO16" s="205">
        <f>DB_Census_State!AO16*FE_ConvertionFactors!$F$27*FE_ConvertionFactors!$I$27</f>
        <v>0</v>
      </c>
      <c r="AP16" s="205">
        <f>DB_Census_State!AP16*FE_ConvertionFactors!$F$31*FE_ConvertionFactors!$G$31</f>
        <v>16.556399999999996</v>
      </c>
      <c r="AQ16" s="205">
        <f>DB_Census_State!AP16*FE_ConvertionFactors!$F$31*FE_ConvertionFactors!$H$31</f>
        <v>2258.9279999999999</v>
      </c>
      <c r="AR16" s="205">
        <f>DB_Census_State!AP16*FE_ConvertionFactors!$F$31*FE_ConvertionFactors!$I$31</f>
        <v>1882.44</v>
      </c>
      <c r="AS16" s="205">
        <f>DB_Census_State!AQ16*FE_ConvertionFactors!$C$34*FE_ConvertionFactors!$F$34*FE_ConvertionFactors!$G$34</f>
        <v>12941.276320000003</v>
      </c>
      <c r="AT16" s="205">
        <f>DB_Census_State!AQ16*FE_ConvertionFactors!$C$35*FE_ConvertionFactors!$F$35*FE_ConvertionFactors!$G$35</f>
        <v>43052.853186000008</v>
      </c>
      <c r="AU16" s="205">
        <f>DB_Census_State!AQ16*FE_ConvertionFactors!$C$35*FE_ConvertionFactors!$C$37*FE_ConvertionFactors!$F$37*FE_ConvertionFactors!$G$37</f>
        <v>24645.366623808004</v>
      </c>
      <c r="AV16" s="205">
        <f>DB_Census_State!AQ16*FE_ConvertionFactors!$C$35*FE_ConvertionFactors!$C$38*FE_ConvertionFactors!$C$39*FE_ConvertionFactors!$F$39*FE_ConvertionFactors!$G$39</f>
        <v>9176.3701707370001</v>
      </c>
      <c r="AW16" s="205">
        <f>DB_Census_State!AQ16*FE_ConvertionFactors!$C$35*FE_ConvertionFactors!$C$38*FE_ConvertionFactors!$C$40*FE_ConvertionFactors!$F$40*FE_ConvertionFactors!$G$40</f>
        <v>1885.5555145349999</v>
      </c>
      <c r="AX16" s="205">
        <f>DB_Census_State!AQ16*FE_ConvertionFactors!$C$35*FE_ConvertionFactors!$C$38*FE_ConvertionFactors!$C$41*FE_ConvertionFactors!$F$41*FE_ConvertionFactors!$G$41</f>
        <v>0</v>
      </c>
      <c r="AY16" s="205">
        <f>DB_Census_State!AQ16*FE_ConvertionFactors!$C$35*FE_ConvertionFactors!$C$42*FE_ConvertionFactors!$C$44*FE_ConvertionFactors!$F$44*FE_ConvertionFactors!$G$44</f>
        <v>49480.811721996193</v>
      </c>
      <c r="AZ16" s="205">
        <f>(DB_Census_State!AQ16*FE_ConvertionFactors!$D$46/FE_ConvertionFactors!$D$33)*FE_ConvertionFactors!$F$46*FE_ConvertionFactors!$G$46</f>
        <v>169838.84541866669</v>
      </c>
      <c r="BA16" s="205">
        <f>DB_Census_State!AQ16*FE_ConvertionFactors!$C$34*FE_ConvertionFactors!$F$34*FE_ConvertionFactors!$H$34</f>
        <v>4400033.9488000004</v>
      </c>
      <c r="BB16" s="205">
        <f>DB_Census_State!AQ16*FE_ConvertionFactors!$C$35*FE_ConvertionFactors!$F$35*FE_ConvertionFactors!$H$35</f>
        <v>48793233.610800013</v>
      </c>
      <c r="BC16" s="205">
        <f>DB_Census_State!AQ16*FE_ConvertionFactors!$C$35*FE_ConvertionFactors!$C$37*FE_ConvertionFactors!$F$37*FE_ConvertionFactors!$H$37</f>
        <v>25193041.437670402</v>
      </c>
      <c r="BD16" s="205">
        <f>DB_Census_State!AQ16*FE_ConvertionFactors!$C$35*FE_ConvertionFactors!$C$38*FE_ConvertionFactors!$C$39*FE_ConvertionFactors!$F$39*FE_ConvertionFactors!$H$39</f>
        <v>2452593.48199698</v>
      </c>
      <c r="BE16" s="205">
        <f>DB_Census_State!AQ16*FE_ConvertionFactors!$C$35*FE_ConvertionFactors!$C$38*FE_ConvertionFactors!$C$40*FE_ConvertionFactors!$F$40*FE_ConvertionFactors!$H$40</f>
        <v>843357.55741020001</v>
      </c>
      <c r="BF16" s="205">
        <f>DB_Census_State!AQ16*FE_ConvertionFactors!$C$35*FE_ConvertionFactors!$C$38*FE_ConvertionFactors!$C$41*FE_ConvertionFactors!$F$41*FE_ConvertionFactors!$H$41</f>
        <v>9203225.0523076486</v>
      </c>
      <c r="BG16" s="205">
        <f>DB_Census_State!AQ16*FE_ConvertionFactors!$C$35*FE_ConvertionFactors!$C$42*FE_ConvertionFactors!$C$44*FE_ConvertionFactors!$F$44*FE_ConvertionFactors!$H$44</f>
        <v>5191429.4265700933</v>
      </c>
      <c r="BH16" s="205">
        <f>(DB_Census_State!AQ16*FE_ConvertionFactors!$D$46/FE_ConvertionFactors!$D$33)*FE_ConvertionFactors!$F$46*FE_ConvertionFactors!$H$46</f>
        <v>55524237.925333343</v>
      </c>
      <c r="BI16" s="205">
        <f>DB_Census_State!AQ16*FE_ConvertionFactors!$C$35*FE_ConvertionFactors!$C$38*FE_ConvertionFactors!$C$41*FE_ConvertionFactors!$F$41*FE_ConvertionFactors!$I$41</f>
        <v>8519556.9055647943</v>
      </c>
      <c r="BJ16" s="181">
        <f>DB_Census_State!AR16*FE_ConvertionFactors!$F$48*FE_ConvertionFactors!$G$48</f>
        <v>12864.315024</v>
      </c>
      <c r="BK16" s="205">
        <f>(DB_Census_State!AR16*FE_ConvertionFactors!$D$50/FE_ConvertionFactors!$D$48)*FE_ConvertionFactors!$F$50*FE_ConvertionFactors!$G$50</f>
        <v>5456.190959999999</v>
      </c>
      <c r="BL16" s="181">
        <f>DB_Census_State!AR16*FE_ConvertionFactors!$F$48*FE_ConvertionFactors!$H$48</f>
        <v>964823.62680000009</v>
      </c>
      <c r="BM16" s="205">
        <f>(DB_Census_State!AR16*FE_ConvertionFactors!$D$50/FE_ConvertionFactors!$D$48)*FE_ConvertionFactors!$F$50*FE_ConvertionFactors!$H$50</f>
        <v>1375574.9039999999</v>
      </c>
      <c r="BN16" s="181">
        <f>DB_Census_State!AR16*FE_ConvertionFactors!$F$48*FE_ConvertionFactors!$I$48</f>
        <v>681082.48493999999</v>
      </c>
      <c r="BO16" s="181">
        <f>DB_Census_State!AS16*FE_ConvertionFactors!$F$52*FE_ConvertionFactors!$G$52</f>
        <v>35.612352000000001</v>
      </c>
      <c r="BP16" s="205">
        <f>DB_Census_State!AS16*FE_ConvertionFactors!$C$53*FE_ConvertionFactors!$F$53*FE_ConvertionFactors!$G$53</f>
        <v>10.6837056</v>
      </c>
      <c r="BQ16" s="205">
        <f>DB_Census_State!AS16*FE_ConvertionFactors!$C$54*FE_ConvertionFactors!$C$55*FE_ConvertionFactors!$F$55*FE_ConvertionFactors!$G$55</f>
        <v>17.217984000000001</v>
      </c>
      <c r="BR16" s="205">
        <f>DB_Census_State!AS16*FE_ConvertionFactors!$C$54*FE_ConvertionFactors!$C$56*FE_ConvertionFactors!$F$56*FE_ConvertionFactors!$G$56</f>
        <v>3.0269642812500095</v>
      </c>
      <c r="BS16" s="205">
        <f>DB_Census_State!AS16*FE_ConvertionFactors!$F$52*FE_ConvertionFactors!$H$52</f>
        <v>8469.9648000000016</v>
      </c>
      <c r="BT16" s="205">
        <f>DB_Census_State!AS16*FE_ConvertionFactors!$C$53*FE_ConvertionFactors!$F$53*FE_ConvertionFactors!$H$53</f>
        <v>2540.9894400000003</v>
      </c>
      <c r="BU16" s="205">
        <f>DB_Census_State!AS16*FE_ConvertionFactors!$C$54*FE_ConvertionFactors!$C$55*FE_ConvertionFactors!$F$55*FE_ConvertionFactors!$H$55</f>
        <v>5194.091840000001</v>
      </c>
      <c r="BV16" s="205">
        <f>DB_Census_State!AS16*FE_ConvertionFactors!$C$54*FE_ConvertionFactors!$C$56*FE_ConvertionFactors!$F$56*FE_ConvertionFactors!$H$56</f>
        <v>795.0826178750026</v>
      </c>
      <c r="BW16" s="205">
        <f>DB_Census_State!AS16*FE_ConvertionFactors!$F$52*FE_ConvertionFactors!$I$52</f>
        <v>4331.232</v>
      </c>
      <c r="BX16" s="205">
        <f>DB_Census_State!AS16*FE_ConvertionFactors!$C$53*FE_ConvertionFactors!$F$53*FE_ConvertionFactors!$I$53</f>
        <v>1299.3696</v>
      </c>
      <c r="BY16" s="205">
        <f>DB_Census_State!AS16*FE_ConvertionFactors!$C$54*FE_ConvertionFactors!$C$55*FE_ConvertionFactors!$F$55*FE_ConvertionFactors!$L$55</f>
        <v>2697.4841600000004</v>
      </c>
      <c r="BZ16" s="205">
        <f>DB_Census_State!AS16*FE_ConvertionFactors!$C$54*FE_ConvertionFactors!$C$56*FE_ConvertionFactors!$F$56*FE_ConvertionFactors!$I$56</f>
        <v>454.04464218750149</v>
      </c>
      <c r="CA16" s="205">
        <f>DB_Census_State!AT16*FE_ConvertionFactors!$F$58*FE_ConvertionFactors!$G$58</f>
        <v>1491.8860320000001</v>
      </c>
      <c r="CB16" s="205">
        <f>(DB_Census_State!AT16*FE_ConvertionFactors!$D$60/FE_ConvertionFactors!$D$58)*FE_ConvertionFactors!$F$60*FE_ConvertionFactors!$G$60</f>
        <v>6995.2967795454551</v>
      </c>
      <c r="CC16" s="205">
        <f>DB_Census_State!AT16*FE_ConvertionFactors!$F$58*FE_ConvertionFactors!$H$58</f>
        <v>981201.96720000019</v>
      </c>
      <c r="CD16" s="205">
        <f>(DB_Census_State!AT16*FE_ConvertionFactors!$D$60/FE_ConvertionFactors!$D$58)*FE_ConvertionFactors!$F$60*FE_ConvertionFactors!$H$60</f>
        <v>559061.87113636371</v>
      </c>
      <c r="CE16" s="205">
        <f>DB_Census_State!AT16*FE_ConvertionFactors!$F$58*FE_ConvertionFactors!$I$58</f>
        <v>734466.96960000007</v>
      </c>
      <c r="CF16" s="205">
        <f>DB_Census_State!AU16*FE_ConvertionFactors!$F$62*FE_ConvertionFactors!$G$62</f>
        <v>4584.9760000000006</v>
      </c>
      <c r="CG16" s="205">
        <f>DB_Census_State!AU16*FE_ConvertionFactors!$C$63*FE_ConvertionFactors!$F$63*FE_ConvertionFactors!$G$63</f>
        <v>1833.9904000000004</v>
      </c>
      <c r="CH16" s="205">
        <f>DB_Census_State!AU16*FE_ConvertionFactors!$C$64*FE_ConvertionFactors!$F$64*FE_ConvertionFactors!$G$64</f>
        <v>2750.9856</v>
      </c>
      <c r="CI16" s="205">
        <f>(DB_Census_State!AU16*FE_ConvertionFactors!$D$66/FE_ConvertionFactors!$D$62)*FE_ConvertionFactors!$F$66*FE_ConvertionFactors!$G$66</f>
        <v>2435.7684999999997</v>
      </c>
      <c r="CJ16" s="205">
        <f>DB_Census_State!AU16*FE_ConvertionFactors!$F$62*FE_ConvertionFactors!$H$62</f>
        <v>861975.48800000013</v>
      </c>
      <c r="CK16" s="205">
        <f>DB_Census_State!AU16*FE_ConvertionFactors!$C$63*FE_ConvertionFactors!$F$63*FE_ConvertionFactors!$H$63</f>
        <v>344790.19520000007</v>
      </c>
      <c r="CL16" s="205">
        <f>DB_Census_State!AU16*FE_ConvertionFactors!$C$64*FE_ConvertionFactors!$F$64*FE_ConvertionFactors!$H$64</f>
        <v>517185.29279999994</v>
      </c>
      <c r="CM16" s="205">
        <f>(DB_Census_State!AU16*FE_ConvertionFactors!$D$66/FE_ConvertionFactors!$D$62)*FE_ConvertionFactors!$F$66*FE_ConvertionFactors!$H$66</f>
        <v>730730.54999999993</v>
      </c>
      <c r="CN16" s="205">
        <f>DB_Census_State!AU16*FE_ConvertionFactors!$F$62*FE_ConvertionFactors!$I$62</f>
        <v>733596.16000000003</v>
      </c>
      <c r="CO16" s="205">
        <f>DB_Census_State!AU16*FE_ConvertionFactors!$C$63*FE_ConvertionFactors!$F$63*FE_ConvertionFactors!$I$63</f>
        <v>293438.46400000004</v>
      </c>
      <c r="CP16" s="205">
        <f>DB_Census_State!AU16*FE_ConvertionFactors!$C$64*FE_ConvertionFactors!$F$64*FE_ConvertionFactors!$L$64</f>
        <v>441533.18879999989</v>
      </c>
      <c r="CQ16" s="205">
        <f>DB_Census_State!AU16*FE_ConvertionFactors!$C$64*FE_ConvertionFactors!$F$64*FE_ConvertionFactors!$I$63</f>
        <v>440157.69599999994</v>
      </c>
      <c r="CR16" s="205">
        <f>DB_Census_State!AV16*FE_ConvertionFactors!$F$68*FE_ConvertionFactors!$G$68</f>
        <v>0</v>
      </c>
      <c r="CS16" s="205">
        <f>DB_Census_State!AV16*FE_ConvertionFactors!$C$69*FE_ConvertionFactors!$F$69*FE_ConvertionFactors!$G$69</f>
        <v>0</v>
      </c>
      <c r="CT16" s="205">
        <f>DB_Census_State!AV16*FE_ConvertionFactors!$C$70*FE_ConvertionFactors!$C$71*FE_ConvertionFactors!$F$71*FE_ConvertionFactors!$G$71</f>
        <v>0</v>
      </c>
      <c r="CU16" s="205">
        <f>DB_Census_State!AV16*FE_ConvertionFactors!$C$70*FE_ConvertionFactors!$C$72*FE_ConvertionFactors!$F$72*FE_ConvertionFactors!$G$72</f>
        <v>0</v>
      </c>
      <c r="CV16" s="205">
        <f>(DB_Census_State!AV16*FE_ConvertionFactors!$D$74/FE_ConvertionFactors!$D$69)*FE_ConvertionFactors!$F$74*FE_ConvertionFactors!$G$74</f>
        <v>0</v>
      </c>
      <c r="CW16" s="205">
        <f>DB_Census_State!AV16*FE_ConvertionFactors!$F$68*FE_ConvertionFactors!$H$68</f>
        <v>0</v>
      </c>
      <c r="CX16" s="205">
        <f>DB_Census_State!AV16*FE_ConvertionFactors!$C$69*FE_ConvertionFactors!$F$69*FE_ConvertionFactors!$H$69</f>
        <v>0</v>
      </c>
      <c r="CY16" s="205">
        <f>DB_Census_State!AV16*FE_ConvertionFactors!$C$70*FE_ConvertionFactors!$C$71*FE_ConvertionFactors!$F$71*FE_ConvertionFactors!$H$71</f>
        <v>0</v>
      </c>
      <c r="CZ16" s="205">
        <f>DB_Census_State!AV16*FE_ConvertionFactors!$C$70*FE_ConvertionFactors!$C$72*FE_ConvertionFactors!$F$72*FE_ConvertionFactors!$H$72</f>
        <v>0</v>
      </c>
      <c r="DA16" s="205">
        <f>(DB_Census_State!AV16*FE_ConvertionFactors!$D$74/FE_ConvertionFactors!$D$69)*FE_ConvertionFactors!$F$74*FE_ConvertionFactors!$H$74</f>
        <v>0</v>
      </c>
      <c r="DB16" s="205">
        <f>DB_Census_State!AV16*FE_ConvertionFactors!$F$68*FE_ConvertionFactors!$I$68</f>
        <v>0</v>
      </c>
      <c r="DC16" s="205">
        <f>DB_Census_State!AV16*FE_ConvertionFactors!$C$69*FE_ConvertionFactors!$F$69*FE_ConvertionFactors!$I$69</f>
        <v>0</v>
      </c>
      <c r="DD16" s="205">
        <f>DB_Census_State!AV16*FE_ConvertionFactors!$C$70*FE_ConvertionFactors!$C$71*FE_ConvertionFactors!$F$71*FE_ConvertionFactors!$I$71</f>
        <v>0</v>
      </c>
      <c r="DE16" s="205">
        <f>DB_Census_State!AV16*FE_ConvertionFactors!$C$70*FE_ConvertionFactors!$C$72*FE_ConvertionFactors!$F$72*FE_ConvertionFactors!$L$72</f>
        <v>0</v>
      </c>
      <c r="DF16" s="205">
        <f>DB_Census_State!AV16*FE_ConvertionFactors!$C$70*FE_ConvertionFactors!$C$72*FE_ConvertionFactors!$F$72*FE_ConvertionFactors!$I$69</f>
        <v>0</v>
      </c>
      <c r="DG16" s="205">
        <f>DB_Census_State!AW16*FE_ConvertionFactors!$F$76*FE_ConvertionFactors!$G$76</f>
        <v>0</v>
      </c>
      <c r="DH16" s="205">
        <f>DB_Census_State!AW16*FE_ConvertionFactors!$C$77*FE_ConvertionFactors!$F$77*FE_ConvertionFactors!$G$77</f>
        <v>0</v>
      </c>
      <c r="DI16" s="205">
        <f>DB_Census_State!AW16*FE_ConvertionFactors!$C$78*FE_ConvertionFactors!$F$78*FE_ConvertionFactors!$G$78</f>
        <v>0</v>
      </c>
      <c r="DJ16" s="205">
        <f>(DB_Census_State!AW16*FE_ConvertionFactors!$D$80/FE_ConvertionFactors!$D$76)*FE_ConvertionFactors!$F$80*FE_ConvertionFactors!$G$80</f>
        <v>0</v>
      </c>
      <c r="DK16" s="205">
        <f>DB_Census_State!AW16*FE_ConvertionFactors!$F$76*FE_ConvertionFactors!$H$76</f>
        <v>0</v>
      </c>
      <c r="DL16" s="205">
        <f>DB_Census_State!AW16*FE_ConvertionFactors!$C$77*FE_ConvertionFactors!$F$77*FE_ConvertionFactors!$H$77</f>
        <v>0</v>
      </c>
      <c r="DM16" s="205">
        <f>DB_Census_State!AW16*FE_ConvertionFactors!$C$78*FE_ConvertionFactors!$F$78*FE_ConvertionFactors!$H$78</f>
        <v>0</v>
      </c>
      <c r="DN16" s="205">
        <f>(DB_Census_State!AW16*FE_ConvertionFactors!$D$80/FE_ConvertionFactors!$D$76)*FE_ConvertionFactors!$F$80*FE_ConvertionFactors!$H$80</f>
        <v>0</v>
      </c>
      <c r="DO16" s="205">
        <f>DB_Census_State!AW16*FE_ConvertionFactors!$F$76*FE_ConvertionFactors!$I$76</f>
        <v>0</v>
      </c>
      <c r="DP16" s="205">
        <f>DB_Census_State!AW16*FE_ConvertionFactors!$C$77*FE_ConvertionFactors!$F$77*FE_ConvertionFactors!$I$77</f>
        <v>0</v>
      </c>
      <c r="DQ16" s="205">
        <f>DB_Census_State!AW16*FE_ConvertionFactors!$C$78*FE_ConvertionFactors!$F$78*FE_ConvertionFactors!$L$78</f>
        <v>0</v>
      </c>
      <c r="DR16" s="205">
        <f>DB_Census_State!AW16*FE_ConvertionFactors!$C$78*FE_ConvertionFactors!$F$78*FE_ConvertionFactors!$I$77</f>
        <v>0</v>
      </c>
      <c r="DS16" s="181">
        <f>SUM(DB_Census_State!M16:N16)*FE_ConvertionFactors!$E$84*FE_ConvertionFactors!$F$84*FE_ConvertionFactors!$G$84</f>
        <v>4239.3711225798179</v>
      </c>
      <c r="DT16" s="181">
        <f>SUM(DB_Census_State!O16:P16)*FE_ConvertionFactors!$E$85*FE_ConvertionFactors!$F$85*FE_ConvertionFactors!$G$85</f>
        <v>138.76749769400001</v>
      </c>
      <c r="DU16" s="181">
        <f>SUM(DB_Census_State!Q16:S16)*FE_ConvertionFactors!$E$86*FE_ConvertionFactors!$F$86*FE_ConvertionFactors!$G$86</f>
        <v>125.99086472625001</v>
      </c>
      <c r="DV16" s="181">
        <f>DB_Census_State!U16*FE_ConvertionFactors!$E$87*FE_ConvertionFactors!$F$87*FE_ConvertionFactors!$G$87</f>
        <v>614.47365433508037</v>
      </c>
      <c r="DW16" s="181">
        <f>DB_Census_State!V16*FE_ConvertionFactors!$E$88*FE_ConvertionFactors!$F$88*FE_ConvertionFactors!$G$88</f>
        <v>1868.8644000000004</v>
      </c>
      <c r="DX16" s="181">
        <f>SUM(DB_Census_State!M16:N16)*FE_ConvertionFactors!$E$84*FE_ConvertionFactors!$F$84*FE_ConvertionFactors!$H$84</f>
        <v>239496.94004184686</v>
      </c>
      <c r="DY16" s="181">
        <f>SUM(DB_Census_State!O16:P16)*FE_ConvertionFactors!$E$85*FE_ConvertionFactors!$F$85*FE_ConvertionFactors!$H$85</f>
        <v>8652.5616209200016</v>
      </c>
      <c r="DZ16" s="181">
        <f>SUM(DB_Census_State!Q16:S16)*FE_ConvertionFactors!$E$86*FE_ConvertionFactors!$F$86*FE_ConvertionFactors!$H$86</f>
        <v>8006.6137056250009</v>
      </c>
      <c r="EA16" s="181">
        <f>DB_Census_State!U16*FE_ConvertionFactors!$E$87*FE_ConvertionFactors!$F$87*FE_ConvertionFactors!$H$87</f>
        <v>46961.06943752557</v>
      </c>
      <c r="EB16" s="181">
        <f>DB_Census_State!V16*FE_ConvertionFactors!$E$88*FE_ConvertionFactors!$F$88*FE_ConvertionFactors!$H$88</f>
        <v>111702.24000000002</v>
      </c>
      <c r="EC16" s="181">
        <f>SUM(DB_Census_State!M16:N16)*FE_ConvertionFactors!$E$84*FE_ConvertionFactors!$F$84*FE_ConvertionFactors!$I$84</f>
        <v>161499.85228875498</v>
      </c>
      <c r="ED16" s="181">
        <f>SUM(DB_Census_State!O16:P16)*FE_ConvertionFactors!$E$85*FE_ConvertionFactors!$F$85*FE_ConvertionFactors!$I$85</f>
        <v>5844.5604911119999</v>
      </c>
      <c r="EE16" s="181">
        <f>SUM(DB_Census_State!Q16:S16)*FE_ConvertionFactors!$E$86*FE_ConvertionFactors!$F$86*FE_ConvertionFactors!$I$86</f>
        <v>5408.2409558750005</v>
      </c>
      <c r="EF16" s="181">
        <f>DB_Census_State!U16*FE_ConvertionFactors!$E$87*FE_ConvertionFactors!$F$87*FE_ConvertionFactors!$I$87</f>
        <v>37568.85555002046</v>
      </c>
      <c r="EG16" s="181">
        <f>DB_Census_State!V16*FE_ConvertionFactors!$E$88*FE_ConvertionFactors!$F$88*FE_ConvertionFactors!$I$88</f>
        <v>71317.584000000017</v>
      </c>
      <c r="EH16" s="181">
        <f>DB_Census_State!W16*0.00104*FE_ConvertionFactors!$F$90*FE_ConvertionFactors!$G$90</f>
        <v>2110.8981191999997</v>
      </c>
      <c r="EI16" s="181">
        <f>DB_Census_State!X16*0.00104*FE_ConvertionFactors!$F$91*FE_ConvertionFactors!$G$91</f>
        <v>12.5750768</v>
      </c>
      <c r="EJ16" s="181">
        <f>DB_Census_State!Y16*0.000054*FE_ConvertionFactors!$F$92*FE_ConvertionFactors!$G$92</f>
        <v>277.78826879999997</v>
      </c>
      <c r="EK16" s="205">
        <f>DB_Census_State!W16*0.00104*FE_ConvertionFactors!$F$90*FE_ConvertionFactors!$H$90</f>
        <v>250918.07831999997</v>
      </c>
      <c r="EL16" s="205">
        <f>DB_Census_State!X16*0.00104*FE_ConvertionFactors!$F$91*FE_ConvertionFactors!$H$91</f>
        <v>1494.7732799999999</v>
      </c>
      <c r="EM16" s="205">
        <f>DB_Census_State!Y16*0.000054*FE_ConvertionFactors!$F$92*FE_ConvertionFactors!$H$92</f>
        <v>23096.110348800001</v>
      </c>
      <c r="EN16" s="205">
        <f>DB_Census_State!W16*0.00104*FE_ConvertionFactors!$F$90*FE_ConvertionFactors!$I$90</f>
        <v>174129.18070079997</v>
      </c>
      <c r="EO16" s="205">
        <f>DB_Census_State!X16*0.00104*FE_ConvertionFactors!$F$91*FE_ConvertionFactors!$I$91</f>
        <v>1037.3252032</v>
      </c>
      <c r="EP16" s="205">
        <f>DB_Census_State!Y16*0.000054*FE_ConvertionFactors!$F$92*FE_ConvertionFactors!$I$92</f>
        <v>13651.309209599998</v>
      </c>
    </row>
    <row r="17" spans="1:146" x14ac:dyDescent="0.2">
      <c r="A17" s="203">
        <v>28</v>
      </c>
      <c r="B17" s="203" t="s">
        <v>46</v>
      </c>
      <c r="C17" s="203">
        <v>1975</v>
      </c>
      <c r="D17" s="204" t="s">
        <v>201</v>
      </c>
      <c r="E17" s="205">
        <f>DB_Census_State!AL17*FE_ConvertionFactors!$C$4*FE_ConvertionFactors!$F$4*FE_ConvertionFactors!$G$4</f>
        <v>0</v>
      </c>
      <c r="F17" s="205">
        <f>DB_Census_State!AL17*FE_ConvertionFactors!$C$5*FE_ConvertionFactors!$F$5*FE_ConvertionFactors!$G$5</f>
        <v>454.56360180000007</v>
      </c>
      <c r="G17" s="205">
        <f>(DB_Census_State!AL17*FE_ConvertionFactors!$D$9/FE_ConvertionFactors!$D$3)*FE_ConvertionFactors!$C$10*FE_ConvertionFactors!$F$10*FE_ConvertionFactors!$G$10</f>
        <v>42.256345600000003</v>
      </c>
      <c r="H17" s="205">
        <f>(DB_Census_State!AL17*FE_ConvertionFactors!$D$9/FE_ConvertionFactors!$D$3)*FE_ConvertionFactors!$C$11*FE_ConvertionFactors!$F$11*FE_ConvertionFactors!$G$11</f>
        <v>12.449782800000001</v>
      </c>
      <c r="I17" s="205">
        <f>DB_Census_State!AL17*FE_ConvertionFactors!$C$4*FE_ConvertionFactors!$F$4*FE_ConvertionFactors!$H$4</f>
        <v>14690.34</v>
      </c>
      <c r="J17" s="205">
        <f>DB_Census_State!AL17*FE_ConvertionFactors!$C$5*FE_ConvertionFactors!$F$5*FE_ConvertionFactors!$H$5</f>
        <v>26131.330050000004</v>
      </c>
      <c r="K17" s="205">
        <f>(DB_Census_State!AL17*FE_ConvertionFactors!$D$9/FE_ConvertionFactors!$D$3)*FE_ConvertionFactors!$C$10*FE_ConvertionFactors!$F$10*FE_ConvertionFactors!$H$10</f>
        <v>12412.801520000001</v>
      </c>
      <c r="L17" s="205">
        <f>(DB_Census_State!AL17*FE_ConvertionFactors!$D$9/FE_ConvertionFactors!$D$3)*FE_ConvertionFactors!$C$11*FE_ConvertionFactors!$F$11*FE_ConvertionFactors!$H$11</f>
        <v>1938.9006000000002</v>
      </c>
      <c r="M17" s="205">
        <f>DB_Census_State!AL17*FE_ConvertionFactors!$C$4*FE_ConvertionFactors!$F$4*FE_ConvertionFactors!$I$4</f>
        <v>13830.6</v>
      </c>
      <c r="N17" s="205">
        <f>DB_Census_State!AL17*FE_ConvertionFactors!$C$5*FE_ConvertionFactors!$F$5*FE_ConvertionFactors!$L$5</f>
        <v>13187.206095000003</v>
      </c>
      <c r="O17" s="205">
        <f>DB_Census_State!AM17*FE_ConvertionFactors!$C$14*FE_ConvertionFactors!$F$14*FE_ConvertionFactors!$G$14</f>
        <v>1024.3906399999998</v>
      </c>
      <c r="P17" s="205">
        <f>DB_Census_State!AM17*FE_ConvertionFactors!$C$15*FE_ConvertionFactors!$F$15*FE_ConvertionFactors!$G$15</f>
        <v>294.49905799999999</v>
      </c>
      <c r="Q17" s="205">
        <f>DB_Census_State!AM17*FE_ConvertionFactors!$C$16*FE_ConvertionFactors!$F$16*FE_ConvertionFactors!$G$16</f>
        <v>409.75625599999995</v>
      </c>
      <c r="R17" s="205">
        <f>DB_Census_State!AM17*FE_ConvertionFactors!$C$17*FE_ConvertionFactors!$F$17*FE_ConvertionFactors!$G$17</f>
        <v>150.19125099999999</v>
      </c>
      <c r="S17" s="205">
        <f>(DB_Census_State!AM17*FE_ConvertionFactors!$D$19/FE_ConvertionFactors!$D$13)*FE_ConvertionFactors!$F$19*FE_ConvertionFactors!$G$19</f>
        <v>1052.0705066666669</v>
      </c>
      <c r="T17" s="205">
        <f>DB_Census_State!AM17*FE_ConvertionFactors!$C$14*FE_ConvertionFactors!$F$14*FE_ConvertionFactors!$H$14</f>
        <v>177298.38</v>
      </c>
      <c r="U17" s="205">
        <f>DB_Census_State!AM17*FE_ConvertionFactors!$C$15*FE_ConvertionFactors!$F$15*FE_ConvertionFactors!$H$15</f>
        <v>42185.000200000002</v>
      </c>
      <c r="V17" s="205">
        <f>DB_Census_State!AM17*FE_ConvertionFactors!$C$16*FE_ConvertionFactors!$F$16*FE_ConvertionFactors!$H$16</f>
        <v>70919.351999999999</v>
      </c>
      <c r="W17" s="205">
        <f>DB_Census_State!AM17*FE_ConvertionFactors!$C$17*FE_ConvertionFactors!$F$17*FE_ConvertionFactors!$H$17</f>
        <v>66165.334900000002</v>
      </c>
      <c r="X17" s="205">
        <f>(DB_Census_State!AM17*FE_ConvertionFactors!$D$19/FE_ConvertionFactors!$D$13)*FE_ConvertionFactors!$F$19*FE_ConvertionFactors!$H$19</f>
        <v>388264.11555555562</v>
      </c>
      <c r="Y17" s="205">
        <f>DB_Census_State!AM17*FE_ConvertionFactors!$C$14*FE_ConvertionFactors!$F$14*FE_ConvertionFactors!$I$14</f>
        <v>164493.497</v>
      </c>
      <c r="Z17" s="205">
        <f>DB_Census_State!AM17*FE_ConvertionFactors!$C$15*FE_ConvertionFactors!$F$15*FE_ConvertionFactors!$L$15</f>
        <v>28156.497774999996</v>
      </c>
      <c r="AA17" s="205">
        <f>DB_Census_State!AM17*FE_ConvertionFactors!$C$15*FE_ConvertionFactors!$F$15*FE_ConvertionFactors!$I$14</f>
        <v>33230.63695</v>
      </c>
      <c r="AB17" s="205">
        <f>DB_Census_State!AM17*FE_ConvertionFactors!$C$16*FE_ConvertionFactors!$F$16*FE_ConvertionFactors!$L$16</f>
        <v>47180.639544948717</v>
      </c>
      <c r="AC17" s="205">
        <f>DB_Census_State!AM17*FE_ConvertionFactors!$C$16*FE_ConvertionFactors!$F$16*FE_ConvertionFactors!$I$14</f>
        <v>65797.398799999995</v>
      </c>
      <c r="AD17" s="205">
        <f>DB_Census_State!AN17*FE_ConvertionFactors!$C$22*FE_ConvertionFactors!$F$22*FE_ConvertionFactors!$G$22</f>
        <v>89.246572799999981</v>
      </c>
      <c r="AE17" s="205">
        <f>DB_Census_State!AN17*FE_ConvertionFactors!$C$23*FE_ConvertionFactors!$F$23*FE_ConvertionFactors!$G$23</f>
        <v>35.867018879999996</v>
      </c>
      <c r="AF17" s="205">
        <f>(DB_Census_State!AN17*FE_ConvertionFactors!$D$25/FE_ConvertionFactors!$D$21)*FE_ConvertionFactors!$F$25*FE_ConvertionFactors!$G$25</f>
        <v>2032.9236480000002</v>
      </c>
      <c r="AG17" s="205">
        <f>DB_Census_State!AN17*FE_ConvertionFactors!$C$22*FE_ConvertionFactors!$F$22*FE_ConvertionFactors!$H$22</f>
        <v>28963.038719999997</v>
      </c>
      <c r="AH17" s="205">
        <f>DB_Census_State!AN17*FE_ConvertionFactors!$C$23*FE_ConvertionFactors!$F$23*FE_ConvertionFactors!$H$23</f>
        <v>9295.1147519999977</v>
      </c>
      <c r="AI17" s="205">
        <f>(DB_Census_State!AN17*FE_ConvertionFactors!$D$25/FE_ConvertionFactors!$D$21)*FE_ConvertionFactors!$F$25*FE_ConvertionFactors!$H$25</f>
        <v>216763.54559999998</v>
      </c>
      <c r="AJ17" s="205">
        <f>DB_Census_State!AN17*FE_ConvertionFactors!$C$22*FE_ConvertionFactors!$F$22*FE_ConvertionFactors!$I$22</f>
        <v>25595.243519999996</v>
      </c>
      <c r="AK17" s="205">
        <f>DB_Census_State!AO17*FE_ConvertionFactors!$F$27*FE_ConvertionFactors!$G$27</f>
        <v>0</v>
      </c>
      <c r="AL17" s="205">
        <f>DB_Census_State!AO17*FE_ConvertionFactors!$C$29*FE_ConvertionFactors!$F$29*FE_ConvertionFactors!$G$29</f>
        <v>0</v>
      </c>
      <c r="AM17" s="205">
        <f>DB_Census_State!AO17*FE_ConvertionFactors!$F$27*FE_ConvertionFactors!$H$27</f>
        <v>0</v>
      </c>
      <c r="AN17" s="205">
        <f>DB_Census_State!AO17*FE_ConvertionFactors!$C$29*FE_ConvertionFactors!$F$29*FE_ConvertionFactors!$H$29</f>
        <v>0</v>
      </c>
      <c r="AO17" s="205">
        <f>DB_Census_State!AO17*FE_ConvertionFactors!$F$27*FE_ConvertionFactors!$I$27</f>
        <v>0</v>
      </c>
      <c r="AP17" s="205">
        <f>DB_Census_State!AP17*FE_ConvertionFactors!$F$31*FE_ConvertionFactors!$G$31</f>
        <v>4.4150399999999994</v>
      </c>
      <c r="AQ17" s="205">
        <f>DB_Census_State!AP17*FE_ConvertionFactors!$F$31*FE_ConvertionFactors!$H$31</f>
        <v>602.38080000000002</v>
      </c>
      <c r="AR17" s="205">
        <f>DB_Census_State!AP17*FE_ConvertionFactors!$F$31*FE_ConvertionFactors!$I$31</f>
        <v>501.98400000000004</v>
      </c>
      <c r="AS17" s="205">
        <f>DB_Census_State!AQ17*FE_ConvertionFactors!$C$34*FE_ConvertionFactors!$F$34*FE_ConvertionFactors!$G$34</f>
        <v>851.06112000000019</v>
      </c>
      <c r="AT17" s="205">
        <f>DB_Census_State!AQ17*FE_ConvertionFactors!$C$35*FE_ConvertionFactors!$F$35*FE_ConvertionFactors!$G$35</f>
        <v>2831.2979760000003</v>
      </c>
      <c r="AU17" s="205">
        <f>DB_Census_State!AQ17*FE_ConvertionFactors!$C$35*FE_ConvertionFactors!$C$37*FE_ConvertionFactors!$F$37*FE_ConvertionFactors!$G$37</f>
        <v>1620.760796928</v>
      </c>
      <c r="AV17" s="205">
        <f>DB_Census_State!AQ17*FE_ConvertionFactors!$C$35*FE_ConvertionFactors!$C$38*FE_ConvertionFactors!$C$39*FE_ConvertionFactors!$F$39*FE_ConvertionFactors!$G$39</f>
        <v>603.46844329200007</v>
      </c>
      <c r="AW17" s="205">
        <f>DB_Census_State!AQ17*FE_ConvertionFactors!$C$35*FE_ConvertionFactors!$C$38*FE_ConvertionFactors!$C$40*FE_ConvertionFactors!$F$40*FE_ConvertionFactors!$G$40</f>
        <v>124.00036506000002</v>
      </c>
      <c r="AX17" s="205">
        <f>DB_Census_State!AQ17*FE_ConvertionFactors!$C$35*FE_ConvertionFactors!$C$38*FE_ConvertionFactors!$C$41*FE_ConvertionFactors!$F$41*FE_ConvertionFactors!$G$41</f>
        <v>0</v>
      </c>
      <c r="AY17" s="205">
        <f>DB_Census_State!AQ17*FE_ConvertionFactors!$C$35*FE_ConvertionFactors!$C$42*FE_ConvertionFactors!$C$44*FE_ConvertionFactors!$F$44*FE_ConvertionFactors!$G$44</f>
        <v>3254.0217828090708</v>
      </c>
      <c r="AZ17" s="205">
        <f>(DB_Census_State!AQ17*FE_ConvertionFactors!$D$46/FE_ConvertionFactors!$D$33)*FE_ConvertionFactors!$F$46*FE_ConvertionFactors!$G$46</f>
        <v>11169.164032000001</v>
      </c>
      <c r="BA17" s="205">
        <f>DB_Census_State!AQ17*FE_ConvertionFactors!$C$34*FE_ConvertionFactors!$F$34*FE_ConvertionFactors!$H$34</f>
        <v>289360.78080000007</v>
      </c>
      <c r="BB17" s="205">
        <f>DB_Census_State!AQ17*FE_ConvertionFactors!$C$35*FE_ConvertionFactors!$F$35*FE_ConvertionFactors!$H$35</f>
        <v>3208804.3728000005</v>
      </c>
      <c r="BC17" s="205">
        <f>DB_Census_State!AQ17*FE_ConvertionFactors!$C$35*FE_ConvertionFactors!$C$37*FE_ConvertionFactors!$F$37*FE_ConvertionFactors!$H$37</f>
        <v>1656777.7035264</v>
      </c>
      <c r="BD17" s="205">
        <f>DB_Census_State!AQ17*FE_ConvertionFactors!$C$35*FE_ConvertionFactors!$C$38*FE_ConvertionFactors!$C$39*FE_ConvertionFactors!$F$39*FE_ConvertionFactors!$H$39</f>
        <v>161290.65666168</v>
      </c>
      <c r="BE17" s="205">
        <f>DB_Census_State!AQ17*FE_ConvertionFactors!$C$35*FE_ConvertionFactors!$C$38*FE_ConvertionFactors!$C$40*FE_ConvertionFactors!$F$40*FE_ConvertionFactors!$H$40</f>
        <v>55461.981463200013</v>
      </c>
      <c r="BF17" s="205">
        <f>DB_Census_State!AQ17*FE_ConvertionFactors!$C$35*FE_ConvertionFactors!$C$38*FE_ConvertionFactors!$C$41*FE_ConvertionFactors!$F$41*FE_ConvertionFactors!$H$41</f>
        <v>605234.5090974</v>
      </c>
      <c r="BG17" s="205">
        <f>DB_Census_State!AQ17*FE_ConvertionFactors!$C$35*FE_ConvertionFactors!$C$42*FE_ConvertionFactors!$C$44*FE_ConvertionFactors!$F$44*FE_ConvertionFactors!$H$44</f>
        <v>341405.56409800093</v>
      </c>
      <c r="BH17" s="205">
        <f>(DB_Census_State!AQ17*FE_ConvertionFactors!$D$46/FE_ConvertionFactors!$D$33)*FE_ConvertionFactors!$F$46*FE_ConvertionFactors!$H$46</f>
        <v>3651457.4720000001</v>
      </c>
      <c r="BI17" s="205">
        <f>DB_Census_State!AQ17*FE_ConvertionFactors!$C$35*FE_ConvertionFactors!$C$38*FE_ConvertionFactors!$C$41*FE_ConvertionFactors!$F$41*FE_ConvertionFactors!$I$41</f>
        <v>560274.23127873603</v>
      </c>
      <c r="BJ17" s="181">
        <f>DB_Census_State!AR17*FE_ConvertionFactors!$F$48*FE_ConvertionFactors!$G$48</f>
        <v>2388.4431119999999</v>
      </c>
      <c r="BK17" s="205">
        <f>(DB_Census_State!AR17*FE_ConvertionFactors!$D$50/FE_ConvertionFactors!$D$48)*FE_ConvertionFactors!$F$50*FE_ConvertionFactors!$G$50</f>
        <v>1013.0194799999998</v>
      </c>
      <c r="BL17" s="181">
        <f>DB_Census_State!AR17*FE_ConvertionFactors!$F$48*FE_ConvertionFactors!$H$48</f>
        <v>179133.2334</v>
      </c>
      <c r="BM17" s="205">
        <f>(DB_Census_State!AR17*FE_ConvertionFactors!$D$50/FE_ConvertionFactors!$D$48)*FE_ConvertionFactors!$F$50*FE_ConvertionFactors!$H$50</f>
        <v>255395.05199999997</v>
      </c>
      <c r="BN17" s="181">
        <f>DB_Census_State!AR17*FE_ConvertionFactors!$F$48*FE_ConvertionFactors!$I$48</f>
        <v>126452.65347</v>
      </c>
      <c r="BO17" s="181">
        <f>DB_Census_State!AS17*FE_ConvertionFactors!$F$52*FE_ConvertionFactors!$G$52</f>
        <v>528.09857280000006</v>
      </c>
      <c r="BP17" s="205">
        <f>DB_Census_State!AS17*FE_ConvertionFactors!$C$53*FE_ConvertionFactors!$F$53*FE_ConvertionFactors!$G$53</f>
        <v>158.42957183999999</v>
      </c>
      <c r="BQ17" s="205">
        <f>DB_Census_State!AS17*FE_ConvertionFactors!$C$54*FE_ConvertionFactors!$C$55*FE_ConvertionFactors!$F$55*FE_ConvertionFactors!$G$55</f>
        <v>255.32693759999998</v>
      </c>
      <c r="BR17" s="205">
        <f>DB_Census_State!AS17*FE_ConvertionFactors!$C$54*FE_ConvertionFactors!$C$56*FE_ConvertionFactors!$F$56*FE_ConvertionFactors!$G$56</f>
        <v>44.88710874375014</v>
      </c>
      <c r="BS17" s="205">
        <f>DB_Census_State!AS17*FE_ConvertionFactors!$F$52*FE_ConvertionFactors!$H$52</f>
        <v>125601.82272000003</v>
      </c>
      <c r="BT17" s="205">
        <f>DB_Census_State!AS17*FE_ConvertionFactors!$C$53*FE_ConvertionFactors!$F$53*FE_ConvertionFactors!$H$53</f>
        <v>37680.546816000002</v>
      </c>
      <c r="BU17" s="205">
        <f>DB_Census_State!AS17*FE_ConvertionFactors!$C$54*FE_ConvertionFactors!$C$55*FE_ConvertionFactors!$F$55*FE_ConvertionFactors!$H$55</f>
        <v>77023.626176000005</v>
      </c>
      <c r="BV17" s="205">
        <f>DB_Census_State!AS17*FE_ConvertionFactors!$C$54*FE_ConvertionFactors!$C$56*FE_ConvertionFactors!$F$56*FE_ConvertionFactors!$H$56</f>
        <v>11790.347230025038</v>
      </c>
      <c r="BW17" s="205">
        <f>DB_Census_State!AS17*FE_ConvertionFactors!$F$52*FE_ConvertionFactors!$I$52</f>
        <v>64228.204800000007</v>
      </c>
      <c r="BX17" s="205">
        <f>DB_Census_State!AS17*FE_ConvertionFactors!$C$53*FE_ConvertionFactors!$F$53*FE_ConvertionFactors!$I$53</f>
        <v>19268.461439999999</v>
      </c>
      <c r="BY17" s="205">
        <f>DB_Census_State!AS17*FE_ConvertionFactors!$C$54*FE_ConvertionFactors!$C$55*FE_ConvertionFactors!$F$55*FE_ConvertionFactors!$L$55</f>
        <v>40001.220223999997</v>
      </c>
      <c r="BZ17" s="205">
        <f>DB_Census_State!AS17*FE_ConvertionFactors!$C$54*FE_ConvertionFactors!$C$56*FE_ConvertionFactors!$F$56*FE_ConvertionFactors!$I$56</f>
        <v>6733.0663115625212</v>
      </c>
      <c r="CA17" s="205">
        <f>DB_Census_State!AT17*FE_ConvertionFactors!$F$58*FE_ConvertionFactors!$G$58</f>
        <v>2193.9396959999999</v>
      </c>
      <c r="CB17" s="205">
        <f>(DB_Census_State!AT17*FE_ConvertionFactors!$D$60/FE_ConvertionFactors!$D$58)*FE_ConvertionFactors!$F$60*FE_ConvertionFactors!$G$60</f>
        <v>10287.152611363636</v>
      </c>
      <c r="CC17" s="205">
        <f>DB_Census_State!AT17*FE_ConvertionFactors!$F$58*FE_ConvertionFactors!$H$58</f>
        <v>1442937.2616000001</v>
      </c>
      <c r="CD17" s="205">
        <f>(DB_Census_State!AT17*FE_ConvertionFactors!$D$60/FE_ConvertionFactors!$D$58)*FE_ConvertionFactors!$F$60*FE_ConvertionFactors!$H$60</f>
        <v>822145.93159090902</v>
      </c>
      <c r="CE17" s="205">
        <f>DB_Census_State!AT17*FE_ConvertionFactors!$F$58*FE_ConvertionFactors!$I$58</f>
        <v>1080093.3888000001</v>
      </c>
      <c r="CF17" s="205">
        <f>DB_Census_State!AU17*FE_ConvertionFactors!$F$62*FE_ConvertionFactors!$G$62</f>
        <v>2904.1759999999999</v>
      </c>
      <c r="CG17" s="205">
        <f>DB_Census_State!AU17*FE_ConvertionFactors!$C$63*FE_ConvertionFactors!$F$63*FE_ConvertionFactors!$G$63</f>
        <v>1161.6704000000002</v>
      </c>
      <c r="CH17" s="205">
        <f>DB_Census_State!AU17*FE_ConvertionFactors!$C$64*FE_ConvertionFactors!$F$64*FE_ConvertionFactors!$G$64</f>
        <v>1742.5056000000002</v>
      </c>
      <c r="CI17" s="205">
        <f>(DB_Census_State!AU17*FE_ConvertionFactors!$D$66/FE_ConvertionFactors!$D$62)*FE_ConvertionFactors!$F$66*FE_ConvertionFactors!$G$66</f>
        <v>1542.8434999999999</v>
      </c>
      <c r="CJ17" s="205">
        <f>DB_Census_State!AU17*FE_ConvertionFactors!$F$62*FE_ConvertionFactors!$H$62</f>
        <v>545985.08799999999</v>
      </c>
      <c r="CK17" s="205">
        <f>DB_Census_State!AU17*FE_ConvertionFactors!$C$63*FE_ConvertionFactors!$F$63*FE_ConvertionFactors!$H$63</f>
        <v>218394.03520000004</v>
      </c>
      <c r="CL17" s="205">
        <f>DB_Census_State!AU17*FE_ConvertionFactors!$C$64*FE_ConvertionFactors!$F$64*FE_ConvertionFactors!$H$64</f>
        <v>327591.0528</v>
      </c>
      <c r="CM17" s="205">
        <f>(DB_Census_State!AU17*FE_ConvertionFactors!$D$66/FE_ConvertionFactors!$D$62)*FE_ConvertionFactors!$F$66*FE_ConvertionFactors!$H$66</f>
        <v>462853.05</v>
      </c>
      <c r="CN17" s="205">
        <f>DB_Census_State!AU17*FE_ConvertionFactors!$F$62*FE_ConvertionFactors!$I$62</f>
        <v>464668.15999999997</v>
      </c>
      <c r="CO17" s="205">
        <f>DB_Census_State!AU17*FE_ConvertionFactors!$C$63*FE_ConvertionFactors!$F$63*FE_ConvertionFactors!$I$63</f>
        <v>185867.26400000002</v>
      </c>
      <c r="CP17" s="205">
        <f>DB_Census_State!AU17*FE_ConvertionFactors!$C$64*FE_ConvertionFactors!$F$64*FE_ConvertionFactors!$L$64</f>
        <v>279672.14879999997</v>
      </c>
      <c r="CQ17" s="205">
        <f>DB_Census_State!AU17*FE_ConvertionFactors!$C$64*FE_ConvertionFactors!$F$64*FE_ConvertionFactors!$I$63</f>
        <v>278800.89600000001</v>
      </c>
      <c r="CR17" s="205">
        <f>DB_Census_State!AV17*FE_ConvertionFactors!$F$68*FE_ConvertionFactors!$G$68</f>
        <v>0</v>
      </c>
      <c r="CS17" s="205">
        <f>DB_Census_State!AV17*FE_ConvertionFactors!$C$69*FE_ConvertionFactors!$F$69*FE_ConvertionFactors!$G$69</f>
        <v>0</v>
      </c>
      <c r="CT17" s="205">
        <f>DB_Census_State!AV17*FE_ConvertionFactors!$C$70*FE_ConvertionFactors!$C$71*FE_ConvertionFactors!$F$71*FE_ConvertionFactors!$G$71</f>
        <v>0</v>
      </c>
      <c r="CU17" s="205">
        <f>DB_Census_State!AV17*FE_ConvertionFactors!$C$70*FE_ConvertionFactors!$C$72*FE_ConvertionFactors!$F$72*FE_ConvertionFactors!$G$72</f>
        <v>0</v>
      </c>
      <c r="CV17" s="205">
        <f>(DB_Census_State!AV17*FE_ConvertionFactors!$D$74/FE_ConvertionFactors!$D$69)*FE_ConvertionFactors!$F$74*FE_ConvertionFactors!$G$74</f>
        <v>0</v>
      </c>
      <c r="CW17" s="205">
        <f>DB_Census_State!AV17*FE_ConvertionFactors!$F$68*FE_ConvertionFactors!$H$68</f>
        <v>0</v>
      </c>
      <c r="CX17" s="205">
        <f>DB_Census_State!AV17*FE_ConvertionFactors!$C$69*FE_ConvertionFactors!$F$69*FE_ConvertionFactors!$H$69</f>
        <v>0</v>
      </c>
      <c r="CY17" s="205">
        <f>DB_Census_State!AV17*FE_ConvertionFactors!$C$70*FE_ConvertionFactors!$C$71*FE_ConvertionFactors!$F$71*FE_ConvertionFactors!$H$71</f>
        <v>0</v>
      </c>
      <c r="CZ17" s="205">
        <f>DB_Census_State!AV17*FE_ConvertionFactors!$C$70*FE_ConvertionFactors!$C$72*FE_ConvertionFactors!$F$72*FE_ConvertionFactors!$H$72</f>
        <v>0</v>
      </c>
      <c r="DA17" s="205">
        <f>(DB_Census_State!AV17*FE_ConvertionFactors!$D$74/FE_ConvertionFactors!$D$69)*FE_ConvertionFactors!$F$74*FE_ConvertionFactors!$H$74</f>
        <v>0</v>
      </c>
      <c r="DB17" s="205">
        <f>DB_Census_State!AV17*FE_ConvertionFactors!$F$68*FE_ConvertionFactors!$I$68</f>
        <v>0</v>
      </c>
      <c r="DC17" s="205">
        <f>DB_Census_State!AV17*FE_ConvertionFactors!$C$69*FE_ConvertionFactors!$F$69*FE_ConvertionFactors!$I$69</f>
        <v>0</v>
      </c>
      <c r="DD17" s="205">
        <f>DB_Census_State!AV17*FE_ConvertionFactors!$C$70*FE_ConvertionFactors!$C$71*FE_ConvertionFactors!$F$71*FE_ConvertionFactors!$I$71</f>
        <v>0</v>
      </c>
      <c r="DE17" s="205">
        <f>DB_Census_State!AV17*FE_ConvertionFactors!$C$70*FE_ConvertionFactors!$C$72*FE_ConvertionFactors!$F$72*FE_ConvertionFactors!$L$72</f>
        <v>0</v>
      </c>
      <c r="DF17" s="205">
        <f>DB_Census_State!AV17*FE_ConvertionFactors!$C$70*FE_ConvertionFactors!$C$72*FE_ConvertionFactors!$F$72*FE_ConvertionFactors!$I$69</f>
        <v>0</v>
      </c>
      <c r="DG17" s="205">
        <f>DB_Census_State!AW17*FE_ConvertionFactors!$F$76*FE_ConvertionFactors!$G$76</f>
        <v>0</v>
      </c>
      <c r="DH17" s="205">
        <f>DB_Census_State!AW17*FE_ConvertionFactors!$C$77*FE_ConvertionFactors!$F$77*FE_ConvertionFactors!$G$77</f>
        <v>0</v>
      </c>
      <c r="DI17" s="205">
        <f>DB_Census_State!AW17*FE_ConvertionFactors!$C$78*FE_ConvertionFactors!$F$78*FE_ConvertionFactors!$G$78</f>
        <v>0</v>
      </c>
      <c r="DJ17" s="205">
        <f>(DB_Census_State!AW17*FE_ConvertionFactors!$D$80/FE_ConvertionFactors!$D$76)*FE_ConvertionFactors!$F$80*FE_ConvertionFactors!$G$80</f>
        <v>0</v>
      </c>
      <c r="DK17" s="205">
        <f>DB_Census_State!AW17*FE_ConvertionFactors!$F$76*FE_ConvertionFactors!$H$76</f>
        <v>0</v>
      </c>
      <c r="DL17" s="205">
        <f>DB_Census_State!AW17*FE_ConvertionFactors!$C$77*FE_ConvertionFactors!$F$77*FE_ConvertionFactors!$H$77</f>
        <v>0</v>
      </c>
      <c r="DM17" s="205">
        <f>DB_Census_State!AW17*FE_ConvertionFactors!$C$78*FE_ConvertionFactors!$F$78*FE_ConvertionFactors!$H$78</f>
        <v>0</v>
      </c>
      <c r="DN17" s="205">
        <f>(DB_Census_State!AW17*FE_ConvertionFactors!$D$80/FE_ConvertionFactors!$D$76)*FE_ConvertionFactors!$F$80*FE_ConvertionFactors!$H$80</f>
        <v>0</v>
      </c>
      <c r="DO17" s="205">
        <f>DB_Census_State!AW17*FE_ConvertionFactors!$F$76*FE_ConvertionFactors!$I$76</f>
        <v>0</v>
      </c>
      <c r="DP17" s="205">
        <f>DB_Census_State!AW17*FE_ConvertionFactors!$C$77*FE_ConvertionFactors!$F$77*FE_ConvertionFactors!$I$77</f>
        <v>0</v>
      </c>
      <c r="DQ17" s="205">
        <f>DB_Census_State!AW17*FE_ConvertionFactors!$C$78*FE_ConvertionFactors!$F$78*FE_ConvertionFactors!$L$78</f>
        <v>0</v>
      </c>
      <c r="DR17" s="205">
        <f>DB_Census_State!AW17*FE_ConvertionFactors!$C$78*FE_ConvertionFactors!$F$78*FE_ConvertionFactors!$I$77</f>
        <v>0</v>
      </c>
      <c r="DS17" s="181">
        <f>SUM(DB_Census_State!M17:N17)*FE_ConvertionFactors!$E$84*FE_ConvertionFactors!$F$84*FE_ConvertionFactors!$G$84</f>
        <v>5258.0701587357635</v>
      </c>
      <c r="DT17" s="181">
        <f>SUM(DB_Census_State!O17:P17)*FE_ConvertionFactors!$E$85*FE_ConvertionFactors!$F$85*FE_ConvertionFactors!$G$85</f>
        <v>87.565962353999993</v>
      </c>
      <c r="DU17" s="181">
        <f>SUM(DB_Census_State!Q17:S17)*FE_ConvertionFactors!$E$86*FE_ConvertionFactors!$F$86*FE_ConvertionFactors!$G$86</f>
        <v>152.6441937825</v>
      </c>
      <c r="DV17" s="181">
        <f>DB_Census_State!U17*FE_ConvertionFactors!$E$87*FE_ConvertionFactors!$F$87*FE_ConvertionFactors!$G$87</f>
        <v>420.61672673588606</v>
      </c>
      <c r="DW17" s="181">
        <f>DB_Census_State!V17*FE_ConvertionFactors!$E$88*FE_ConvertionFactors!$F$88*FE_ConvertionFactors!$G$88</f>
        <v>1419.6181500000002</v>
      </c>
      <c r="DX17" s="181">
        <f>SUM(DB_Census_State!M17:N17)*FE_ConvertionFactors!$E$84*FE_ConvertionFactors!$F$84*FE_ConvertionFactors!$H$84</f>
        <v>297046.82065585157</v>
      </c>
      <c r="DY17" s="181">
        <f>SUM(DB_Census_State!O17:P17)*FE_ConvertionFactors!$E$85*FE_ConvertionFactors!$F$85*FE_ConvertionFactors!$H$85</f>
        <v>5459.9952997199998</v>
      </c>
      <c r="DZ17" s="181">
        <f>SUM(DB_Census_State!Q17:S17)*FE_ConvertionFactors!$E$86*FE_ConvertionFactors!$F$86*FE_ConvertionFactors!$H$86</f>
        <v>9700.4103962499994</v>
      </c>
      <c r="EA17" s="181">
        <f>DB_Census_State!U17*FE_ConvertionFactors!$E$87*FE_ConvertionFactors!$F$87*FE_ConvertionFactors!$H$87</f>
        <v>32145.578856758129</v>
      </c>
      <c r="EB17" s="181">
        <f>DB_Census_State!V17*FE_ConvertionFactors!$E$88*FE_ConvertionFactors!$F$88*FE_ConvertionFactors!$H$88</f>
        <v>84850.74000000002</v>
      </c>
      <c r="EC17" s="181">
        <f>SUM(DB_Census_State!M17:N17)*FE_ConvertionFactors!$E$84*FE_ConvertionFactors!$F$84*FE_ConvertionFactors!$I$84</f>
        <v>200307.43461850527</v>
      </c>
      <c r="ED17" s="181">
        <f>SUM(DB_Census_State!O17:P17)*FE_ConvertionFactors!$E$85*FE_ConvertionFactors!$F$85*FE_ConvertionFactors!$I$85</f>
        <v>3688.0722967919996</v>
      </c>
      <c r="EE17" s="181">
        <f>SUM(DB_Census_State!Q17:S17)*FE_ConvertionFactors!$E$86*FE_ConvertionFactors!$F$86*FE_ConvertionFactors!$I$86</f>
        <v>6552.35268275</v>
      </c>
      <c r="EF17" s="181">
        <f>DB_Census_State!U17*FE_ConvertionFactors!$E$87*FE_ConvertionFactors!$F$87*FE_ConvertionFactors!$I$87</f>
        <v>25716.463085406507</v>
      </c>
      <c r="EG17" s="181">
        <f>DB_Census_State!V17*FE_ConvertionFactors!$E$88*FE_ConvertionFactors!$F$88*FE_ConvertionFactors!$I$88</f>
        <v>54173.934000000016</v>
      </c>
      <c r="EH17" s="181">
        <f>DB_Census_State!W17*0.00104*FE_ConvertionFactors!$F$90*FE_ConvertionFactors!$G$90</f>
        <v>2114.2940623999998</v>
      </c>
      <c r="EI17" s="181">
        <f>DB_Census_State!X17*0.00104*FE_ConvertionFactors!$F$91*FE_ConvertionFactors!$G$91</f>
        <v>2.1182615999999999</v>
      </c>
      <c r="EJ17" s="181">
        <f>DB_Census_State!Y17*0.000054*FE_ConvertionFactors!$F$92*FE_ConvertionFactors!$G$92</f>
        <v>219.91571279999999</v>
      </c>
      <c r="EK17" s="205">
        <f>DB_Census_State!W17*0.00104*FE_ConvertionFactors!$F$90*FE_ConvertionFactors!$H$90</f>
        <v>251321.74703999996</v>
      </c>
      <c r="EL17" s="205">
        <f>DB_Census_State!X17*0.00104*FE_ConvertionFactors!$F$91*FE_ConvertionFactors!$H$91</f>
        <v>251.79335999999998</v>
      </c>
      <c r="EM17" s="205">
        <f>DB_Census_State!Y17*0.000054*FE_ConvertionFactors!$F$92*FE_ConvertionFactors!$H$92</f>
        <v>18284.420692800002</v>
      </c>
      <c r="EN17" s="205">
        <f>DB_Census_State!W17*0.00104*FE_ConvertionFactors!$F$90*FE_ConvertionFactors!$I$90</f>
        <v>174409.31397759996</v>
      </c>
      <c r="EO17" s="205">
        <f>DB_Census_State!X17*0.00104*FE_ConvertionFactors!$F$91*FE_ConvertionFactors!$I$91</f>
        <v>174.73659839999999</v>
      </c>
      <c r="EP17" s="205">
        <f>DB_Census_State!Y17*0.000054*FE_ConvertionFactors!$F$92*FE_ConvertionFactors!$I$92</f>
        <v>10807.286457599999</v>
      </c>
    </row>
    <row r="18" spans="1:146" x14ac:dyDescent="0.2">
      <c r="A18" s="203">
        <v>29</v>
      </c>
      <c r="B18" s="203" t="s">
        <v>47</v>
      </c>
      <c r="C18" s="203">
        <v>1975</v>
      </c>
      <c r="D18" s="204" t="s">
        <v>201</v>
      </c>
      <c r="E18" s="205">
        <f>DB_Census_State!AL18*FE_ConvertionFactors!$C$4*FE_ConvertionFactors!$F$4*FE_ConvertionFactors!$G$4</f>
        <v>0</v>
      </c>
      <c r="F18" s="205">
        <f>DB_Census_State!AL18*FE_ConvertionFactors!$C$5*FE_ConvertionFactors!$F$5*FE_ConvertionFactors!$G$5</f>
        <v>5549.3727674000002</v>
      </c>
      <c r="G18" s="205">
        <f>(DB_Census_State!AL18*FE_ConvertionFactors!$D$9/FE_ConvertionFactors!$D$3)*FE_ConvertionFactors!$C$10*FE_ConvertionFactors!$F$10*FE_ConvertionFactors!$G$10</f>
        <v>515.87107413333342</v>
      </c>
      <c r="H18" s="205">
        <f>(DB_Census_State!AL18*FE_ConvertionFactors!$D$9/FE_ConvertionFactors!$D$3)*FE_ConvertionFactors!$C$11*FE_ConvertionFactors!$F$11*FE_ConvertionFactors!$G$11</f>
        <v>151.98860040000002</v>
      </c>
      <c r="I18" s="205">
        <f>DB_Census_State!AL18*FE_ConvertionFactors!$C$4*FE_ConvertionFactors!$F$4*FE_ConvertionFactors!$H$4</f>
        <v>179341.62</v>
      </c>
      <c r="J18" s="205">
        <f>DB_Census_State!AL18*FE_ConvertionFactors!$C$5*FE_ConvertionFactors!$F$5*FE_ConvertionFactors!$H$5</f>
        <v>319014.74465000001</v>
      </c>
      <c r="K18" s="205">
        <f>(DB_Census_State!AL18*FE_ConvertionFactors!$D$9/FE_ConvertionFactors!$D$3)*FE_ConvertionFactors!$C$10*FE_ConvertionFactors!$F$10*FE_ConvertionFactors!$H$10</f>
        <v>151537.1280266667</v>
      </c>
      <c r="L18" s="205">
        <f>(DB_Census_State!AL18*FE_ConvertionFactors!$D$9/FE_ConvertionFactors!$D$3)*FE_ConvertionFactors!$C$11*FE_ConvertionFactors!$F$11*FE_ConvertionFactors!$H$11</f>
        <v>23670.355800000005</v>
      </c>
      <c r="M18" s="205">
        <f>DB_Census_State!AL18*FE_ConvertionFactors!$C$4*FE_ConvertionFactors!$F$4*FE_ConvertionFactors!$I$4</f>
        <v>168845.80000000002</v>
      </c>
      <c r="N18" s="205">
        <f>DB_Census_State!AL18*FE_ConvertionFactors!$C$5*FE_ConvertionFactors!$F$5*FE_ConvertionFactors!$L$5</f>
        <v>160991.16183500001</v>
      </c>
      <c r="O18" s="205">
        <f>DB_Census_State!AM18*FE_ConvertionFactors!$C$14*FE_ConvertionFactors!$F$14*FE_ConvertionFactors!$G$14</f>
        <v>1000.827568</v>
      </c>
      <c r="P18" s="205">
        <f>DB_Census_State!AM18*FE_ConvertionFactors!$C$15*FE_ConvertionFactors!$F$15*FE_ConvertionFactors!$G$15</f>
        <v>287.72497960000004</v>
      </c>
      <c r="Q18" s="205">
        <f>DB_Census_State!AM18*FE_ConvertionFactors!$C$16*FE_ConvertionFactors!$F$16*FE_ConvertionFactors!$G$16</f>
        <v>400.33102720000005</v>
      </c>
      <c r="R18" s="205">
        <f>DB_Census_State!AM18*FE_ConvertionFactors!$C$17*FE_ConvertionFactors!$F$17*FE_ConvertionFactors!$G$17</f>
        <v>146.73654620000002</v>
      </c>
      <c r="S18" s="205">
        <f>(DB_Census_State!AM18*FE_ConvertionFactors!$D$19/FE_ConvertionFactors!$D$13)*FE_ConvertionFactors!$F$19*FE_ConvertionFactors!$G$19</f>
        <v>1027.8707413333336</v>
      </c>
      <c r="T18" s="205">
        <f>DB_Census_State!AM18*FE_ConvertionFactors!$C$14*FE_ConvertionFactors!$F$14*FE_ConvertionFactors!$H$14</f>
        <v>173220.15600000002</v>
      </c>
      <c r="U18" s="205">
        <f>DB_Census_State!AM18*FE_ConvertionFactors!$C$15*FE_ConvertionFactors!$F$15*FE_ConvertionFactors!$H$15</f>
        <v>41214.659240000001</v>
      </c>
      <c r="V18" s="205">
        <f>DB_Census_State!AM18*FE_ConvertionFactors!$C$16*FE_ConvertionFactors!$F$16*FE_ConvertionFactors!$H$16</f>
        <v>69288.06240000001</v>
      </c>
      <c r="W18" s="205">
        <f>DB_Census_State!AM18*FE_ConvertionFactors!$C$17*FE_ConvertionFactors!$F$17*FE_ConvertionFactors!$H$17</f>
        <v>64643.397380000009</v>
      </c>
      <c r="X18" s="205">
        <f>(DB_Census_State!AM18*FE_ConvertionFactors!$D$19/FE_ConvertionFactors!$D$13)*FE_ConvertionFactors!$F$19*FE_ConvertionFactors!$H$19</f>
        <v>379333.24977777782</v>
      </c>
      <c r="Y18" s="205">
        <f>DB_Census_State!AM18*FE_ConvertionFactors!$C$14*FE_ConvertionFactors!$F$14*FE_ConvertionFactors!$I$14</f>
        <v>160709.81140000001</v>
      </c>
      <c r="Z18" s="205">
        <f>DB_Census_State!AM18*FE_ConvertionFactors!$C$15*FE_ConvertionFactors!$F$15*FE_ConvertionFactors!$L$15</f>
        <v>27508.840955</v>
      </c>
      <c r="AA18" s="205">
        <f>DB_Census_State!AM18*FE_ConvertionFactors!$C$15*FE_ConvertionFactors!$F$15*FE_ConvertionFactors!$I$14</f>
        <v>32466.264590000002</v>
      </c>
      <c r="AB18" s="205">
        <f>DB_Census_State!AM18*FE_ConvertionFactors!$C$16*FE_ConvertionFactors!$F$16*FE_ConvertionFactors!$L$16</f>
        <v>46095.388700989744</v>
      </c>
      <c r="AC18" s="205">
        <f>DB_Census_State!AM18*FE_ConvertionFactors!$C$16*FE_ConvertionFactors!$F$16*FE_ConvertionFactors!$I$14</f>
        <v>64283.924560000007</v>
      </c>
      <c r="AD18" s="205">
        <f>DB_Census_State!AN18*FE_ConvertionFactors!$C$22*FE_ConvertionFactors!$F$22*FE_ConvertionFactors!$G$22</f>
        <v>2422.1453256</v>
      </c>
      <c r="AE18" s="205">
        <f>DB_Census_State!AN18*FE_ConvertionFactors!$C$23*FE_ConvertionFactors!$F$23*FE_ConvertionFactors!$G$23</f>
        <v>973.42821575999994</v>
      </c>
      <c r="AF18" s="205">
        <f>(DB_Census_State!AN18*FE_ConvertionFactors!$D$25/FE_ConvertionFactors!$D$21)*FE_ConvertionFactors!$F$25*FE_ConvertionFactors!$G$25</f>
        <v>55173.396095999997</v>
      </c>
      <c r="AG18" s="205">
        <f>DB_Census_State!AN18*FE_ConvertionFactors!$C$22*FE_ConvertionFactors!$F$22*FE_ConvertionFactors!$H$22</f>
        <v>786054.70943999989</v>
      </c>
      <c r="AH18" s="205">
        <f>DB_Census_State!AN18*FE_ConvertionFactors!$C$23*FE_ConvertionFactors!$F$23*FE_ConvertionFactors!$H$23</f>
        <v>252268.72070399998</v>
      </c>
      <c r="AI18" s="205">
        <f>(DB_Census_State!AN18*FE_ConvertionFactors!$D$25/FE_ConvertionFactors!$D$21)*FE_ConvertionFactors!$F$25*FE_ConvertionFactors!$H$25</f>
        <v>5882946.4511999991</v>
      </c>
      <c r="AJ18" s="205">
        <f>DB_Census_State!AN18*FE_ConvertionFactors!$C$22*FE_ConvertionFactors!$F$22*FE_ConvertionFactors!$I$22</f>
        <v>694652.99903999991</v>
      </c>
      <c r="AK18" s="205">
        <f>DB_Census_State!AO18*FE_ConvertionFactors!$F$27*FE_ConvertionFactors!$G$27</f>
        <v>56258.642000000007</v>
      </c>
      <c r="AL18" s="205">
        <f>DB_Census_State!AO18*FE_ConvertionFactors!$C$29*FE_ConvertionFactors!$F$29*FE_ConvertionFactors!$G$29</f>
        <v>60959.428529999997</v>
      </c>
      <c r="AM18" s="205">
        <f>DB_Census_State!AO18*FE_ConvertionFactors!$F$27*FE_ConvertionFactors!$H$27</f>
        <v>5007019.1380000003</v>
      </c>
      <c r="AN18" s="205">
        <f>DB_Census_State!AO18*FE_ConvertionFactors!$C$29*FE_ConvertionFactors!$F$29*FE_ConvertionFactors!$H$29</f>
        <v>13775247.486</v>
      </c>
      <c r="AO18" s="205">
        <f>DB_Census_State!AO18*FE_ConvertionFactors!$F$27*FE_ConvertionFactors!$I$27</f>
        <v>2686350.1555000003</v>
      </c>
      <c r="AP18" s="205">
        <f>DB_Census_State!AP18*FE_ConvertionFactors!$F$31*FE_ConvertionFactors!$G$31</f>
        <v>2297.6144099999997</v>
      </c>
      <c r="AQ18" s="205">
        <f>DB_Census_State!AP18*FE_ConvertionFactors!$F$31*FE_ConvertionFactors!$H$31</f>
        <v>313482.73320000002</v>
      </c>
      <c r="AR18" s="205">
        <f>DB_Census_State!AP18*FE_ConvertionFactors!$F$31*FE_ConvertionFactors!$I$31</f>
        <v>261235.611</v>
      </c>
      <c r="AS18" s="205">
        <f>DB_Census_State!AQ18*FE_ConvertionFactors!$C$34*FE_ConvertionFactors!$F$34*FE_ConvertionFactors!$G$34</f>
        <v>867.55200000000013</v>
      </c>
      <c r="AT18" s="205">
        <f>DB_Census_State!AQ18*FE_ConvertionFactors!$C$35*FE_ConvertionFactors!$F$35*FE_ConvertionFactors!$G$35</f>
        <v>2886.1596</v>
      </c>
      <c r="AU18" s="205">
        <f>DB_Census_State!AQ18*FE_ConvertionFactors!$C$35*FE_ConvertionFactors!$C$37*FE_ConvertionFactors!$F$37*FE_ConvertionFactors!$G$37</f>
        <v>1652.1660288000003</v>
      </c>
      <c r="AV18" s="205">
        <f>DB_Census_State!AQ18*FE_ConvertionFactors!$C$35*FE_ConvertionFactors!$C$38*FE_ConvertionFactors!$C$39*FE_ConvertionFactors!$F$39*FE_ConvertionFactors!$G$39</f>
        <v>615.16175820000012</v>
      </c>
      <c r="AW18" s="205">
        <f>DB_Census_State!AQ18*FE_ConvertionFactors!$C$35*FE_ConvertionFactors!$C$38*FE_ConvertionFactors!$C$40*FE_ConvertionFactors!$F$40*FE_ConvertionFactors!$G$40</f>
        <v>126.40310099999999</v>
      </c>
      <c r="AX18" s="205">
        <f>DB_Census_State!AQ18*FE_ConvertionFactors!$C$35*FE_ConvertionFactors!$C$38*FE_ConvertionFactors!$C$41*FE_ConvertionFactors!$F$41*FE_ConvertionFactors!$G$41</f>
        <v>0</v>
      </c>
      <c r="AY18" s="205">
        <f>DB_Census_State!AQ18*FE_ConvertionFactors!$C$35*FE_ConvertionFactors!$C$42*FE_ConvertionFactors!$C$44*FE_ConvertionFactors!$F$44*FE_ConvertionFactors!$G$44</f>
        <v>3317.0744607855841</v>
      </c>
      <c r="AZ18" s="205">
        <f>(DB_Census_State!AQ18*FE_ConvertionFactors!$D$46/FE_ConvertionFactors!$D$33)*FE_ConvertionFactors!$F$46*FE_ConvertionFactors!$G$46</f>
        <v>11385.5872</v>
      </c>
      <c r="BA18" s="205">
        <f>DB_Census_State!AQ18*FE_ConvertionFactors!$C$34*FE_ConvertionFactors!$F$34*FE_ConvertionFactors!$H$34</f>
        <v>294967.67999999999</v>
      </c>
      <c r="BB18" s="205">
        <f>DB_Census_State!AQ18*FE_ConvertionFactors!$C$35*FE_ConvertionFactors!$F$35*FE_ConvertionFactors!$H$35</f>
        <v>3270980.8800000004</v>
      </c>
      <c r="BC18" s="205">
        <f>DB_Census_State!AQ18*FE_ConvertionFactors!$C$35*FE_ConvertionFactors!$C$37*FE_ConvertionFactors!$F$37*FE_ConvertionFactors!$H$37</f>
        <v>1688880.8294400002</v>
      </c>
      <c r="BD18" s="205">
        <f>DB_Census_State!AQ18*FE_ConvertionFactors!$C$35*FE_ConvertionFactors!$C$38*FE_ConvertionFactors!$C$39*FE_ConvertionFactors!$F$39*FE_ConvertionFactors!$H$39</f>
        <v>164415.96082800001</v>
      </c>
      <c r="BE18" s="205">
        <f>DB_Census_State!AQ18*FE_ConvertionFactors!$C$35*FE_ConvertionFactors!$C$38*FE_ConvertionFactors!$C$40*FE_ConvertionFactors!$F$40*FE_ConvertionFactors!$H$40</f>
        <v>56536.659719999996</v>
      </c>
      <c r="BF18" s="205">
        <f>DB_Census_State!AQ18*FE_ConvertionFactors!$C$35*FE_ConvertionFactors!$C$38*FE_ConvertionFactors!$C$41*FE_ConvertionFactors!$F$41*FE_ConvertionFactors!$H$41</f>
        <v>616962.04478999996</v>
      </c>
      <c r="BG18" s="205">
        <f>DB_Census_State!AQ18*FE_ConvertionFactors!$C$35*FE_ConvertionFactors!$C$42*FE_ConvertionFactors!$C$44*FE_ConvertionFactors!$F$44*FE_ConvertionFactors!$H$44</f>
        <v>348020.92703324161</v>
      </c>
      <c r="BH18" s="205">
        <f>(DB_Census_State!AQ18*FE_ConvertionFactors!$D$46/FE_ConvertionFactors!$D$33)*FE_ConvertionFactors!$F$46*FE_ConvertionFactors!$H$46</f>
        <v>3722211.2</v>
      </c>
      <c r="BI18" s="205">
        <f>DB_Census_State!AQ18*FE_ConvertionFactors!$C$35*FE_ConvertionFactors!$C$38*FE_ConvertionFactors!$C$41*FE_ConvertionFactors!$F$41*FE_ConvertionFactors!$I$41</f>
        <v>571130.57860559993</v>
      </c>
      <c r="BJ18" s="181">
        <f>DB_Census_State!AR18*FE_ConvertionFactors!$F$48*FE_ConvertionFactors!$G$48</f>
        <v>36166.716432000001</v>
      </c>
      <c r="BK18" s="205">
        <f>(DB_Census_State!AR18*FE_ConvertionFactors!$D$50/FE_ConvertionFactors!$D$48)*FE_ConvertionFactors!$F$50*FE_ConvertionFactors!$G$50</f>
        <v>15339.527279999997</v>
      </c>
      <c r="BL18" s="181">
        <f>DB_Census_State!AR18*FE_ConvertionFactors!$F$48*FE_ConvertionFactors!$H$48</f>
        <v>2712503.7324000006</v>
      </c>
      <c r="BM18" s="205">
        <f>(DB_Census_State!AR18*FE_ConvertionFactors!$D$50/FE_ConvertionFactors!$D$48)*FE_ConvertionFactors!$F$50*FE_ConvertionFactors!$H$50</f>
        <v>3867289.2719999989</v>
      </c>
      <c r="BN18" s="181">
        <f>DB_Census_State!AR18*FE_ConvertionFactors!$F$48*FE_ConvertionFactors!$I$48</f>
        <v>1914794.3014200004</v>
      </c>
      <c r="BO18" s="181">
        <f>DB_Census_State!AS18*FE_ConvertionFactors!$F$52*FE_ConvertionFactors!$G$52</f>
        <v>841.18197599999996</v>
      </c>
      <c r="BP18" s="205">
        <f>DB_Census_State!AS18*FE_ConvertionFactors!$C$53*FE_ConvertionFactors!$F$53*FE_ConvertionFactors!$G$53</f>
        <v>252.35459280000001</v>
      </c>
      <c r="BQ18" s="205">
        <f>DB_Census_State!AS18*FE_ConvertionFactors!$C$54*FE_ConvertionFactors!$C$55*FE_ConvertionFactors!$F$55*FE_ConvertionFactors!$G$55</f>
        <v>406.69759199999993</v>
      </c>
      <c r="BR18" s="205">
        <f>DB_Census_State!AS18*FE_ConvertionFactors!$C$54*FE_ConvertionFactors!$C$56*FE_ConvertionFactors!$F$56*FE_ConvertionFactors!$G$56</f>
        <v>71.498445128906468</v>
      </c>
      <c r="BS18" s="205">
        <f>DB_Census_State!AS18*FE_ConvertionFactors!$F$52*FE_ConvertionFactors!$H$52</f>
        <v>200064.90240000002</v>
      </c>
      <c r="BT18" s="205">
        <f>DB_Census_State!AS18*FE_ConvertionFactors!$C$53*FE_ConvertionFactors!$F$53*FE_ConvertionFactors!$H$53</f>
        <v>60019.470720000005</v>
      </c>
      <c r="BU18" s="205">
        <f>DB_Census_State!AS18*FE_ConvertionFactors!$C$54*FE_ConvertionFactors!$C$55*FE_ConvertionFactors!$F$55*FE_ConvertionFactors!$H$55</f>
        <v>122687.10691999999</v>
      </c>
      <c r="BV18" s="205">
        <f>DB_Census_State!AS18*FE_ConvertionFactors!$C$54*FE_ConvertionFactors!$C$56*FE_ConvertionFactors!$F$56*FE_ConvertionFactors!$H$56</f>
        <v>18780.258253859432</v>
      </c>
      <c r="BW18" s="205">
        <f>DB_Census_State!AS18*FE_ConvertionFactors!$F$52*FE_ConvertionFactors!$I$52</f>
        <v>102305.916</v>
      </c>
      <c r="BX18" s="205">
        <f>DB_Census_State!AS18*FE_ConvertionFactors!$C$53*FE_ConvertionFactors!$F$53*FE_ConvertionFactors!$I$53</f>
        <v>30691.774799999999</v>
      </c>
      <c r="BY18" s="205">
        <f>DB_Census_State!AS18*FE_ConvertionFactors!$C$54*FE_ConvertionFactors!$C$55*FE_ConvertionFactors!$F$55*FE_ConvertionFactors!$L$55</f>
        <v>63715.956079999996</v>
      </c>
      <c r="BZ18" s="205">
        <f>DB_Census_State!AS18*FE_ConvertionFactors!$C$54*FE_ConvertionFactors!$C$56*FE_ConvertionFactors!$F$56*FE_ConvertionFactors!$I$56</f>
        <v>10724.766769335971</v>
      </c>
      <c r="CA18" s="205">
        <f>DB_Census_State!AT18*FE_ConvertionFactors!$F$58*FE_ConvertionFactors!$G$58</f>
        <v>21736.05616</v>
      </c>
      <c r="CB18" s="205">
        <f>(DB_Census_State!AT18*FE_ConvertionFactors!$D$60/FE_ConvertionFactors!$D$58)*FE_ConvertionFactors!$F$60*FE_ConvertionFactors!$G$60</f>
        <v>101918.08247727272</v>
      </c>
      <c r="CC18" s="205">
        <f>DB_Census_State!AT18*FE_ConvertionFactors!$F$58*FE_ConvertionFactors!$H$58</f>
        <v>14295636.936000003</v>
      </c>
      <c r="CD18" s="205">
        <f>(DB_Census_State!AT18*FE_ConvertionFactors!$D$60/FE_ConvertionFactors!$D$58)*FE_ConvertionFactors!$F$60*FE_ConvertionFactors!$H$60</f>
        <v>8145260.4068181813</v>
      </c>
      <c r="CE18" s="205">
        <f>DB_Census_State!AT18*FE_ConvertionFactors!$F$58*FE_ConvertionFactors!$I$58</f>
        <v>10700827.648000002</v>
      </c>
      <c r="CF18" s="205">
        <f>DB_Census_State!AU18*FE_ConvertionFactors!$F$62*FE_ConvertionFactors!$G$62</f>
        <v>24863.08</v>
      </c>
      <c r="CG18" s="205">
        <f>DB_Census_State!AU18*FE_ConvertionFactors!$C$63*FE_ConvertionFactors!$F$63*FE_ConvertionFactors!$G$63</f>
        <v>9945.2320000000018</v>
      </c>
      <c r="CH18" s="205">
        <f>DB_Census_State!AU18*FE_ConvertionFactors!$C$64*FE_ConvertionFactors!$F$64*FE_ConvertionFactors!$G$64</f>
        <v>14917.848000000002</v>
      </c>
      <c r="CI18" s="205">
        <f>(DB_Census_State!AU18*FE_ConvertionFactors!$D$66/FE_ConvertionFactors!$D$62)*FE_ConvertionFactors!$F$66*FE_ConvertionFactors!$G$66</f>
        <v>13208.51125</v>
      </c>
      <c r="CJ18" s="205">
        <f>DB_Census_State!AU18*FE_ConvertionFactors!$F$62*FE_ConvertionFactors!$H$62</f>
        <v>4674259.04</v>
      </c>
      <c r="CK18" s="205">
        <f>DB_Census_State!AU18*FE_ConvertionFactors!$C$63*FE_ConvertionFactors!$F$63*FE_ConvertionFactors!$H$63</f>
        <v>1869703.6160000002</v>
      </c>
      <c r="CL18" s="205">
        <f>DB_Census_State!AU18*FE_ConvertionFactors!$C$64*FE_ConvertionFactors!$F$64*FE_ConvertionFactors!$H$64</f>
        <v>2804555.4240000001</v>
      </c>
      <c r="CM18" s="205">
        <f>(DB_Census_State!AU18*FE_ConvertionFactors!$D$66/FE_ConvertionFactors!$D$62)*FE_ConvertionFactors!$F$66*FE_ConvertionFactors!$H$66</f>
        <v>3962553.375</v>
      </c>
      <c r="CN18" s="205">
        <f>DB_Census_State!AU18*FE_ConvertionFactors!$F$62*FE_ConvertionFactors!$I$62</f>
        <v>3978092.8</v>
      </c>
      <c r="CO18" s="205">
        <f>DB_Census_State!AU18*FE_ConvertionFactors!$C$63*FE_ConvertionFactors!$F$63*FE_ConvertionFactors!$I$63</f>
        <v>1591237.12</v>
      </c>
      <c r="CP18" s="205">
        <f>DB_Census_State!AU18*FE_ConvertionFactors!$C$64*FE_ConvertionFactors!$F$64*FE_ConvertionFactors!$L$64</f>
        <v>2394314.6039999998</v>
      </c>
      <c r="CQ18" s="205">
        <f>DB_Census_State!AU18*FE_ConvertionFactors!$C$64*FE_ConvertionFactors!$F$64*FE_ConvertionFactors!$I$63</f>
        <v>2386855.6800000002</v>
      </c>
      <c r="CR18" s="205">
        <f>DB_Census_State!AV18*FE_ConvertionFactors!$F$68*FE_ConvertionFactors!$G$68</f>
        <v>30.212000000000003</v>
      </c>
      <c r="CS18" s="205">
        <f>DB_Census_State!AV18*FE_ConvertionFactors!$C$69*FE_ConvertionFactors!$F$69*FE_ConvertionFactors!$G$69</f>
        <v>6.0424000000000007</v>
      </c>
      <c r="CT18" s="205">
        <f>DB_Census_State!AV18*FE_ConvertionFactors!$C$70*FE_ConvertionFactors!$C$71*FE_ConvertionFactors!$F$71*FE_ConvertionFactors!$G$71</f>
        <v>0</v>
      </c>
      <c r="CU18" s="205">
        <f>DB_Census_State!AV18*FE_ConvertionFactors!$C$70*FE_ConvertionFactors!$C$72*FE_ConvertionFactors!$F$72*FE_ConvertionFactors!$G$72</f>
        <v>25.698373680000003</v>
      </c>
      <c r="CV18" s="205">
        <f>(DB_Census_State!AV18*FE_ConvertionFactors!$D$74/FE_ConvertionFactors!$D$69)*FE_ConvertionFactors!$F$74*FE_ConvertionFactors!$G$74</f>
        <v>3.7350000000000003</v>
      </c>
      <c r="CW18" s="205">
        <f>DB_Census_State!AV18*FE_ConvertionFactors!$F$68*FE_ConvertionFactors!$H$68</f>
        <v>1767.4019999999998</v>
      </c>
      <c r="CX18" s="205">
        <f>DB_Census_State!AV18*FE_ConvertionFactors!$C$69*FE_ConvertionFactors!$F$69*FE_ConvertionFactors!$H$69</f>
        <v>353.48040000000003</v>
      </c>
      <c r="CY18" s="205">
        <f>DB_Census_State!AV18*FE_ConvertionFactors!$C$70*FE_ConvertionFactors!$C$71*FE_ConvertionFactors!$F$71*FE_ConvertionFactors!$H$71</f>
        <v>391.428</v>
      </c>
      <c r="CZ18" s="205">
        <f>DB_Census_State!AV18*FE_ConvertionFactors!$C$70*FE_ConvertionFactors!$C$72*FE_ConvertionFactors!$F$72*FE_ConvertionFactors!$H$72</f>
        <v>977.33197200000006</v>
      </c>
      <c r="DA18" s="205">
        <f>(DB_Census_State!AV18*FE_ConvertionFactors!$D$74/FE_ConvertionFactors!$D$69)*FE_ConvertionFactors!$F$74*FE_ConvertionFactors!$H$74</f>
        <v>1232.55</v>
      </c>
      <c r="DB18" s="205">
        <f>DB_Census_State!AV18*FE_ConvertionFactors!$F$68*FE_ConvertionFactors!$I$68</f>
        <v>1435.07</v>
      </c>
      <c r="DC18" s="205">
        <f>DB_Census_State!AV18*FE_ConvertionFactors!$C$69*FE_ConvertionFactors!$F$69*FE_ConvertionFactors!$I$69</f>
        <v>287.01400000000001</v>
      </c>
      <c r="DD18" s="205">
        <f>DB_Census_State!AV18*FE_ConvertionFactors!$C$70*FE_ConvertionFactors!$C$71*FE_ConvertionFactors!$F$71*FE_ConvertionFactors!$I$71</f>
        <v>368.52000000000004</v>
      </c>
      <c r="DE18" s="205">
        <f>DB_Census_State!AV18*FE_ConvertionFactors!$C$70*FE_ConvertionFactors!$C$72*FE_ConvertionFactors!$F$72*FE_ConvertionFactors!$L$72</f>
        <v>687.1090260000002</v>
      </c>
      <c r="DF18" s="205">
        <f>DB_Census_State!AV18*FE_ConvertionFactors!$C$70*FE_ConvertionFactors!$C$72*FE_ConvertionFactors!$F$72*FE_ConvertionFactors!$I$69</f>
        <v>942.60444000000007</v>
      </c>
      <c r="DG18" s="205">
        <f>DB_Census_State!AW18*FE_ConvertionFactors!$F$76*FE_ConvertionFactors!$G$76</f>
        <v>0</v>
      </c>
      <c r="DH18" s="205">
        <f>DB_Census_State!AW18*FE_ConvertionFactors!$C$77*FE_ConvertionFactors!$F$77*FE_ConvertionFactors!$G$77</f>
        <v>0</v>
      </c>
      <c r="DI18" s="205">
        <f>DB_Census_State!AW18*FE_ConvertionFactors!$C$78*FE_ConvertionFactors!$F$78*FE_ConvertionFactors!$G$78</f>
        <v>0</v>
      </c>
      <c r="DJ18" s="205">
        <f>(DB_Census_State!AW18*FE_ConvertionFactors!$D$80/FE_ConvertionFactors!$D$76)*FE_ConvertionFactors!$F$80*FE_ConvertionFactors!$G$80</f>
        <v>0</v>
      </c>
      <c r="DK18" s="205">
        <f>DB_Census_State!AW18*FE_ConvertionFactors!$F$76*FE_ConvertionFactors!$H$76</f>
        <v>0</v>
      </c>
      <c r="DL18" s="205">
        <f>DB_Census_State!AW18*FE_ConvertionFactors!$C$77*FE_ConvertionFactors!$F$77*FE_ConvertionFactors!$H$77</f>
        <v>0</v>
      </c>
      <c r="DM18" s="205">
        <f>DB_Census_State!AW18*FE_ConvertionFactors!$C$78*FE_ConvertionFactors!$F$78*FE_ConvertionFactors!$H$78</f>
        <v>0</v>
      </c>
      <c r="DN18" s="205">
        <f>(DB_Census_State!AW18*FE_ConvertionFactors!$D$80/FE_ConvertionFactors!$D$76)*FE_ConvertionFactors!$F$80*FE_ConvertionFactors!$H$80</f>
        <v>0</v>
      </c>
      <c r="DO18" s="205">
        <f>DB_Census_State!AW18*FE_ConvertionFactors!$F$76*FE_ConvertionFactors!$I$76</f>
        <v>0</v>
      </c>
      <c r="DP18" s="205">
        <f>DB_Census_State!AW18*FE_ConvertionFactors!$C$77*FE_ConvertionFactors!$F$77*FE_ConvertionFactors!$I$77</f>
        <v>0</v>
      </c>
      <c r="DQ18" s="205">
        <f>DB_Census_State!AW18*FE_ConvertionFactors!$C$78*FE_ConvertionFactors!$F$78*FE_ConvertionFactors!$L$78</f>
        <v>0</v>
      </c>
      <c r="DR18" s="205">
        <f>DB_Census_State!AW18*FE_ConvertionFactors!$C$78*FE_ConvertionFactors!$F$78*FE_ConvertionFactors!$I$77</f>
        <v>0</v>
      </c>
      <c r="DS18" s="181">
        <f>SUM(DB_Census_State!M18:N18)*FE_ConvertionFactors!$E$84*FE_ConvertionFactors!$F$84*FE_ConvertionFactors!$G$84</f>
        <v>53980.281338088244</v>
      </c>
      <c r="DT18" s="181">
        <f>SUM(DB_Census_State!O18:P18)*FE_ConvertionFactors!$E$85*FE_ConvertionFactors!$F$85*FE_ConvertionFactors!$G$85</f>
        <v>3037.4353619160001</v>
      </c>
      <c r="DU18" s="181">
        <f>SUM(DB_Census_State!Q18:S18)*FE_ConvertionFactors!$E$86*FE_ConvertionFactors!$F$86*FE_ConvertionFactors!$G$86</f>
        <v>2160.6965421600003</v>
      </c>
      <c r="DV18" s="181">
        <f>DB_Census_State!U18*FE_ConvertionFactors!$E$87*FE_ConvertionFactors!$F$87*FE_ConvertionFactors!$G$87</f>
        <v>16436.087577706399</v>
      </c>
      <c r="DW18" s="181">
        <f>DB_Census_State!V18*FE_ConvertionFactors!$E$88*FE_ConvertionFactors!$F$88*FE_ConvertionFactors!$G$88</f>
        <v>10829.530102500001</v>
      </c>
      <c r="DX18" s="181">
        <f>SUM(DB_Census_State!M18:N18)*FE_ConvertionFactors!$E$84*FE_ConvertionFactors!$F$84*FE_ConvertionFactors!$H$84</f>
        <v>3049535.3742945953</v>
      </c>
      <c r="DY18" s="181">
        <f>SUM(DB_Census_State!O18:P18)*FE_ConvertionFactors!$E$85*FE_ConvertionFactors!$F$85*FE_ConvertionFactors!$H$85</f>
        <v>189393.02844888004</v>
      </c>
      <c r="DZ18" s="181">
        <f>SUM(DB_Census_State!Q18:S18)*FE_ConvertionFactors!$E$86*FE_ConvertionFactors!$F$86*FE_ConvertionFactors!$H$86</f>
        <v>137310.45172000001</v>
      </c>
      <c r="EA18" s="181">
        <f>DB_Census_State!U18*FE_ConvertionFactors!$E$87*FE_ConvertionFactors!$F$87*FE_ConvertionFactors!$H$87</f>
        <v>1256125.8640993233</v>
      </c>
      <c r="EB18" s="181">
        <f>DB_Census_State!V18*FE_ConvertionFactors!$E$88*FE_ConvertionFactors!$F$88*FE_ConvertionFactors!$H$88</f>
        <v>647282.25900000008</v>
      </c>
      <c r="EC18" s="181">
        <f>SUM(DB_Census_State!M18:N18)*FE_ConvertionFactors!$E$84*FE_ConvertionFactors!$F$84*FE_ConvertionFactors!$I$84</f>
        <v>2056391.6700224092</v>
      </c>
      <c r="ED18" s="181">
        <f>SUM(DB_Census_State!O18:P18)*FE_ConvertionFactors!$E$85*FE_ConvertionFactors!$F$85*FE_ConvertionFactors!$I$85</f>
        <v>127929.63053716801</v>
      </c>
      <c r="EE18" s="181">
        <f>SUM(DB_Census_State!Q18:S18)*FE_ConvertionFactors!$E$86*FE_ConvertionFactors!$F$86*FE_ConvertionFactors!$I$86</f>
        <v>92749.323992000005</v>
      </c>
      <c r="EF18" s="181">
        <f>DB_Census_State!U18*FE_ConvertionFactors!$E$87*FE_ConvertionFactors!$F$87*FE_ConvertionFactors!$I$87</f>
        <v>1004900.6912794587</v>
      </c>
      <c r="EG18" s="181">
        <f>DB_Census_State!V18*FE_ConvertionFactors!$E$88*FE_ConvertionFactors!$F$88*FE_ConvertionFactors!$I$88</f>
        <v>413264.8269000001</v>
      </c>
      <c r="EH18" s="181">
        <f>DB_Census_State!W18*0.00104*FE_ConvertionFactors!$F$90*FE_ConvertionFactors!$G$90</f>
        <v>12880.913427199999</v>
      </c>
      <c r="EI18" s="181">
        <f>DB_Census_State!X18*0.00104*FE_ConvertionFactors!$F$91*FE_ConvertionFactors!$G$91</f>
        <v>110.62032799999999</v>
      </c>
      <c r="EJ18" s="181">
        <f>DB_Census_State!Y18*0.000054*FE_ConvertionFactors!$F$92*FE_ConvertionFactors!$G$92</f>
        <v>1607.6116979999997</v>
      </c>
      <c r="EK18" s="205">
        <f>DB_Census_State!W18*0.00104*FE_ConvertionFactors!$F$90*FE_ConvertionFactors!$H$90</f>
        <v>1531127.4451199998</v>
      </c>
      <c r="EL18" s="205">
        <f>DB_Census_State!X18*0.00104*FE_ConvertionFactors!$F$91*FE_ConvertionFactors!$H$91</f>
        <v>13149.208799999999</v>
      </c>
      <c r="EM18" s="205">
        <f>DB_Census_State!Y18*0.000054*FE_ConvertionFactors!$F$92*FE_ConvertionFactors!$H$92</f>
        <v>133661.429748</v>
      </c>
      <c r="EN18" s="205">
        <f>DB_Census_State!W18*0.00104*FE_ConvertionFactors!$F$90*FE_ConvertionFactors!$I$90</f>
        <v>1062553.8396927998</v>
      </c>
      <c r="EO18" s="205">
        <f>DB_Census_State!X18*0.00104*FE_ConvertionFactors!$F$91*FE_ConvertionFactors!$I$91</f>
        <v>9125.1334719999995</v>
      </c>
      <c r="EP18" s="205">
        <f>DB_Census_State!Y18*0.000054*FE_ConvertionFactors!$F$92*FE_ConvertionFactors!$I$92</f>
        <v>79002.632015999989</v>
      </c>
    </row>
    <row r="19" spans="1:146" x14ac:dyDescent="0.2">
      <c r="A19" s="203">
        <v>31</v>
      </c>
      <c r="B19" s="203" t="s">
        <v>48</v>
      </c>
      <c r="C19" s="203">
        <v>1975</v>
      </c>
      <c r="D19" s="204" t="s">
        <v>202</v>
      </c>
      <c r="E19" s="205">
        <f>DB_Census_State!AL19*FE_ConvertionFactors!$C$4*FE_ConvertionFactors!$F$4*FE_ConvertionFactors!$G$4</f>
        <v>0</v>
      </c>
      <c r="F19" s="205">
        <f>DB_Census_State!AL19*FE_ConvertionFactors!$C$5*FE_ConvertionFactors!$F$5*FE_ConvertionFactors!$G$5</f>
        <v>13280.358968799997</v>
      </c>
      <c r="G19" s="205">
        <f>(DB_Census_State!AL19*FE_ConvertionFactors!$D$9/FE_ConvertionFactors!$D$3)*FE_ConvertionFactors!$C$10*FE_ConvertionFactors!$F$10*FE_ConvertionFactors!$G$10</f>
        <v>1234.5454762666668</v>
      </c>
      <c r="H19" s="205">
        <f>(DB_Census_State!AL19*FE_ConvertionFactors!$D$9/FE_ConvertionFactors!$D$3)*FE_ConvertionFactors!$C$11*FE_ConvertionFactors!$F$11*FE_ConvertionFactors!$G$11</f>
        <v>363.72816480000006</v>
      </c>
      <c r="I19" s="205">
        <f>DB_Census_State!AL19*FE_ConvertionFactors!$C$4*FE_ConvertionFactors!$F$4*FE_ConvertionFactors!$H$4</f>
        <v>429187.44</v>
      </c>
      <c r="J19" s="205">
        <f>DB_Census_State!AL19*FE_ConvertionFactors!$C$5*FE_ConvertionFactors!$F$5*FE_ConvertionFactors!$H$5</f>
        <v>763443.09579999989</v>
      </c>
      <c r="K19" s="205">
        <f>(DB_Census_State!AL19*FE_ConvertionFactors!$D$9/FE_ConvertionFactors!$D$3)*FE_ConvertionFactors!$C$10*FE_ConvertionFactors!$F$10*FE_ConvertionFactors!$H$10</f>
        <v>362647.73365333339</v>
      </c>
      <c r="L19" s="205">
        <f>(DB_Census_State!AL19*FE_ConvertionFactors!$D$9/FE_ConvertionFactors!$D$3)*FE_ConvertionFactors!$C$11*FE_ConvertionFactors!$F$11*FE_ConvertionFactors!$H$11</f>
        <v>56646.189600000012</v>
      </c>
      <c r="M19" s="205">
        <f>DB_Census_State!AL19*FE_ConvertionFactors!$C$4*FE_ConvertionFactors!$F$4*FE_ConvertionFactors!$I$4</f>
        <v>404069.60000000003</v>
      </c>
      <c r="N19" s="205">
        <f>DB_Census_State!AL19*FE_ConvertionFactors!$C$5*FE_ConvertionFactors!$F$5*FE_ConvertionFactors!$L$5</f>
        <v>385272.44601999997</v>
      </c>
      <c r="O19" s="205">
        <f>DB_Census_State!AM19*FE_ConvertionFactors!$C$14*FE_ConvertionFactors!$F$14*FE_ConvertionFactors!$G$14</f>
        <v>26150.835359999997</v>
      </c>
      <c r="P19" s="205">
        <f>DB_Census_State!AM19*FE_ConvertionFactors!$C$15*FE_ConvertionFactors!$F$15*FE_ConvertionFactors!$G$15</f>
        <v>7518.0268919999999</v>
      </c>
      <c r="Q19" s="205">
        <f>DB_Census_State!AM19*FE_ConvertionFactors!$C$16*FE_ConvertionFactors!$F$16*FE_ConvertionFactors!$G$16</f>
        <v>10460.334143999999</v>
      </c>
      <c r="R19" s="205">
        <f>DB_Census_State!AM19*FE_ConvertionFactors!$C$17*FE_ConvertionFactors!$F$17*FE_ConvertionFactors!$G$17</f>
        <v>3834.1102739999997</v>
      </c>
      <c r="S19" s="205">
        <f>(DB_Census_State!AM19*FE_ConvertionFactors!$D$19/FE_ConvertionFactors!$D$13)*FE_ConvertionFactors!$F$19*FE_ConvertionFactors!$G$19</f>
        <v>26857.452160000001</v>
      </c>
      <c r="T19" s="205">
        <f>DB_Census_State!AM19*FE_ConvertionFactors!$C$14*FE_ConvertionFactors!$F$14*FE_ConvertionFactors!$H$14</f>
        <v>4526106.12</v>
      </c>
      <c r="U19" s="205">
        <f>DB_Census_State!AM19*FE_ConvertionFactors!$C$15*FE_ConvertionFactors!$F$15*FE_ConvertionFactors!$H$15</f>
        <v>1076906.5548</v>
      </c>
      <c r="V19" s="205">
        <f>DB_Census_State!AM19*FE_ConvertionFactors!$C$16*FE_ConvertionFactors!$F$16*FE_ConvertionFactors!$H$16</f>
        <v>1810442.4479999999</v>
      </c>
      <c r="W19" s="205">
        <f>DB_Census_State!AM19*FE_ConvertionFactors!$C$17*FE_ConvertionFactors!$F$17*FE_ConvertionFactors!$H$17</f>
        <v>1689081.0126</v>
      </c>
      <c r="X19" s="205">
        <f>(DB_Census_State!AM19*FE_ConvertionFactors!$D$19/FE_ConvertionFactors!$D$13)*FE_ConvertionFactors!$F$19*FE_ConvertionFactors!$H$19</f>
        <v>9911678.7733333316</v>
      </c>
      <c r="Y19" s="205">
        <f>DB_Census_State!AM19*FE_ConvertionFactors!$C$14*FE_ConvertionFactors!$F$14*FE_ConvertionFactors!$I$14</f>
        <v>4199220.6779999994</v>
      </c>
      <c r="Z19" s="205">
        <f>DB_Census_State!AM19*FE_ConvertionFactors!$C$15*FE_ConvertionFactors!$F$15*FE_ConvertionFactors!$L$15</f>
        <v>718784.32784999989</v>
      </c>
      <c r="AA19" s="205">
        <f>DB_Census_State!AM19*FE_ConvertionFactors!$C$15*FE_ConvertionFactors!$F$15*FE_ConvertionFactors!$I$14</f>
        <v>848317.89929999993</v>
      </c>
      <c r="AB19" s="205">
        <f>DB_Census_State!AM19*FE_ConvertionFactors!$C$16*FE_ConvertionFactors!$F$16*FE_ConvertionFactors!$L$16</f>
        <v>1204436.1679441538</v>
      </c>
      <c r="AC19" s="205">
        <f>DB_Census_State!AM19*FE_ConvertionFactors!$C$16*FE_ConvertionFactors!$F$16*FE_ConvertionFactors!$I$14</f>
        <v>1679688.2711999998</v>
      </c>
      <c r="AD19" s="205">
        <f>DB_Census_State!AN19*FE_ConvertionFactors!$C$22*FE_ConvertionFactors!$F$22*FE_ConvertionFactors!$G$22</f>
        <v>1597.6968084</v>
      </c>
      <c r="AE19" s="205">
        <f>DB_Census_State!AN19*FE_ConvertionFactors!$C$23*FE_ConvertionFactors!$F$23*FE_ConvertionFactors!$G$23</f>
        <v>642.09324563999996</v>
      </c>
      <c r="AF19" s="205">
        <f>(DB_Census_State!AN19*FE_ConvertionFactors!$D$25/FE_ConvertionFactors!$D$21)*FE_ConvertionFactors!$F$25*FE_ConvertionFactors!$G$25</f>
        <v>36393.505344000005</v>
      </c>
      <c r="AG19" s="205">
        <f>DB_Census_State!AN19*FE_ConvertionFactors!$C$22*FE_ConvertionFactors!$F$22*FE_ConvertionFactors!$H$22</f>
        <v>518497.83215999999</v>
      </c>
      <c r="AH19" s="205">
        <f>DB_Census_State!AN19*FE_ConvertionFactors!$C$23*FE_ConvertionFactors!$F$23*FE_ConvertionFactors!$H$23</f>
        <v>166401.62985599999</v>
      </c>
      <c r="AI19" s="205">
        <f>(DB_Census_State!AN19*FE_ConvertionFactors!$D$25/FE_ConvertionFactors!$D$21)*FE_ConvertionFactors!$F$25*FE_ConvertionFactors!$H$25</f>
        <v>3880512.3168000001</v>
      </c>
      <c r="AJ19" s="205">
        <f>DB_Census_State!AN19*FE_ConvertionFactors!$C$22*FE_ConvertionFactors!$F$22*FE_ConvertionFactors!$I$22</f>
        <v>458207.38655999996</v>
      </c>
      <c r="AK19" s="205">
        <f>DB_Census_State!AO19*FE_ConvertionFactors!$F$27*FE_ConvertionFactors!$G$27</f>
        <v>1.94</v>
      </c>
      <c r="AL19" s="205">
        <f>DB_Census_State!AO19*FE_ConvertionFactors!$C$29*FE_ConvertionFactors!$F$29*FE_ConvertionFactors!$G$29</f>
        <v>2.1021000000000001</v>
      </c>
      <c r="AM19" s="205">
        <f>DB_Census_State!AO19*FE_ConvertionFactors!$F$27*FE_ConvertionFactors!$H$27</f>
        <v>172.66</v>
      </c>
      <c r="AN19" s="205">
        <f>DB_Census_State!AO19*FE_ConvertionFactors!$C$29*FE_ConvertionFactors!$F$29*FE_ConvertionFactors!$H$29</f>
        <v>475.02</v>
      </c>
      <c r="AO19" s="205">
        <f>DB_Census_State!AO19*FE_ConvertionFactors!$F$27*FE_ConvertionFactors!$I$27</f>
        <v>92.635000000000005</v>
      </c>
      <c r="AP19" s="205">
        <f>DB_Census_State!AP19*FE_ConvertionFactors!$F$31*FE_ConvertionFactors!$G$31</f>
        <v>40402.72088999999</v>
      </c>
      <c r="AQ19" s="205">
        <f>DB_Census_State!AP19*FE_ConvertionFactors!$F$31*FE_ConvertionFactors!$H$31</f>
        <v>5512480.8228000002</v>
      </c>
      <c r="AR19" s="205">
        <f>DB_Census_State!AP19*FE_ConvertionFactors!$F$31*FE_ConvertionFactors!$I$31</f>
        <v>4593734.0189999994</v>
      </c>
      <c r="AS19" s="205">
        <f>DB_Census_State!AQ19*FE_ConvertionFactors!$C$34*FE_ConvertionFactors!$F$34*FE_ConvertionFactors!$G$34</f>
        <v>4183.8260800000016</v>
      </c>
      <c r="AT19" s="205">
        <f>DB_Census_State!AQ19*FE_ConvertionFactors!$C$35*FE_ConvertionFactors!$F$35*FE_ConvertionFactors!$G$35</f>
        <v>13918.692834000001</v>
      </c>
      <c r="AU19" s="205">
        <f>DB_Census_State!AQ19*FE_ConvertionFactors!$C$35*FE_ConvertionFactors!$C$37*FE_ConvertionFactors!$F$37*FE_ConvertionFactors!$G$37</f>
        <v>7967.6783867520007</v>
      </c>
      <c r="AV19" s="205">
        <f>DB_Census_State!AQ19*FE_ConvertionFactors!$C$35*FE_ConvertionFactors!$C$38*FE_ConvertionFactors!$C$39*FE_ConvertionFactors!$F$39*FE_ConvertionFactors!$G$39</f>
        <v>2966.6576843530006</v>
      </c>
      <c r="AW19" s="205">
        <f>DB_Census_State!AQ19*FE_ConvertionFactors!$C$35*FE_ConvertionFactors!$C$38*FE_ConvertionFactors!$C$40*FE_ConvertionFactors!$F$40*FE_ConvertionFactors!$G$40</f>
        <v>609.587195415</v>
      </c>
      <c r="AX19" s="205">
        <f>DB_Census_State!AQ19*FE_ConvertionFactors!$C$35*FE_ConvertionFactors!$C$38*FE_ConvertionFactors!$C$41*FE_ConvertionFactors!$F$41*FE_ConvertionFactors!$G$41</f>
        <v>0</v>
      </c>
      <c r="AY19" s="205">
        <f>DB_Census_State!AQ19*FE_ConvertionFactors!$C$35*FE_ConvertionFactors!$C$42*FE_ConvertionFactors!$C$44*FE_ConvertionFactors!$F$44*FE_ConvertionFactors!$G$44</f>
        <v>15996.807843606679</v>
      </c>
      <c r="AZ19" s="205">
        <f>(DB_Census_State!AQ19*FE_ConvertionFactors!$D$46/FE_ConvertionFactors!$D$33)*FE_ConvertionFactors!$F$46*FE_ConvertionFactors!$G$46</f>
        <v>54907.73655466667</v>
      </c>
      <c r="BA19" s="205">
        <f>DB_Census_State!AQ19*FE_ConvertionFactors!$C$34*FE_ConvertionFactors!$F$34*FE_ConvertionFactors!$H$34</f>
        <v>1422500.8672000004</v>
      </c>
      <c r="BB19" s="205">
        <f>DB_Census_State!AQ19*FE_ConvertionFactors!$C$35*FE_ConvertionFactors!$F$35*FE_ConvertionFactors!$H$35</f>
        <v>15774518.545200001</v>
      </c>
      <c r="BC19" s="205">
        <f>DB_Census_State!AQ19*FE_ConvertionFactors!$C$35*FE_ConvertionFactors!$C$37*FE_ConvertionFactors!$F$37*FE_ConvertionFactors!$H$37</f>
        <v>8144737.9064576011</v>
      </c>
      <c r="BD19" s="205">
        <f>DB_Census_State!AQ19*FE_ConvertionFactors!$C$35*FE_ConvertionFactors!$C$38*FE_ConvertionFactors!$C$39*FE_ConvertionFactors!$F$39*FE_ConvertionFactors!$H$39</f>
        <v>792906.69018162007</v>
      </c>
      <c r="BE19" s="205">
        <f>DB_Census_State!AQ19*FE_ConvertionFactors!$C$35*FE_ConvertionFactors!$C$38*FE_ConvertionFactors!$C$40*FE_ConvertionFactors!$F$40*FE_ConvertionFactors!$H$40</f>
        <v>272651.7274038</v>
      </c>
      <c r="BF19" s="205">
        <f>DB_Census_State!AQ19*FE_ConvertionFactors!$C$35*FE_ConvertionFactors!$C$38*FE_ConvertionFactors!$C$41*FE_ConvertionFactors!$F$41*FE_ConvertionFactors!$H$41</f>
        <v>2975339.6838028496</v>
      </c>
      <c r="BG19" s="205">
        <f>DB_Census_State!AQ19*FE_ConvertionFactors!$C$35*FE_ConvertionFactors!$C$42*FE_ConvertionFactors!$C$44*FE_ConvertionFactors!$F$44*FE_ConvertionFactors!$H$44</f>
        <v>1678353.6098210288</v>
      </c>
      <c r="BH19" s="205">
        <f>(DB_Census_State!AQ19*FE_ConvertionFactors!$D$46/FE_ConvertionFactors!$D$33)*FE_ConvertionFactors!$F$46*FE_ConvertionFactors!$H$46</f>
        <v>17950606.181333337</v>
      </c>
      <c r="BI19" s="205">
        <f>DB_Census_State!AQ19*FE_ConvertionFactors!$C$35*FE_ConvertionFactors!$C$38*FE_ConvertionFactors!$C$41*FE_ConvertionFactors!$F$41*FE_ConvertionFactors!$I$41</f>
        <v>2754314.4501489238</v>
      </c>
      <c r="BJ19" s="181">
        <f>DB_Census_State!AR19*FE_ConvertionFactors!$F$48*FE_ConvertionFactors!$G$48</f>
        <v>41242.130424000003</v>
      </c>
      <c r="BK19" s="205">
        <f>(DB_Census_State!AR19*FE_ConvertionFactors!$D$50/FE_ConvertionFactors!$D$48)*FE_ConvertionFactors!$F$50*FE_ConvertionFactors!$G$50</f>
        <v>17492.181959999998</v>
      </c>
      <c r="BL19" s="181">
        <f>DB_Census_State!AR19*FE_ConvertionFactors!$F$48*FE_ConvertionFactors!$H$48</f>
        <v>3093159.7818000005</v>
      </c>
      <c r="BM19" s="205">
        <f>(DB_Census_State!AR19*FE_ConvertionFactors!$D$50/FE_ConvertionFactors!$D$48)*FE_ConvertionFactors!$F$50*FE_ConvertionFactors!$H$50</f>
        <v>4410000.8039999995</v>
      </c>
      <c r="BN19" s="181">
        <f>DB_Census_State!AR19*FE_ConvertionFactors!$F$48*FE_ConvertionFactors!$I$48</f>
        <v>2183504.7276900001</v>
      </c>
      <c r="BO19" s="181">
        <f>DB_Census_State!AS19*FE_ConvertionFactors!$F$52*FE_ConvertionFactors!$G$52</f>
        <v>1354.1197247999999</v>
      </c>
      <c r="BP19" s="205">
        <f>DB_Census_State!AS19*FE_ConvertionFactors!$C$53*FE_ConvertionFactors!$F$53*FE_ConvertionFactors!$G$53</f>
        <v>406.23591743999992</v>
      </c>
      <c r="BQ19" s="205">
        <f>DB_Census_State!AS19*FE_ConvertionFactors!$C$54*FE_ConvertionFactors!$C$55*FE_ConvertionFactors!$F$55*FE_ConvertionFactors!$G$55</f>
        <v>654.69452159999992</v>
      </c>
      <c r="BR19" s="205">
        <f>DB_Census_State!AS19*FE_ConvertionFactors!$C$54*FE_ConvertionFactors!$C$56*FE_ConvertionFactors!$F$56*FE_ConvertionFactors!$G$56</f>
        <v>115.09692029062535</v>
      </c>
      <c r="BS19" s="205">
        <f>DB_Census_State!AS19*FE_ConvertionFactors!$F$52*FE_ConvertionFactors!$H$52</f>
        <v>322060.90752000001</v>
      </c>
      <c r="BT19" s="205">
        <f>DB_Census_State!AS19*FE_ConvertionFactors!$C$53*FE_ConvertionFactors!$F$53*FE_ConvertionFactors!$H$53</f>
        <v>96618.272255999997</v>
      </c>
      <c r="BU19" s="205">
        <f>DB_Census_State!AS19*FE_ConvertionFactors!$C$54*FE_ConvertionFactors!$C$55*FE_ConvertionFactors!$F$55*FE_ConvertionFactors!$H$55</f>
        <v>197499.514016</v>
      </c>
      <c r="BV19" s="205">
        <f>DB_Census_State!AS19*FE_ConvertionFactors!$C$54*FE_ConvertionFactors!$C$56*FE_ConvertionFactors!$F$56*FE_ConvertionFactors!$H$56</f>
        <v>30232.124396337593</v>
      </c>
      <c r="BW19" s="205">
        <f>DB_Census_State!AS19*FE_ConvertionFactors!$F$52*FE_ConvertionFactors!$I$52</f>
        <v>164690.23679999998</v>
      </c>
      <c r="BX19" s="205">
        <f>DB_Census_State!AS19*FE_ConvertionFactors!$C$53*FE_ConvertionFactors!$F$53*FE_ConvertionFactors!$I$53</f>
        <v>49407.071039999995</v>
      </c>
      <c r="BY19" s="205">
        <f>DB_Census_State!AS19*FE_ConvertionFactors!$C$54*FE_ConvertionFactors!$C$55*FE_ConvertionFactors!$F$55*FE_ConvertionFactors!$L$55</f>
        <v>102568.80838399999</v>
      </c>
      <c r="BZ19" s="205">
        <f>DB_Census_State!AS19*FE_ConvertionFactors!$C$54*FE_ConvertionFactors!$C$56*FE_ConvertionFactors!$F$56*FE_ConvertionFactors!$I$56</f>
        <v>17264.538043593802</v>
      </c>
      <c r="CA19" s="205">
        <f>DB_Census_State!AT19*FE_ConvertionFactors!$F$58*FE_ConvertionFactors!$G$58</f>
        <v>3700.098688</v>
      </c>
      <c r="CB19" s="205">
        <f>(DB_Census_State!AT19*FE_ConvertionFactors!$D$60/FE_ConvertionFactors!$D$58)*FE_ConvertionFactors!$F$60*FE_ConvertionFactors!$G$60</f>
        <v>17349.373799999998</v>
      </c>
      <c r="CC19" s="205">
        <f>DB_Census_State!AT19*FE_ConvertionFactors!$F$58*FE_ConvertionFactors!$H$58</f>
        <v>2433526.4448000006</v>
      </c>
      <c r="CD19" s="205">
        <f>(DB_Census_State!AT19*FE_ConvertionFactors!$D$60/FE_ConvertionFactors!$D$58)*FE_ConvertionFactors!$F$60*FE_ConvertionFactors!$H$60</f>
        <v>1386556.38</v>
      </c>
      <c r="CE19" s="205">
        <f>DB_Census_State!AT19*FE_ConvertionFactors!$F$58*FE_ConvertionFactors!$I$58</f>
        <v>1821587.0464000003</v>
      </c>
      <c r="CF19" s="205">
        <f>DB_Census_State!AU19*FE_ConvertionFactors!$F$62*FE_ConvertionFactors!$G$62</f>
        <v>169694.80000000002</v>
      </c>
      <c r="CG19" s="205">
        <f>DB_Census_State!AU19*FE_ConvertionFactors!$C$63*FE_ConvertionFactors!$F$63*FE_ConvertionFactors!$G$63</f>
        <v>67877.919999999998</v>
      </c>
      <c r="CH19" s="205">
        <f>DB_Census_State!AU19*FE_ConvertionFactors!$C$64*FE_ConvertionFactors!$F$64*FE_ConvertionFactors!$G$64</f>
        <v>101816.88</v>
      </c>
      <c r="CI19" s="205">
        <f>(DB_Census_State!AU19*FE_ConvertionFactors!$D$66/FE_ConvertionFactors!$D$62)*FE_ConvertionFactors!$F$66*FE_ConvertionFactors!$G$66</f>
        <v>90150.362500000003</v>
      </c>
      <c r="CJ19" s="205">
        <f>DB_Census_State!AU19*FE_ConvertionFactors!$F$62*FE_ConvertionFactors!$H$62</f>
        <v>31902622.400000002</v>
      </c>
      <c r="CK19" s="205">
        <f>DB_Census_State!AU19*FE_ConvertionFactors!$C$63*FE_ConvertionFactors!$F$63*FE_ConvertionFactors!$H$63</f>
        <v>12761048.959999999</v>
      </c>
      <c r="CL19" s="205">
        <f>DB_Census_State!AU19*FE_ConvertionFactors!$C$64*FE_ConvertionFactors!$F$64*FE_ConvertionFactors!$H$64</f>
        <v>19141573.440000001</v>
      </c>
      <c r="CM19" s="205">
        <f>(DB_Census_State!AU19*FE_ConvertionFactors!$D$66/FE_ConvertionFactors!$D$62)*FE_ConvertionFactors!$F$66*FE_ConvertionFactors!$H$66</f>
        <v>27045108.75</v>
      </c>
      <c r="CN19" s="205">
        <f>DB_Census_State!AU19*FE_ConvertionFactors!$F$62*FE_ConvertionFactors!$I$62</f>
        <v>27151168</v>
      </c>
      <c r="CO19" s="205">
        <f>DB_Census_State!AU19*FE_ConvertionFactors!$C$63*FE_ConvertionFactors!$F$63*FE_ConvertionFactors!$I$63</f>
        <v>10860467.199999999</v>
      </c>
      <c r="CP19" s="205">
        <f>DB_Census_State!AU19*FE_ConvertionFactors!$C$64*FE_ConvertionFactors!$F$64*FE_ConvertionFactors!$L$64</f>
        <v>16341609.239999998</v>
      </c>
      <c r="CQ19" s="205">
        <f>DB_Census_State!AU19*FE_ConvertionFactors!$C$64*FE_ConvertionFactors!$F$64*FE_ConvertionFactors!$I$63</f>
        <v>16290700.800000001</v>
      </c>
      <c r="CR19" s="205">
        <f>DB_Census_State!AV19*FE_ConvertionFactors!$F$68*FE_ConvertionFactors!$G$68</f>
        <v>17378.816000000003</v>
      </c>
      <c r="CS19" s="205">
        <f>DB_Census_State!AV19*FE_ConvertionFactors!$C$69*FE_ConvertionFactors!$F$69*FE_ConvertionFactors!$G$69</f>
        <v>3475.7632000000008</v>
      </c>
      <c r="CT19" s="205">
        <f>DB_Census_State!AV19*FE_ConvertionFactors!$C$70*FE_ConvertionFactors!$C$71*FE_ConvertionFactors!$F$71*FE_ConvertionFactors!$G$71</f>
        <v>0</v>
      </c>
      <c r="CU19" s="205">
        <f>DB_Census_State!AV19*FE_ConvertionFactors!$C$70*FE_ConvertionFactors!$C$72*FE_ConvertionFactors!$F$72*FE_ConvertionFactors!$G$72</f>
        <v>14782.447626240002</v>
      </c>
      <c r="CV19" s="205">
        <f>(DB_Census_State!AV19*FE_ConvertionFactors!$D$74/FE_ConvertionFactors!$D$69)*FE_ConvertionFactors!$F$74*FE_ConvertionFactors!$G$74</f>
        <v>2148.48</v>
      </c>
      <c r="CW19" s="205">
        <f>DB_Census_State!AV19*FE_ConvertionFactors!$F$68*FE_ConvertionFactors!$H$68</f>
        <v>1016660.7359999999</v>
      </c>
      <c r="CX19" s="205">
        <f>DB_Census_State!AV19*FE_ConvertionFactors!$C$69*FE_ConvertionFactors!$F$69*FE_ConvertionFactors!$H$69</f>
        <v>203332.14720000001</v>
      </c>
      <c r="CY19" s="205">
        <f>DB_Census_State!AV19*FE_ConvertionFactors!$C$70*FE_ConvertionFactors!$C$71*FE_ConvertionFactors!$F$71*FE_ConvertionFactors!$H$71</f>
        <v>225160.704</v>
      </c>
      <c r="CZ19" s="205">
        <f>DB_Census_State!AV19*FE_ConvertionFactors!$C$70*FE_ConvertionFactors!$C$72*FE_ConvertionFactors!$F$72*FE_ConvertionFactors!$H$72</f>
        <v>562189.61049600004</v>
      </c>
      <c r="DA19" s="205">
        <f>(DB_Census_State!AV19*FE_ConvertionFactors!$D$74/FE_ConvertionFactors!$D$69)*FE_ConvertionFactors!$F$74*FE_ConvertionFactors!$H$74</f>
        <v>708998.4</v>
      </c>
      <c r="DB19" s="205">
        <f>DB_Census_State!AV19*FE_ConvertionFactors!$F$68*FE_ConvertionFactors!$I$68</f>
        <v>825493.76</v>
      </c>
      <c r="DC19" s="205">
        <f>DB_Census_State!AV19*FE_ConvertionFactors!$C$69*FE_ConvertionFactors!$F$69*FE_ConvertionFactors!$I$69</f>
        <v>165098.75200000004</v>
      </c>
      <c r="DD19" s="205">
        <f>DB_Census_State!AV19*FE_ConvertionFactors!$C$70*FE_ConvertionFactors!$C$71*FE_ConvertionFactors!$F$71*FE_ConvertionFactors!$I$71</f>
        <v>211983.36000000002</v>
      </c>
      <c r="DE19" s="205">
        <f>DB_Census_State!AV19*FE_ConvertionFactors!$C$70*FE_ConvertionFactors!$C$72*FE_ConvertionFactors!$F$72*FE_ConvertionFactors!$L$72</f>
        <v>395244.97996800009</v>
      </c>
      <c r="DF19" s="205">
        <f>DB_Census_State!AV19*FE_ConvertionFactors!$C$70*FE_ConvertionFactors!$C$72*FE_ConvertionFactors!$F$72*FE_ConvertionFactors!$I$69</f>
        <v>542213.32992000005</v>
      </c>
      <c r="DG19" s="205">
        <f>DB_Census_State!AW19*FE_ConvertionFactors!$F$76*FE_ConvertionFactors!$G$76</f>
        <v>85.228000000000009</v>
      </c>
      <c r="DH19" s="205">
        <f>DB_Census_State!AW19*FE_ConvertionFactors!$C$77*FE_ConvertionFactors!$F$77*FE_ConvertionFactors!$G$77</f>
        <v>58.944399999999995</v>
      </c>
      <c r="DI19" s="205">
        <f>DB_Census_State!AW19*FE_ConvertionFactors!$C$78*FE_ConvertionFactors!$F$78*FE_ConvertionFactors!$G$78</f>
        <v>22.425989999999999</v>
      </c>
      <c r="DJ19" s="205">
        <f>(DB_Census_State!AW19*FE_ConvertionFactors!$D$80/FE_ConvertionFactors!$D$76)*FE_ConvertionFactors!$F$80*FE_ConvertionFactors!$G$80</f>
        <v>42.710850000000008</v>
      </c>
      <c r="DK19" s="205">
        <f>DB_Census_State!AW19*FE_ConvertionFactors!$F$76*FE_ConvertionFactors!$H$76</f>
        <v>12063.039999999999</v>
      </c>
      <c r="DL19" s="205">
        <f>DB_Census_State!AW19*FE_ConvertionFactors!$C$77*FE_ConvertionFactors!$F$77*FE_ConvertionFactors!$H$77</f>
        <v>9379.848</v>
      </c>
      <c r="DM19" s="205">
        <f>DB_Census_State!AW19*FE_ConvertionFactors!$C$78*FE_ConvertionFactors!$F$78*FE_ConvertionFactors!$H$78</f>
        <v>2450.0069999999996</v>
      </c>
      <c r="DN19" s="205">
        <f>(DB_Census_State!AW19*FE_ConvertionFactors!$D$80/FE_ConvertionFactors!$D$76)*FE_ConvertionFactors!$F$80*FE_ConvertionFactors!$H$80</f>
        <v>18813.112500000003</v>
      </c>
      <c r="DO19" s="205">
        <f>DB_Census_State!AW19*FE_ConvertionFactors!$F$76*FE_ConvertionFactors!$I$76</f>
        <v>10489.6</v>
      </c>
      <c r="DP19" s="205">
        <f>DB_Census_State!AW19*FE_ConvertionFactors!$C$77*FE_ConvertionFactors!$F$77*FE_ConvertionFactors!$I$77</f>
        <v>8200.9599999999991</v>
      </c>
      <c r="DQ19" s="205">
        <f>DB_Census_State!AW19*FE_ConvertionFactors!$C$78*FE_ConvertionFactors!$F$78*FE_ConvertionFactors!$L$78</f>
        <v>1205.559</v>
      </c>
      <c r="DR19" s="205">
        <f>DB_Census_State!AW19*FE_ConvertionFactors!$C$78*FE_ConvertionFactors!$F$78*FE_ConvertionFactors!$I$77</f>
        <v>2074.08</v>
      </c>
      <c r="DS19" s="181">
        <f>SUM(DB_Census_State!M19:N19)*FE_ConvertionFactors!$E$84*FE_ConvertionFactors!$F$84*FE_ConvertionFactors!$G$84</f>
        <v>132735.59384957692</v>
      </c>
      <c r="DT19" s="181">
        <f>SUM(DB_Census_State!O19:P19)*FE_ConvertionFactors!$E$85*FE_ConvertionFactors!$F$85*FE_ConvertionFactors!$G$85</f>
        <v>144.23488904600001</v>
      </c>
      <c r="DU19" s="181">
        <f>SUM(DB_Census_State!Q19:S19)*FE_ConvertionFactors!$E$86*FE_ConvertionFactors!$F$86*FE_ConvertionFactors!$G$86</f>
        <v>2165.23654511325</v>
      </c>
      <c r="DV19" s="181">
        <f>DB_Census_State!U19*FE_ConvertionFactors!$E$87*FE_ConvertionFactors!$F$87*FE_ConvertionFactors!$G$87</f>
        <v>27148.152573926312</v>
      </c>
      <c r="DW19" s="181">
        <f>DB_Census_State!V19*FE_ConvertionFactors!$E$88*FE_ConvertionFactors!$F$88*FE_ConvertionFactors!$G$88</f>
        <v>29185.731877500002</v>
      </c>
      <c r="DX19" s="181">
        <f>SUM(DB_Census_State!M19:N19)*FE_ConvertionFactors!$E$84*FE_ConvertionFactors!$F$84*FE_ConvertionFactors!$H$84</f>
        <v>7498699.133060514</v>
      </c>
      <c r="DY19" s="181">
        <f>SUM(DB_Census_State!O19:P19)*FE_ConvertionFactors!$E$85*FE_ConvertionFactors!$F$85*FE_ConvertionFactors!$H$85</f>
        <v>8993.4695522800012</v>
      </c>
      <c r="DZ19" s="181">
        <f>SUM(DB_Census_State!Q19:S19)*FE_ConvertionFactors!$E$86*FE_ConvertionFactors!$F$86*FE_ConvertionFactors!$H$86</f>
        <v>137598.96509712501</v>
      </c>
      <c r="EA19" s="181">
        <f>DB_Census_State!U19*FE_ConvertionFactors!$E$87*FE_ConvertionFactors!$F$87*FE_ConvertionFactors!$H$87</f>
        <v>2074794.0438622441</v>
      </c>
      <c r="EB19" s="181">
        <f>DB_Census_State!V19*FE_ConvertionFactors!$E$88*FE_ConvertionFactors!$F$88*FE_ConvertionFactors!$H$88</f>
        <v>1744434.5490000001</v>
      </c>
      <c r="EC19" s="181">
        <f>SUM(DB_Census_State!M19:N19)*FE_ConvertionFactors!$E$84*FE_ConvertionFactors!$F$84*FE_ConvertionFactors!$I$84</f>
        <v>5056594.0514124539</v>
      </c>
      <c r="ED19" s="181">
        <f>SUM(DB_Census_State!O19:P19)*FE_ConvertionFactors!$E$85*FE_ConvertionFactors!$F$85*FE_ConvertionFactors!$I$85</f>
        <v>6074.8341504079999</v>
      </c>
      <c r="EE19" s="181">
        <f>SUM(DB_Census_State!Q19:S19)*FE_ConvertionFactors!$E$86*FE_ConvertionFactors!$F$86*FE_ConvertionFactors!$I$86</f>
        <v>92944.206612775</v>
      </c>
      <c r="EF19" s="181">
        <f>DB_Census_State!U19*FE_ConvertionFactors!$E$87*FE_ConvertionFactors!$F$87*FE_ConvertionFactors!$I$87</f>
        <v>1659835.2350897954</v>
      </c>
      <c r="EG19" s="181">
        <f>DB_Census_State!V19*FE_ConvertionFactors!$E$88*FE_ConvertionFactors!$F$88*FE_ConvertionFactors!$I$88</f>
        <v>1113754.3659000003</v>
      </c>
      <c r="EH19" s="181">
        <f>DB_Census_State!W19*0.00104*FE_ConvertionFactors!$F$90*FE_ConvertionFactors!$G$90</f>
        <v>92148.851485599997</v>
      </c>
      <c r="EI19" s="181">
        <f>DB_Census_State!X19*0.00104*FE_ConvertionFactors!$F$91*FE_ConvertionFactors!$G$91</f>
        <v>20.375659199999998</v>
      </c>
      <c r="EJ19" s="181">
        <f>DB_Census_State!Y19*0.000054*FE_ConvertionFactors!$F$92*FE_ConvertionFactors!$G$92</f>
        <v>7775.4342960000004</v>
      </c>
      <c r="EK19" s="205">
        <f>DB_Census_State!W19*0.00104*FE_ConvertionFactors!$F$90*FE_ConvertionFactors!$H$90</f>
        <v>10953542.723759999</v>
      </c>
      <c r="EL19" s="205">
        <f>DB_Census_State!X19*0.00104*FE_ConvertionFactors!$F$91*FE_ConvertionFactors!$H$91</f>
        <v>2422.0123199999994</v>
      </c>
      <c r="EM19" s="205">
        <f>DB_Census_State!Y19*0.000054*FE_ConvertionFactors!$F$92*FE_ConvertionFactors!$H$92</f>
        <v>646471.82289600011</v>
      </c>
      <c r="EN19" s="205">
        <f>DB_Census_State!W19*0.00104*FE_ConvertionFactors!$F$90*FE_ConvertionFactors!$I$90</f>
        <v>7601410.918774399</v>
      </c>
      <c r="EO19" s="205">
        <f>DB_Census_State!X19*0.00104*FE_ConvertionFactors!$F$91*FE_ConvertionFactors!$I$91</f>
        <v>1680.7996607999996</v>
      </c>
      <c r="EP19" s="205">
        <f>DB_Census_State!Y19*0.000054*FE_ConvertionFactors!$F$92*FE_ConvertionFactors!$I$92</f>
        <v>382107.05683200003</v>
      </c>
    </row>
    <row r="20" spans="1:146" x14ac:dyDescent="0.2">
      <c r="A20" s="203">
        <v>32</v>
      </c>
      <c r="B20" s="203" t="s">
        <v>49</v>
      </c>
      <c r="C20" s="203">
        <v>1975</v>
      </c>
      <c r="D20" s="204" t="s">
        <v>202</v>
      </c>
      <c r="E20" s="205">
        <f>DB_Census_State!AL20*FE_ConvertionFactors!$C$4*FE_ConvertionFactors!$F$4*FE_ConvertionFactors!$G$4</f>
        <v>0</v>
      </c>
      <c r="F20" s="205">
        <f>DB_Census_State!AL20*FE_ConvertionFactors!$C$5*FE_ConvertionFactors!$F$5*FE_ConvertionFactors!$G$5</f>
        <v>102.3923362</v>
      </c>
      <c r="G20" s="205">
        <f>(DB_Census_State!AL20*FE_ConvertionFactors!$D$9/FE_ConvertionFactors!$D$3)*FE_ConvertionFactors!$C$10*FE_ConvertionFactors!$F$10*FE_ConvertionFactors!$G$10</f>
        <v>9.5184170666666663</v>
      </c>
      <c r="H20" s="205">
        <f>(DB_Census_State!AL20*FE_ConvertionFactors!$D$9/FE_ConvertionFactors!$D$3)*FE_ConvertionFactors!$C$11*FE_ConvertionFactors!$F$11*FE_ConvertionFactors!$G$11</f>
        <v>2.8043652000000003</v>
      </c>
      <c r="I20" s="205">
        <f>DB_Census_State!AL20*FE_ConvertionFactors!$C$4*FE_ConvertionFactors!$F$4*FE_ConvertionFactors!$H$4</f>
        <v>3309.06</v>
      </c>
      <c r="J20" s="205">
        <f>DB_Census_State!AL20*FE_ConvertionFactors!$C$5*FE_ConvertionFactors!$F$5*FE_ConvertionFactors!$H$5</f>
        <v>5886.1904500000001</v>
      </c>
      <c r="K20" s="205">
        <f>(DB_Census_State!AL20*FE_ConvertionFactors!$D$9/FE_ConvertionFactors!$D$3)*FE_ConvertionFactors!$C$10*FE_ConvertionFactors!$F$10*FE_ConvertionFactors!$H$10</f>
        <v>2796.0350133333336</v>
      </c>
      <c r="L20" s="205">
        <f>(DB_Census_State!AL20*FE_ConvertionFactors!$D$9/FE_ConvertionFactors!$D$3)*FE_ConvertionFactors!$C$11*FE_ConvertionFactors!$F$11*FE_ConvertionFactors!$H$11</f>
        <v>436.74540000000007</v>
      </c>
      <c r="M20" s="205">
        <f>DB_Census_State!AL20*FE_ConvertionFactors!$C$4*FE_ConvertionFactors!$F$4*FE_ConvertionFactors!$I$4</f>
        <v>3115.4</v>
      </c>
      <c r="N20" s="205">
        <f>DB_Census_State!AL20*FE_ConvertionFactors!$C$5*FE_ConvertionFactors!$F$5*FE_ConvertionFactors!$L$5</f>
        <v>2970.4728550000004</v>
      </c>
      <c r="O20" s="205">
        <f>DB_Census_State!AM20*FE_ConvertionFactors!$C$14*FE_ConvertionFactors!$F$14*FE_ConvertionFactors!$G$14</f>
        <v>1738.3795520000001</v>
      </c>
      <c r="P20" s="205">
        <f>DB_Census_State!AM20*FE_ConvertionFactors!$C$15*FE_ConvertionFactors!$F$15*FE_ConvertionFactors!$G$15</f>
        <v>499.76163439999999</v>
      </c>
      <c r="Q20" s="205">
        <f>DB_Census_State!AM20*FE_ConvertionFactors!$C$16*FE_ConvertionFactors!$F$16*FE_ConvertionFactors!$G$16</f>
        <v>695.35182080000004</v>
      </c>
      <c r="R20" s="205">
        <f>DB_Census_State!AM20*FE_ConvertionFactors!$C$17*FE_ConvertionFactors!$F$17*FE_ConvertionFactors!$G$17</f>
        <v>254.87288680000003</v>
      </c>
      <c r="S20" s="205">
        <f>(DB_Census_State!AM20*FE_ConvertionFactors!$D$19/FE_ConvertionFactors!$D$13)*FE_ConvertionFactors!$F$19*FE_ConvertionFactors!$G$19</f>
        <v>1785.3519786666668</v>
      </c>
      <c r="T20" s="205">
        <f>DB_Census_State!AM20*FE_ConvertionFactors!$C$14*FE_ConvertionFactors!$F$14*FE_ConvertionFactors!$H$14</f>
        <v>300873.38400000002</v>
      </c>
      <c r="U20" s="205">
        <f>DB_Census_State!AM20*FE_ConvertionFactors!$C$15*FE_ConvertionFactors!$F$15*FE_ConvertionFactors!$H$15</f>
        <v>71587.477360000004</v>
      </c>
      <c r="V20" s="205">
        <f>DB_Census_State!AM20*FE_ConvertionFactors!$C$16*FE_ConvertionFactors!$F$16*FE_ConvertionFactors!$H$16</f>
        <v>120349.3536</v>
      </c>
      <c r="W20" s="205">
        <f>DB_Census_State!AM20*FE_ConvertionFactors!$C$17*FE_ConvertionFactors!$F$17*FE_ConvertionFactors!$H$17</f>
        <v>112281.83932000001</v>
      </c>
      <c r="X20" s="205">
        <f>(DB_Census_State!AM20*FE_ConvertionFactors!$D$19/FE_ConvertionFactors!$D$13)*FE_ConvertionFactors!$F$19*FE_ConvertionFactors!$H$19</f>
        <v>658879.89688888891</v>
      </c>
      <c r="Y20" s="205">
        <f>DB_Census_State!AM20*FE_ConvertionFactors!$C$14*FE_ConvertionFactors!$F$14*FE_ConvertionFactors!$I$14</f>
        <v>279143.63959999999</v>
      </c>
      <c r="Z20" s="205">
        <f>DB_Census_State!AM20*FE_ConvertionFactors!$C$15*FE_ConvertionFactors!$F$15*FE_ConvertionFactors!$L$15</f>
        <v>47781.264369999997</v>
      </c>
      <c r="AA20" s="205">
        <f>DB_Census_State!AM20*FE_ConvertionFactors!$C$15*FE_ConvertionFactors!$F$15*FE_ConvertionFactors!$I$14</f>
        <v>56392.022259999998</v>
      </c>
      <c r="AB20" s="205">
        <f>DB_Census_State!AM20*FE_ConvertionFactors!$C$16*FE_ConvertionFactors!$F$16*FE_ConvertionFactors!$L$16</f>
        <v>80065.021909241026</v>
      </c>
      <c r="AC20" s="205">
        <f>DB_Census_State!AM20*FE_ConvertionFactors!$C$16*FE_ConvertionFactors!$F$16*FE_ConvertionFactors!$I$14</f>
        <v>111657.45584</v>
      </c>
      <c r="AD20" s="205">
        <f>DB_Census_State!AN20*FE_ConvertionFactors!$C$22*FE_ConvertionFactors!$F$22*FE_ConvertionFactors!$G$22</f>
        <v>1251.5333292</v>
      </c>
      <c r="AE20" s="205">
        <f>DB_Census_State!AN20*FE_ConvertionFactors!$C$23*FE_ConvertionFactors!$F$23*FE_ConvertionFactors!$G$23</f>
        <v>502.97471531999997</v>
      </c>
      <c r="AF20" s="205">
        <f>(DB_Census_State!AN20*FE_ConvertionFactors!$D$25/FE_ConvertionFactors!$D$21)*FE_ConvertionFactors!$F$25*FE_ConvertionFactors!$G$25</f>
        <v>28508.340672000002</v>
      </c>
      <c r="AG20" s="205">
        <f>DB_Census_State!AN20*FE_ConvertionFactors!$C$22*FE_ConvertionFactors!$F$22*FE_ConvertionFactors!$H$22</f>
        <v>406157.98608</v>
      </c>
      <c r="AH20" s="205">
        <f>DB_Census_State!AN20*FE_ConvertionFactors!$C$23*FE_ConvertionFactors!$F$23*FE_ConvertionFactors!$H$23</f>
        <v>130348.376928</v>
      </c>
      <c r="AI20" s="205">
        <f>(DB_Census_State!AN20*FE_ConvertionFactors!$D$25/FE_ConvertionFactors!$D$21)*FE_ConvertionFactors!$F$25*FE_ConvertionFactors!$H$25</f>
        <v>3039744.7583999997</v>
      </c>
      <c r="AJ20" s="205">
        <f>DB_Census_State!AN20*FE_ConvertionFactors!$C$22*FE_ConvertionFactors!$F$22*FE_ConvertionFactors!$I$22</f>
        <v>358930.31328</v>
      </c>
      <c r="AK20" s="205">
        <f>DB_Census_State!AO20*FE_ConvertionFactors!$F$27*FE_ConvertionFactors!$G$27</f>
        <v>1837.5680000000002</v>
      </c>
      <c r="AL20" s="205">
        <f>DB_Census_State!AO20*FE_ConvertionFactors!$C$29*FE_ConvertionFactors!$F$29*FE_ConvertionFactors!$G$29</f>
        <v>1991.1091200000001</v>
      </c>
      <c r="AM20" s="205">
        <f>DB_Census_State!AO20*FE_ConvertionFactors!$F$27*FE_ConvertionFactors!$H$27</f>
        <v>163543.552</v>
      </c>
      <c r="AN20" s="205">
        <f>DB_Census_State!AO20*FE_ConvertionFactors!$C$29*FE_ConvertionFactors!$F$29*FE_ConvertionFactors!$H$29</f>
        <v>449938.94399999996</v>
      </c>
      <c r="AO20" s="205">
        <f>DB_Census_State!AO20*FE_ConvertionFactors!$F$27*FE_ConvertionFactors!$I$27</f>
        <v>87743.872000000003</v>
      </c>
      <c r="AP20" s="205">
        <f>DB_Census_State!AP20*FE_ConvertionFactors!$F$31*FE_ConvertionFactors!$G$31</f>
        <v>14967.537479999997</v>
      </c>
      <c r="AQ20" s="205">
        <f>DB_Census_State!AP20*FE_ConvertionFactors!$F$31*FE_ConvertionFactors!$H$31</f>
        <v>2042146.2095999999</v>
      </c>
      <c r="AR20" s="205">
        <f>DB_Census_State!AP20*FE_ConvertionFactors!$F$31*FE_ConvertionFactors!$I$31</f>
        <v>1701788.5079999999</v>
      </c>
      <c r="AS20" s="205">
        <f>DB_Census_State!AQ20*FE_ConvertionFactors!$C$34*FE_ConvertionFactors!$F$34*FE_ConvertionFactors!$G$34</f>
        <v>559.60016000000007</v>
      </c>
      <c r="AT20" s="205">
        <f>DB_Census_State!AQ20*FE_ConvertionFactors!$C$35*FE_ConvertionFactors!$F$35*FE_ConvertionFactors!$G$35</f>
        <v>1861.6698180000001</v>
      </c>
      <c r="AU20" s="205">
        <f>DB_Census_State!AQ20*FE_ConvertionFactors!$C$35*FE_ConvertionFactors!$C$37*FE_ConvertionFactors!$F$37*FE_ConvertionFactors!$G$37</f>
        <v>1065.702544704</v>
      </c>
      <c r="AV20" s="205">
        <f>DB_Census_State!AQ20*FE_ConvertionFactors!$C$35*FE_ConvertionFactors!$C$38*FE_ConvertionFactors!$C$39*FE_ConvertionFactors!$F$39*FE_ConvertionFactors!$G$39</f>
        <v>396.79998238100001</v>
      </c>
      <c r="AW20" s="205">
        <f>DB_Census_State!AQ20*FE_ConvertionFactors!$C$35*FE_ConvertionFactors!$C$38*FE_ConvertionFactors!$C$40*FE_ConvertionFactors!$F$40*FE_ConvertionFactors!$G$40</f>
        <v>81.534242954999996</v>
      </c>
      <c r="AX20" s="205">
        <f>DB_Census_State!AQ20*FE_ConvertionFactors!$C$35*FE_ConvertionFactors!$C$38*FE_ConvertionFactors!$C$41*FE_ConvertionFactors!$F$41*FE_ConvertionFactors!$G$41</f>
        <v>0</v>
      </c>
      <c r="AY20" s="205">
        <f>DB_Census_State!AQ20*FE_ConvertionFactors!$C$35*FE_ConvertionFactors!$C$42*FE_ConvertionFactors!$C$44*FE_ConvertionFactors!$F$44*FE_ConvertionFactors!$G$44</f>
        <v>2139.6243671705279</v>
      </c>
      <c r="AZ20" s="205">
        <f>(DB_Census_State!AQ20*FE_ConvertionFactors!$D$46/FE_ConvertionFactors!$D$33)*FE_ConvertionFactors!$F$46*FE_ConvertionFactors!$G$46</f>
        <v>7344.0859093333329</v>
      </c>
      <c r="BA20" s="205">
        <f>DB_Census_State!AQ20*FE_ConvertionFactors!$C$34*FE_ConvertionFactors!$F$34*FE_ConvertionFactors!$H$34</f>
        <v>190264.05440000002</v>
      </c>
      <c r="BB20" s="205">
        <f>DB_Census_State!AQ20*FE_ConvertionFactors!$C$35*FE_ConvertionFactors!$F$35*FE_ConvertionFactors!$H$35</f>
        <v>2109892.4604000002</v>
      </c>
      <c r="BC20" s="205">
        <f>DB_Census_State!AQ20*FE_ConvertionFactors!$C$35*FE_ConvertionFactors!$C$37*FE_ConvertionFactors!$F$37*FE_ConvertionFactors!$H$37</f>
        <v>1089384.8234752002</v>
      </c>
      <c r="BD20" s="205">
        <f>DB_Census_State!AQ20*FE_ConvertionFactors!$C$35*FE_ConvertionFactors!$C$38*FE_ConvertionFactors!$C$39*FE_ConvertionFactors!$F$39*FE_ConvertionFactors!$H$39</f>
        <v>106053.81347274</v>
      </c>
      <c r="BE20" s="205">
        <f>DB_Census_State!AQ20*FE_ConvertionFactors!$C$35*FE_ConvertionFactors!$C$38*FE_ConvertionFactors!$C$40*FE_ConvertionFactors!$F$40*FE_ConvertionFactors!$H$40</f>
        <v>36468.043212600001</v>
      </c>
      <c r="BF20" s="205">
        <f>DB_Census_State!AQ20*FE_ConvertionFactors!$C$35*FE_ConvertionFactors!$C$38*FE_ConvertionFactors!$C$41*FE_ConvertionFactors!$F$41*FE_ConvertionFactors!$H$41</f>
        <v>397961.22765944997</v>
      </c>
      <c r="BG20" s="205">
        <f>DB_Census_State!AQ20*FE_ConvertionFactors!$C$35*FE_ConvertionFactors!$C$42*FE_ConvertionFactors!$C$44*FE_ConvertionFactors!$F$44*FE_ConvertionFactors!$H$44</f>
        <v>224485.17950641608</v>
      </c>
      <c r="BH20" s="205">
        <f>(DB_Census_State!AQ20*FE_ConvertionFactors!$D$46/FE_ConvertionFactors!$D$33)*FE_ConvertionFactors!$F$46*FE_ConvertionFactors!$H$46</f>
        <v>2400951.1626666668</v>
      </c>
      <c r="BI20" s="205">
        <f>DB_Census_State!AQ20*FE_ConvertionFactors!$C$35*FE_ConvertionFactors!$C$38*FE_ConvertionFactors!$C$41*FE_ConvertionFactors!$F$41*FE_ConvertionFactors!$I$41</f>
        <v>368398.39360474795</v>
      </c>
      <c r="BJ20" s="181">
        <f>DB_Census_State!AR20*FE_ConvertionFactors!$F$48*FE_ConvertionFactors!$G$48</f>
        <v>4906.5944399999998</v>
      </c>
      <c r="BK20" s="205">
        <f>(DB_Census_State!AR20*FE_ConvertionFactors!$D$50/FE_ConvertionFactors!$D$48)*FE_ConvertionFactors!$F$50*FE_ConvertionFactors!$G$50</f>
        <v>2081.0525999999995</v>
      </c>
      <c r="BL20" s="181">
        <f>DB_Census_State!AR20*FE_ConvertionFactors!$F$48*FE_ConvertionFactors!$H$48</f>
        <v>367994.58299999998</v>
      </c>
      <c r="BM20" s="205">
        <f>(DB_Census_State!AR20*FE_ConvertionFactors!$D$50/FE_ConvertionFactors!$D$48)*FE_ConvertionFactors!$F$50*FE_ConvertionFactors!$H$50</f>
        <v>524659.73999999987</v>
      </c>
      <c r="BN20" s="181">
        <f>DB_Census_State!AR20*FE_ConvertionFactors!$F$48*FE_ConvertionFactors!$I$48</f>
        <v>259772.52015</v>
      </c>
      <c r="BO20" s="181">
        <f>DB_Census_State!AS20*FE_ConvertionFactors!$F$52*FE_ConvertionFactors!$G$52</f>
        <v>222.3326448</v>
      </c>
      <c r="BP20" s="205">
        <f>DB_Census_State!AS20*FE_ConvertionFactors!$C$53*FE_ConvertionFactors!$F$53*FE_ConvertionFactors!$G$53</f>
        <v>66.699793439999993</v>
      </c>
      <c r="BQ20" s="205">
        <f>DB_Census_State!AS20*FE_ConvertionFactors!$C$54*FE_ConvertionFactors!$C$55*FE_ConvertionFactors!$F$55*FE_ConvertionFactors!$G$55</f>
        <v>107.4941616</v>
      </c>
      <c r="BR20" s="205">
        <f>DB_Census_State!AS20*FE_ConvertionFactors!$C$54*FE_ConvertionFactors!$C$56*FE_ConvertionFactors!$F$56*FE_ConvertionFactors!$G$56</f>
        <v>18.897740153906312</v>
      </c>
      <c r="BS20" s="205">
        <f>DB_Census_State!AS20*FE_ConvertionFactors!$F$52*FE_ConvertionFactors!$H$52</f>
        <v>52879.115520000007</v>
      </c>
      <c r="BT20" s="205">
        <f>DB_Census_State!AS20*FE_ConvertionFactors!$C$53*FE_ConvertionFactors!$F$53*FE_ConvertionFactors!$H$53</f>
        <v>15863.734656000002</v>
      </c>
      <c r="BU20" s="205">
        <f>DB_Census_State!AS20*FE_ConvertionFactors!$C$54*FE_ConvertionFactors!$C$55*FE_ConvertionFactors!$F$55*FE_ConvertionFactors!$H$55</f>
        <v>32427.405416000001</v>
      </c>
      <c r="BV20" s="205">
        <f>DB_Census_State!AS20*FE_ConvertionFactors!$C$54*FE_ConvertionFactors!$C$56*FE_ConvertionFactors!$F$56*FE_ConvertionFactors!$H$56</f>
        <v>4963.806413759391</v>
      </c>
      <c r="BW20" s="205">
        <f>DB_Census_State!AS20*FE_ConvertionFactors!$F$52*FE_ConvertionFactors!$I$52</f>
        <v>27040.456800000004</v>
      </c>
      <c r="BX20" s="205">
        <f>DB_Census_State!AS20*FE_ConvertionFactors!$C$53*FE_ConvertionFactors!$F$53*FE_ConvertionFactors!$I$53</f>
        <v>8112.1370400000005</v>
      </c>
      <c r="BY20" s="205">
        <f>DB_Census_State!AS20*FE_ConvertionFactors!$C$54*FE_ConvertionFactors!$C$55*FE_ConvertionFactors!$F$55*FE_ConvertionFactors!$L$55</f>
        <v>16840.751983999999</v>
      </c>
      <c r="BZ20" s="205">
        <f>DB_Census_State!AS20*FE_ConvertionFactors!$C$54*FE_ConvertionFactors!$C$56*FE_ConvertionFactors!$F$56*FE_ConvertionFactors!$I$56</f>
        <v>2834.6610230859469</v>
      </c>
      <c r="CA20" s="205">
        <f>DB_Census_State!AT20*FE_ConvertionFactors!$F$58*FE_ConvertionFactors!$G$58</f>
        <v>1809.0488</v>
      </c>
      <c r="CB20" s="205">
        <f>(DB_Census_State!AT20*FE_ConvertionFactors!$D$60/FE_ConvertionFactors!$D$58)*FE_ConvertionFactors!$F$60*FE_ConvertionFactors!$G$60</f>
        <v>8482.4396590909091</v>
      </c>
      <c r="CC20" s="205">
        <f>DB_Census_State!AT20*FE_ConvertionFactors!$F$58*FE_ConvertionFactors!$H$58</f>
        <v>1189797.4800000002</v>
      </c>
      <c r="CD20" s="205">
        <f>(DB_Census_State!AT20*FE_ConvertionFactors!$D$60/FE_ConvertionFactors!$D$58)*FE_ConvertionFactors!$F$60*FE_ConvertionFactors!$H$60</f>
        <v>677913.85227272729</v>
      </c>
      <c r="CE20" s="205">
        <f>DB_Census_State!AT20*FE_ConvertionFactors!$F$58*FE_ConvertionFactors!$I$58</f>
        <v>890608.64000000013</v>
      </c>
      <c r="CF20" s="205">
        <f>DB_Census_State!AU20*FE_ConvertionFactors!$F$62*FE_ConvertionFactors!$G$62</f>
        <v>13382.248000000001</v>
      </c>
      <c r="CG20" s="205">
        <f>DB_Census_State!AU20*FE_ConvertionFactors!$C$63*FE_ConvertionFactors!$F$63*FE_ConvertionFactors!$G$63</f>
        <v>5352.8991999999998</v>
      </c>
      <c r="CH20" s="205">
        <f>DB_Census_State!AU20*FE_ConvertionFactors!$C$64*FE_ConvertionFactors!$F$64*FE_ConvertionFactors!$G$64</f>
        <v>8029.3487999999998</v>
      </c>
      <c r="CI20" s="205">
        <f>(DB_Census_State!AU20*FE_ConvertionFactors!$D$66/FE_ConvertionFactors!$D$62)*FE_ConvertionFactors!$F$66*FE_ConvertionFactors!$G$66</f>
        <v>7109.3192499999996</v>
      </c>
      <c r="CJ20" s="205">
        <f>DB_Census_State!AU20*FE_ConvertionFactors!$F$62*FE_ConvertionFactors!$H$62</f>
        <v>2515862.6240000003</v>
      </c>
      <c r="CK20" s="205">
        <f>DB_Census_State!AU20*FE_ConvertionFactors!$C$63*FE_ConvertionFactors!$F$63*FE_ConvertionFactors!$H$63</f>
        <v>1006345.0496</v>
      </c>
      <c r="CL20" s="205">
        <f>DB_Census_State!AU20*FE_ConvertionFactors!$C$64*FE_ConvertionFactors!$F$64*FE_ConvertionFactors!$H$64</f>
        <v>1509517.5744</v>
      </c>
      <c r="CM20" s="205">
        <f>(DB_Census_State!AU20*FE_ConvertionFactors!$D$66/FE_ConvertionFactors!$D$62)*FE_ConvertionFactors!$F$66*FE_ConvertionFactors!$H$66</f>
        <v>2132795.7749999999</v>
      </c>
      <c r="CN20" s="205">
        <f>DB_Census_State!AU20*FE_ConvertionFactors!$F$62*FE_ConvertionFactors!$I$62</f>
        <v>2141159.6800000002</v>
      </c>
      <c r="CO20" s="205">
        <f>DB_Census_State!AU20*FE_ConvertionFactors!$C$63*FE_ConvertionFactors!$F$63*FE_ConvertionFactors!$I$63</f>
        <v>856463.87199999997</v>
      </c>
      <c r="CP20" s="205">
        <f>DB_Census_State!AU20*FE_ConvertionFactors!$C$64*FE_ConvertionFactors!$F$64*FE_ConvertionFactors!$L$64</f>
        <v>1288710.4823999996</v>
      </c>
      <c r="CQ20" s="205">
        <f>DB_Census_State!AU20*FE_ConvertionFactors!$C$64*FE_ConvertionFactors!$F$64*FE_ConvertionFactors!$I$63</f>
        <v>1284695.808</v>
      </c>
      <c r="CR20" s="205">
        <f>DB_Census_State!AV20*FE_ConvertionFactors!$F$68*FE_ConvertionFactors!$G$68</f>
        <v>45.5</v>
      </c>
      <c r="CS20" s="205">
        <f>DB_Census_State!AV20*FE_ConvertionFactors!$C$69*FE_ConvertionFactors!$F$69*FE_ConvertionFactors!$G$69</f>
        <v>9.1</v>
      </c>
      <c r="CT20" s="205">
        <f>DB_Census_State!AV20*FE_ConvertionFactors!$C$70*FE_ConvertionFactors!$C$71*FE_ConvertionFactors!$F$71*FE_ConvertionFactors!$G$71</f>
        <v>0</v>
      </c>
      <c r="CU20" s="205">
        <f>DB_Census_State!AV20*FE_ConvertionFactors!$C$70*FE_ConvertionFactors!$C$72*FE_ConvertionFactors!$F$72*FE_ConvertionFactors!$G$72</f>
        <v>38.702370000000002</v>
      </c>
      <c r="CV20" s="205">
        <f>(DB_Census_State!AV20*FE_ConvertionFactors!$D$74/FE_ConvertionFactors!$D$69)*FE_ConvertionFactors!$F$74*FE_ConvertionFactors!$G$74</f>
        <v>5.625</v>
      </c>
      <c r="CW20" s="205">
        <f>DB_Census_State!AV20*FE_ConvertionFactors!$F$68*FE_ConvertionFactors!$H$68</f>
        <v>2661.75</v>
      </c>
      <c r="CX20" s="205">
        <f>DB_Census_State!AV20*FE_ConvertionFactors!$C$69*FE_ConvertionFactors!$F$69*FE_ConvertionFactors!$H$69</f>
        <v>532.35</v>
      </c>
      <c r="CY20" s="205">
        <f>DB_Census_State!AV20*FE_ConvertionFactors!$C$70*FE_ConvertionFactors!$C$71*FE_ConvertionFactors!$F$71*FE_ConvertionFactors!$H$71</f>
        <v>589.5</v>
      </c>
      <c r="CZ20" s="205">
        <f>DB_Census_State!AV20*FE_ConvertionFactors!$C$70*FE_ConvertionFactors!$C$72*FE_ConvertionFactors!$F$72*FE_ConvertionFactors!$H$72</f>
        <v>1471.8855000000001</v>
      </c>
      <c r="DA20" s="205">
        <f>(DB_Census_State!AV20*FE_ConvertionFactors!$D$74/FE_ConvertionFactors!$D$69)*FE_ConvertionFactors!$F$74*FE_ConvertionFactors!$H$74</f>
        <v>1856.25</v>
      </c>
      <c r="DB20" s="205">
        <f>DB_Census_State!AV20*FE_ConvertionFactors!$F$68*FE_ConvertionFactors!$I$68</f>
        <v>2161.25</v>
      </c>
      <c r="DC20" s="205">
        <f>DB_Census_State!AV20*FE_ConvertionFactors!$C$69*FE_ConvertionFactors!$F$69*FE_ConvertionFactors!$I$69</f>
        <v>432.25</v>
      </c>
      <c r="DD20" s="205">
        <f>DB_Census_State!AV20*FE_ConvertionFactors!$C$70*FE_ConvertionFactors!$C$71*FE_ConvertionFactors!$F$71*FE_ConvertionFactors!$I$71</f>
        <v>555</v>
      </c>
      <c r="DE20" s="205">
        <f>DB_Census_State!AV20*FE_ConvertionFactors!$C$70*FE_ConvertionFactors!$C$72*FE_ConvertionFactors!$F$72*FE_ConvertionFactors!$L$72</f>
        <v>1034.8027500000001</v>
      </c>
      <c r="DF20" s="205">
        <f>DB_Census_State!AV20*FE_ConvertionFactors!$C$70*FE_ConvertionFactors!$C$72*FE_ConvertionFactors!$F$72*FE_ConvertionFactors!$I$69</f>
        <v>1419.585</v>
      </c>
      <c r="DG20" s="205">
        <f>DB_Census_State!AW20*FE_ConvertionFactors!$F$76*FE_ConvertionFactors!$G$76</f>
        <v>0</v>
      </c>
      <c r="DH20" s="205">
        <f>DB_Census_State!AW20*FE_ConvertionFactors!$C$77*FE_ConvertionFactors!$F$77*FE_ConvertionFactors!$G$77</f>
        <v>0</v>
      </c>
      <c r="DI20" s="205">
        <f>DB_Census_State!AW20*FE_ConvertionFactors!$C$78*FE_ConvertionFactors!$F$78*FE_ConvertionFactors!$G$78</f>
        <v>0</v>
      </c>
      <c r="DJ20" s="205">
        <f>(DB_Census_State!AW20*FE_ConvertionFactors!$D$80/FE_ConvertionFactors!$D$76)*FE_ConvertionFactors!$F$80*FE_ConvertionFactors!$G$80</f>
        <v>0</v>
      </c>
      <c r="DK20" s="205">
        <f>DB_Census_State!AW20*FE_ConvertionFactors!$F$76*FE_ConvertionFactors!$H$76</f>
        <v>0</v>
      </c>
      <c r="DL20" s="205">
        <f>DB_Census_State!AW20*FE_ConvertionFactors!$C$77*FE_ConvertionFactors!$F$77*FE_ConvertionFactors!$H$77</f>
        <v>0</v>
      </c>
      <c r="DM20" s="205">
        <f>DB_Census_State!AW20*FE_ConvertionFactors!$C$78*FE_ConvertionFactors!$F$78*FE_ConvertionFactors!$H$78</f>
        <v>0</v>
      </c>
      <c r="DN20" s="205">
        <f>(DB_Census_State!AW20*FE_ConvertionFactors!$D$80/FE_ConvertionFactors!$D$76)*FE_ConvertionFactors!$F$80*FE_ConvertionFactors!$H$80</f>
        <v>0</v>
      </c>
      <c r="DO20" s="205">
        <f>DB_Census_State!AW20*FE_ConvertionFactors!$F$76*FE_ConvertionFactors!$I$76</f>
        <v>0</v>
      </c>
      <c r="DP20" s="205">
        <f>DB_Census_State!AW20*FE_ConvertionFactors!$C$77*FE_ConvertionFactors!$F$77*FE_ConvertionFactors!$I$77</f>
        <v>0</v>
      </c>
      <c r="DQ20" s="205">
        <f>DB_Census_State!AW20*FE_ConvertionFactors!$C$78*FE_ConvertionFactors!$F$78*FE_ConvertionFactors!$L$78</f>
        <v>0</v>
      </c>
      <c r="DR20" s="205">
        <f>DB_Census_State!AW20*FE_ConvertionFactors!$C$78*FE_ConvertionFactors!$F$78*FE_ConvertionFactors!$I$77</f>
        <v>0</v>
      </c>
      <c r="DS20" s="181">
        <f>SUM(DB_Census_State!M20:N20)*FE_ConvertionFactors!$E$84*FE_ConvertionFactors!$F$84*FE_ConvertionFactors!$G$84</f>
        <v>13946.134123653468</v>
      </c>
      <c r="DT20" s="181">
        <f>SUM(DB_Census_State!O20:P20)*FE_ConvertionFactors!$E$85*FE_ConvertionFactors!$F$85*FE_ConvertionFactors!$G$85</f>
        <v>22.405751936000001</v>
      </c>
      <c r="DU20" s="181">
        <f>SUM(DB_Census_State!Q20:S20)*FE_ConvertionFactors!$E$86*FE_ConvertionFactors!$F$86*FE_ConvertionFactors!$G$86</f>
        <v>223.7029153185</v>
      </c>
      <c r="DV20" s="181">
        <f>DB_Census_State!U20*FE_ConvertionFactors!$E$87*FE_ConvertionFactors!$F$87*FE_ConvertionFactors!$G$87</f>
        <v>3907.1019307925285</v>
      </c>
      <c r="DW20" s="181">
        <f>DB_Census_State!V20*FE_ConvertionFactors!$E$88*FE_ConvertionFactors!$F$88*FE_ConvertionFactors!$G$88</f>
        <v>4577.8192875000004</v>
      </c>
      <c r="DX20" s="181">
        <f>SUM(DB_Census_State!M20:N20)*FE_ConvertionFactors!$E$84*FE_ConvertionFactors!$F$84*FE_ConvertionFactors!$H$84</f>
        <v>787866.01867392962</v>
      </c>
      <c r="DY20" s="181">
        <f>SUM(DB_Census_State!O20:P20)*FE_ConvertionFactors!$E$85*FE_ConvertionFactors!$F$85*FE_ConvertionFactors!$H$85</f>
        <v>1397.0645324800003</v>
      </c>
      <c r="DZ20" s="181">
        <f>SUM(DB_Census_State!Q20:S20)*FE_ConvertionFactors!$E$86*FE_ConvertionFactors!$F$86*FE_ConvertionFactors!$H$86</f>
        <v>14216.132508250001</v>
      </c>
      <c r="EA20" s="181">
        <f>DB_Census_State!U20*FE_ConvertionFactors!$E$87*FE_ConvertionFactors!$F$87*FE_ConvertionFactors!$H$87</f>
        <v>298599.7589595326</v>
      </c>
      <c r="EB20" s="181">
        <f>DB_Census_State!V20*FE_ConvertionFactors!$E$88*FE_ConvertionFactors!$F$88*FE_ConvertionFactors!$H$88</f>
        <v>273616.78500000003</v>
      </c>
      <c r="EC20" s="181">
        <f>SUM(DB_Census_State!M20:N20)*FE_ConvertionFactors!$E$84*FE_ConvertionFactors!$F$84*FE_ConvertionFactors!$I$84</f>
        <v>531281.2999487035</v>
      </c>
      <c r="ED20" s="181">
        <f>SUM(DB_Census_State!O20:P20)*FE_ConvertionFactors!$E$85*FE_ConvertionFactors!$F$85*FE_ConvertionFactors!$I$85</f>
        <v>943.67755212800012</v>
      </c>
      <c r="EE20" s="181">
        <f>SUM(DB_Census_State!Q20:S20)*FE_ConvertionFactors!$E$86*FE_ConvertionFactors!$F$86*FE_ConvertionFactors!$I$86</f>
        <v>9602.5951659499988</v>
      </c>
      <c r="EF20" s="181">
        <f>DB_Census_State!U20*FE_ConvertionFactors!$E$87*FE_ConvertionFactors!$F$87*FE_ConvertionFactors!$I$87</f>
        <v>238879.8071676261</v>
      </c>
      <c r="EG20" s="181">
        <f>DB_Census_State!V20*FE_ConvertionFactors!$E$88*FE_ConvertionFactors!$F$88*FE_ConvertionFactors!$I$88</f>
        <v>174693.79350000003</v>
      </c>
      <c r="EH20" s="181">
        <f>DB_Census_State!W20*0.00104*FE_ConvertionFactors!$F$90*FE_ConvertionFactors!$G$90</f>
        <v>9146.7208351999998</v>
      </c>
      <c r="EI20" s="181">
        <f>DB_Census_State!X20*0.00104*FE_ConvertionFactors!$F$91*FE_ConvertionFactors!$G$91</f>
        <v>3.9675376</v>
      </c>
      <c r="EJ20" s="181">
        <f>DB_Census_State!Y20*0.000054*FE_ConvertionFactors!$F$92*FE_ConvertionFactors!$G$92</f>
        <v>1180.3803732000001</v>
      </c>
      <c r="EK20" s="205">
        <f>DB_Census_State!W20*0.00104*FE_ConvertionFactors!$F$90*FE_ConvertionFactors!$H$90</f>
        <v>1087251.7219199999</v>
      </c>
      <c r="EL20" s="205">
        <f>DB_Census_State!X20*0.00104*FE_ConvertionFactors!$F$91*FE_ConvertionFactors!$H$91</f>
        <v>471.61295999999993</v>
      </c>
      <c r="EM20" s="205">
        <f>DB_Census_State!Y20*0.000054*FE_ConvertionFactors!$F$92*FE_ConvertionFactors!$H$92</f>
        <v>98140.196743200009</v>
      </c>
      <c r="EN20" s="205">
        <f>DB_Census_State!W20*0.00104*FE_ConvertionFactors!$F$90*FE_ConvertionFactors!$I$90</f>
        <v>754518.17908479995</v>
      </c>
      <c r="EO20" s="205">
        <f>DB_Census_State!X20*0.00104*FE_ConvertionFactors!$F$91*FE_ConvertionFactors!$I$91</f>
        <v>327.28442239999998</v>
      </c>
      <c r="EP20" s="205">
        <f>DB_Census_State!Y20*0.000054*FE_ConvertionFactors!$F$92*FE_ConvertionFactors!$I$92</f>
        <v>58007.264054400002</v>
      </c>
    </row>
    <row r="21" spans="1:146" x14ac:dyDescent="0.2">
      <c r="A21" s="203">
        <v>33</v>
      </c>
      <c r="B21" s="203" t="s">
        <v>50</v>
      </c>
      <c r="C21" s="203">
        <v>1975</v>
      </c>
      <c r="D21" s="204" t="s">
        <v>202</v>
      </c>
      <c r="E21" s="205">
        <f>DB_Census_State!AL21*FE_ConvertionFactors!$C$4*FE_ConvertionFactors!$F$4*FE_ConvertionFactors!$G$4</f>
        <v>0</v>
      </c>
      <c r="F21" s="205">
        <f>DB_Census_State!AL21*FE_ConvertionFactors!$C$5*FE_ConvertionFactors!$F$5*FE_ConvertionFactors!$G$5</f>
        <v>34.292920199999998</v>
      </c>
      <c r="G21" s="205">
        <f>(DB_Census_State!AL21*FE_ConvertionFactors!$D$9/FE_ConvertionFactors!$D$3)*FE_ConvertionFactors!$C$10*FE_ConvertionFactors!$F$10*FE_ConvertionFactors!$G$10</f>
        <v>3.1878784000000007</v>
      </c>
      <c r="H21" s="205">
        <f>(DB_Census_State!AL21*FE_ConvertionFactors!$D$9/FE_ConvertionFactors!$D$3)*FE_ConvertionFactors!$C$11*FE_ConvertionFactors!$F$11*FE_ConvertionFactors!$G$11</f>
        <v>0.93922920000000021</v>
      </c>
      <c r="I21" s="205">
        <f>DB_Census_State!AL21*FE_ConvertionFactors!$C$4*FE_ConvertionFactors!$F$4*FE_ConvertionFactors!$H$4</f>
        <v>1108.26</v>
      </c>
      <c r="J21" s="205">
        <f>DB_Census_State!AL21*FE_ConvertionFactors!$C$5*FE_ConvertionFactors!$F$5*FE_ConvertionFactors!$H$5</f>
        <v>1971.3844499999998</v>
      </c>
      <c r="K21" s="205">
        <f>(DB_Census_State!AL21*FE_ConvertionFactors!$D$9/FE_ConvertionFactors!$D$3)*FE_ConvertionFactors!$C$10*FE_ConvertionFactors!$F$10*FE_ConvertionFactors!$H$10</f>
        <v>936.43928000000017</v>
      </c>
      <c r="L21" s="205">
        <f>(DB_Census_State!AL21*FE_ConvertionFactors!$D$9/FE_ConvertionFactors!$D$3)*FE_ConvertionFactors!$C$11*FE_ConvertionFactors!$F$11*FE_ConvertionFactors!$H$11</f>
        <v>146.27340000000004</v>
      </c>
      <c r="M21" s="205">
        <f>DB_Census_State!AL21*FE_ConvertionFactors!$C$4*FE_ConvertionFactors!$F$4*FE_ConvertionFactors!$I$4</f>
        <v>1043.4000000000001</v>
      </c>
      <c r="N21" s="205">
        <f>DB_Census_State!AL21*FE_ConvertionFactors!$C$5*FE_ConvertionFactors!$F$5*FE_ConvertionFactors!$L$5</f>
        <v>994.86145499999998</v>
      </c>
      <c r="O21" s="205">
        <f>DB_Census_State!AM21*FE_ConvertionFactors!$C$14*FE_ConvertionFactors!$F$14*FE_ConvertionFactors!$G$14</f>
        <v>3098.265664</v>
      </c>
      <c r="P21" s="205">
        <f>DB_Census_State!AM21*FE_ConvertionFactors!$C$15*FE_ConvertionFactors!$F$15*FE_ConvertionFactors!$G$15</f>
        <v>890.71130080000012</v>
      </c>
      <c r="Q21" s="205">
        <f>DB_Census_State!AM21*FE_ConvertionFactors!$C$16*FE_ConvertionFactors!$F$16*FE_ConvertionFactors!$G$16</f>
        <v>1239.3062656000002</v>
      </c>
      <c r="R21" s="205">
        <f>DB_Census_State!AM21*FE_ConvertionFactors!$C$17*FE_ConvertionFactors!$F$17*FE_ConvertionFactors!$G$17</f>
        <v>454.25287760000003</v>
      </c>
      <c r="S21" s="205">
        <f>(DB_Census_State!AM21*FE_ConvertionFactors!$D$19/FE_ConvertionFactors!$D$13)*FE_ConvertionFactors!$F$19*FE_ConvertionFactors!$G$19</f>
        <v>3181.9833173333341</v>
      </c>
      <c r="T21" s="205">
        <f>DB_Census_State!AM21*FE_ConvertionFactors!$C$14*FE_ConvertionFactors!$F$14*FE_ConvertionFactors!$H$14</f>
        <v>536238.28799999994</v>
      </c>
      <c r="U21" s="205">
        <f>DB_Census_State!AM21*FE_ConvertionFactors!$C$15*FE_ConvertionFactors!$F$15*FE_ConvertionFactors!$H$15</f>
        <v>127588.37552000002</v>
      </c>
      <c r="V21" s="205">
        <f>DB_Census_State!AM21*FE_ConvertionFactors!$C$16*FE_ConvertionFactors!$F$16*FE_ConvertionFactors!$H$16</f>
        <v>214495.31520000004</v>
      </c>
      <c r="W21" s="205">
        <f>DB_Census_State!AM21*FE_ConvertionFactors!$C$17*FE_ConvertionFactors!$F$17*FE_ConvertionFactors!$H$17</f>
        <v>200116.80824000001</v>
      </c>
      <c r="X21" s="205">
        <f>(DB_Census_State!AM21*FE_ConvertionFactors!$D$19/FE_ConvertionFactors!$D$13)*FE_ConvertionFactors!$F$19*FE_ConvertionFactors!$H$19</f>
        <v>1174303.3671111113</v>
      </c>
      <c r="Y21" s="205">
        <f>DB_Census_State!AM21*FE_ConvertionFactors!$C$14*FE_ConvertionFactors!$F$14*FE_ConvertionFactors!$I$14</f>
        <v>497509.96719999996</v>
      </c>
      <c r="Z21" s="205">
        <f>DB_Census_State!AM21*FE_ConvertionFactors!$C$15*FE_ConvertionFactors!$F$15*FE_ConvertionFactors!$L$15</f>
        <v>85159.222340000008</v>
      </c>
      <c r="AA21" s="205">
        <f>DB_Census_State!AM21*FE_ConvertionFactors!$C$15*FE_ConvertionFactors!$F$15*FE_ConvertionFactors!$I$14</f>
        <v>100505.93732000001</v>
      </c>
      <c r="AB21" s="205">
        <f>DB_Census_State!AM21*FE_ConvertionFactors!$C$16*FE_ConvertionFactors!$F$16*FE_ConvertionFactors!$L$16</f>
        <v>142697.66805725129</v>
      </c>
      <c r="AC21" s="205">
        <f>DB_Census_State!AM21*FE_ConvertionFactors!$C$16*FE_ConvertionFactors!$F$16*FE_ConvertionFactors!$I$14</f>
        <v>199003.98688000001</v>
      </c>
      <c r="AD21" s="205">
        <f>DB_Census_State!AN21*FE_ConvertionFactors!$C$22*FE_ConvertionFactors!$F$22*FE_ConvertionFactors!$G$22</f>
        <v>1991.81367</v>
      </c>
      <c r="AE21" s="205">
        <f>DB_Census_State!AN21*FE_ConvertionFactors!$C$23*FE_ConvertionFactors!$F$23*FE_ConvertionFactors!$G$23</f>
        <v>800.48360699999989</v>
      </c>
      <c r="AF21" s="205">
        <f>(DB_Census_State!AN21*FE_ConvertionFactors!$D$25/FE_ConvertionFactors!$D$21)*FE_ConvertionFactors!$F$25*FE_ConvertionFactors!$G$25</f>
        <v>45370.987200000003</v>
      </c>
      <c r="AG21" s="205">
        <f>DB_Census_State!AN21*FE_ConvertionFactors!$C$22*FE_ConvertionFactors!$F$22*FE_ConvertionFactors!$H$22</f>
        <v>646399.90799999994</v>
      </c>
      <c r="AH21" s="205">
        <f>DB_Census_State!AN21*FE_ConvertionFactors!$C$23*FE_ConvertionFactors!$F$23*FE_ConvertionFactors!$H$23</f>
        <v>207449.27279999998</v>
      </c>
      <c r="AI21" s="205">
        <f>(DB_Census_State!AN21*FE_ConvertionFactors!$D$25/FE_ConvertionFactors!$D$21)*FE_ConvertionFactors!$F$25*FE_ConvertionFactors!$H$25</f>
        <v>4837749.84</v>
      </c>
      <c r="AJ21" s="205">
        <f>DB_Census_State!AN21*FE_ConvertionFactors!$C$22*FE_ConvertionFactors!$F$22*FE_ConvertionFactors!$I$22</f>
        <v>571237.12799999991</v>
      </c>
      <c r="AK21" s="205">
        <f>DB_Census_State!AO21*FE_ConvertionFactors!$F$27*FE_ConvertionFactors!$G$27</f>
        <v>0.58200000000000007</v>
      </c>
      <c r="AL21" s="205">
        <f>DB_Census_State!AO21*FE_ConvertionFactors!$C$29*FE_ConvertionFactors!$F$29*FE_ConvertionFactors!$G$29</f>
        <v>0.63062999999999991</v>
      </c>
      <c r="AM21" s="205">
        <f>DB_Census_State!AO21*FE_ConvertionFactors!$F$27*FE_ConvertionFactors!$H$27</f>
        <v>51.798000000000002</v>
      </c>
      <c r="AN21" s="205">
        <f>DB_Census_State!AO21*FE_ConvertionFactors!$C$29*FE_ConvertionFactors!$F$29*FE_ConvertionFactors!$H$29</f>
        <v>142.50599999999997</v>
      </c>
      <c r="AO21" s="205">
        <f>DB_Census_State!AO21*FE_ConvertionFactors!$F$27*FE_ConvertionFactors!$I$27</f>
        <v>27.790500000000005</v>
      </c>
      <c r="AP21" s="205">
        <f>DB_Census_State!AP21*FE_ConvertionFactors!$F$31*FE_ConvertionFactors!$G$31</f>
        <v>543.46382999999992</v>
      </c>
      <c r="AQ21" s="205">
        <f>DB_Census_State!AP21*FE_ConvertionFactors!$F$31*FE_ConvertionFactors!$H$31</f>
        <v>74149.311600000001</v>
      </c>
      <c r="AR21" s="205">
        <f>DB_Census_State!AP21*FE_ConvertionFactors!$F$31*FE_ConvertionFactors!$I$31</f>
        <v>61791.093000000008</v>
      </c>
      <c r="AS21" s="205">
        <f>DB_Census_State!AQ21*FE_ConvertionFactors!$C$34*FE_ConvertionFactors!$F$34*FE_ConvertionFactors!$G$34</f>
        <v>7413.7156800000012</v>
      </c>
      <c r="AT21" s="205">
        <f>DB_Census_State!AQ21*FE_ConvertionFactors!$C$35*FE_ConvertionFactors!$F$35*FE_ConvertionFactors!$G$35</f>
        <v>24663.843413999999</v>
      </c>
      <c r="AU21" s="205">
        <f>DB_Census_State!AQ21*FE_ConvertionFactors!$C$35*FE_ConvertionFactors!$C$37*FE_ConvertionFactors!$F$37*FE_ConvertionFactors!$G$37</f>
        <v>14118.680140992001</v>
      </c>
      <c r="AV21" s="205">
        <f>DB_Census_State!AQ21*FE_ConvertionFactors!$C$35*FE_ConvertionFactors!$C$38*FE_ConvertionFactors!$C$39*FE_ConvertionFactors!$F$39*FE_ConvertionFactors!$G$39</f>
        <v>5256.9003039629997</v>
      </c>
      <c r="AW21" s="205">
        <f>DB_Census_State!AQ21*FE_ConvertionFactors!$C$35*FE_ConvertionFactors!$C$38*FE_ConvertionFactors!$C$40*FE_ConvertionFactors!$F$40*FE_ConvertionFactors!$G$40</f>
        <v>1080.1849939649999</v>
      </c>
      <c r="AX21" s="205">
        <f>DB_Census_State!AQ21*FE_ConvertionFactors!$C$35*FE_ConvertionFactors!$C$38*FE_ConvertionFactors!$C$41*FE_ConvertionFactors!$F$41*FE_ConvertionFactors!$G$41</f>
        <v>0</v>
      </c>
      <c r="AY21" s="205">
        <f>DB_Census_State!AQ21*FE_ConvertionFactors!$C$35*FE_ConvertionFactors!$C$42*FE_ConvertionFactors!$C$44*FE_ConvertionFactors!$F$44*FE_ConvertionFactors!$G$44</f>
        <v>28346.25122373486</v>
      </c>
      <c r="AZ21" s="205">
        <f>(DB_Census_State!AQ21*FE_ConvertionFactors!$D$46/FE_ConvertionFactors!$D$33)*FE_ConvertionFactors!$F$46*FE_ConvertionFactors!$G$46</f>
        <v>97296.192447999987</v>
      </c>
      <c r="BA21" s="205">
        <f>DB_Census_State!AQ21*FE_ConvertionFactors!$C$34*FE_ConvertionFactors!$F$34*FE_ConvertionFactors!$H$34</f>
        <v>2520663.3312000004</v>
      </c>
      <c r="BB21" s="205">
        <f>DB_Census_State!AQ21*FE_ConvertionFactors!$C$35*FE_ConvertionFactors!$F$35*FE_ConvertionFactors!$H$35</f>
        <v>27952355.869200002</v>
      </c>
      <c r="BC21" s="205">
        <f>DB_Census_State!AQ21*FE_ConvertionFactors!$C$35*FE_ConvertionFactors!$C$37*FE_ConvertionFactors!$F$37*FE_ConvertionFactors!$H$37</f>
        <v>14432428.5885696</v>
      </c>
      <c r="BD21" s="205">
        <f>DB_Census_State!AQ21*FE_ConvertionFactors!$C$35*FE_ConvertionFactors!$C$38*FE_ConvertionFactors!$C$39*FE_ConvertionFactors!$F$39*FE_ConvertionFactors!$H$39</f>
        <v>1405026.08124102</v>
      </c>
      <c r="BE21" s="205">
        <f>DB_Census_State!AQ21*FE_ConvertionFactors!$C$35*FE_ConvertionFactors!$C$38*FE_ConvertionFactors!$C$40*FE_ConvertionFactors!$F$40*FE_ConvertionFactors!$H$40</f>
        <v>483137.28820980003</v>
      </c>
      <c r="BF21" s="205">
        <f>DB_Census_State!AQ21*FE_ConvertionFactors!$C$35*FE_ConvertionFactors!$C$38*FE_ConvertionFactors!$C$41*FE_ConvertionFactors!$F$41*FE_ConvertionFactors!$H$41</f>
        <v>5272284.7569073495</v>
      </c>
      <c r="BG21" s="205">
        <f>DB_Census_State!AQ21*FE_ConvertionFactors!$C$35*FE_ConvertionFactors!$C$42*FE_ConvertionFactors!$C$44*FE_ConvertionFactors!$F$44*FE_ConvertionFactors!$H$44</f>
        <v>2974032.9152771002</v>
      </c>
      <c r="BH21" s="205">
        <f>(DB_Census_State!AQ21*FE_ConvertionFactors!$D$46/FE_ConvertionFactors!$D$33)*FE_ConvertionFactors!$F$46*FE_ConvertionFactors!$H$46</f>
        <v>31808370.607999995</v>
      </c>
      <c r="BI21" s="205">
        <f>DB_Census_State!AQ21*FE_ConvertionFactors!$C$35*FE_ConvertionFactors!$C$38*FE_ConvertionFactors!$C$41*FE_ConvertionFactors!$F$41*FE_ConvertionFactors!$I$41</f>
        <v>4880629.3178228028</v>
      </c>
      <c r="BJ21" s="181">
        <f>DB_Census_State!AR21*FE_ConvertionFactors!$F$48*FE_ConvertionFactors!$G$48</f>
        <v>1564.2324719999999</v>
      </c>
      <c r="BK21" s="205">
        <f>(DB_Census_State!AR21*FE_ConvertionFactors!$D$50/FE_ConvertionFactors!$D$48)*FE_ConvertionFactors!$F$50*FE_ConvertionFactors!$G$50</f>
        <v>663.44387999999981</v>
      </c>
      <c r="BL21" s="181">
        <f>DB_Census_State!AR21*FE_ConvertionFactors!$F$48*FE_ConvertionFactors!$H$48</f>
        <v>117317.43540000002</v>
      </c>
      <c r="BM21" s="205">
        <f>(DB_Census_State!AR21*FE_ConvertionFactors!$D$50/FE_ConvertionFactors!$D$48)*FE_ConvertionFactors!$F$50*FE_ConvertionFactors!$H$50</f>
        <v>167262.61199999996</v>
      </c>
      <c r="BN21" s="181">
        <f>DB_Census_State!AR21*FE_ConvertionFactors!$F$48*FE_ConvertionFactors!$I$48</f>
        <v>82816.017570000011</v>
      </c>
      <c r="BO21" s="181">
        <f>DB_Census_State!AS21*FE_ConvertionFactors!$F$52*FE_ConvertionFactors!$G$52</f>
        <v>3117.0893904000004</v>
      </c>
      <c r="BP21" s="205">
        <f>DB_Census_State!AS21*FE_ConvertionFactors!$C$53*FE_ConvertionFactors!$F$53*FE_ConvertionFactors!$G$53</f>
        <v>935.12681712000006</v>
      </c>
      <c r="BQ21" s="205">
        <f>DB_Census_State!AS21*FE_ConvertionFactors!$C$54*FE_ConvertionFactors!$C$55*FE_ConvertionFactors!$F$55*FE_ConvertionFactors!$G$55</f>
        <v>1507.0612367999997</v>
      </c>
      <c r="BR21" s="205">
        <f>DB_Census_State!AS21*FE_ConvertionFactors!$C$54*FE_ConvertionFactors!$C$56*FE_ConvertionFactors!$F$56*FE_ConvertionFactors!$G$56</f>
        <v>264.94510236796958</v>
      </c>
      <c r="BS21" s="205">
        <f>DB_Census_State!AS21*FE_ConvertionFactors!$F$52*FE_ConvertionFactors!$H$52</f>
        <v>741361.80096000014</v>
      </c>
      <c r="BT21" s="205">
        <f>DB_Census_State!AS21*FE_ConvertionFactors!$C$53*FE_ConvertionFactors!$F$53*FE_ConvertionFactors!$H$53</f>
        <v>222408.54028800005</v>
      </c>
      <c r="BU21" s="205">
        <f>DB_Census_State!AS21*FE_ConvertionFactors!$C$54*FE_ConvertionFactors!$C$55*FE_ConvertionFactors!$F$55*FE_ConvertionFactors!$H$55</f>
        <v>454630.13976799999</v>
      </c>
      <c r="BV21" s="205">
        <f>DB_Census_State!AS21*FE_ConvertionFactors!$C$54*FE_ConvertionFactors!$C$56*FE_ConvertionFactors!$F$56*FE_ConvertionFactors!$H$56</f>
        <v>69592.246888653346</v>
      </c>
      <c r="BW21" s="205">
        <f>DB_Census_State!AS21*FE_ConvertionFactors!$F$52*FE_ConvertionFactors!$I$52</f>
        <v>379105.46640000003</v>
      </c>
      <c r="BX21" s="205">
        <f>DB_Census_State!AS21*FE_ConvertionFactors!$C$53*FE_ConvertionFactors!$F$53*FE_ConvertionFactors!$I$53</f>
        <v>113731.63992000002</v>
      </c>
      <c r="BY21" s="205">
        <f>DB_Census_State!AS21*FE_ConvertionFactors!$C$54*FE_ConvertionFactors!$C$55*FE_ConvertionFactors!$F$55*FE_ConvertionFactors!$L$55</f>
        <v>236106.26043199998</v>
      </c>
      <c r="BZ21" s="205">
        <f>DB_Census_State!AS21*FE_ConvertionFactors!$C$54*FE_ConvertionFactors!$C$56*FE_ConvertionFactors!$F$56*FE_ConvertionFactors!$I$56</f>
        <v>39741.765355195435</v>
      </c>
      <c r="CA21" s="205">
        <f>DB_Census_State!AT21*FE_ConvertionFactors!$F$58*FE_ConvertionFactors!$G$58</f>
        <v>1353.575184</v>
      </c>
      <c r="CB21" s="205">
        <f>(DB_Census_State!AT21*FE_ConvertionFactors!$D$60/FE_ConvertionFactors!$D$58)*FE_ConvertionFactors!$F$60*FE_ConvertionFactors!$G$60</f>
        <v>6346.7717522727262</v>
      </c>
      <c r="CC21" s="205">
        <f>DB_Census_State!AT21*FE_ConvertionFactors!$F$58*FE_ConvertionFactors!$H$58</f>
        <v>890235.98640000017</v>
      </c>
      <c r="CD21" s="205">
        <f>(DB_Census_State!AT21*FE_ConvertionFactors!$D$60/FE_ConvertionFactors!$D$58)*FE_ConvertionFactors!$F$60*FE_ConvertionFactors!$H$60</f>
        <v>507231.95931818173</v>
      </c>
      <c r="CE21" s="205">
        <f>DB_Census_State!AT21*FE_ConvertionFactors!$F$58*FE_ConvertionFactors!$I$58</f>
        <v>666375.4752000001</v>
      </c>
      <c r="CF21" s="205">
        <f>DB_Census_State!AU21*FE_ConvertionFactors!$F$62*FE_ConvertionFactors!$G$62</f>
        <v>5505.8960000000006</v>
      </c>
      <c r="CG21" s="205">
        <f>DB_Census_State!AU21*FE_ConvertionFactors!$C$63*FE_ConvertionFactors!$F$63*FE_ConvertionFactors!$G$63</f>
        <v>2202.3584000000005</v>
      </c>
      <c r="CH21" s="205">
        <f>DB_Census_State!AU21*FE_ConvertionFactors!$C$64*FE_ConvertionFactors!$F$64*FE_ConvertionFactors!$G$64</f>
        <v>3303.5375999999997</v>
      </c>
      <c r="CI21" s="205">
        <f>(DB_Census_State!AU21*FE_ConvertionFactors!$D$66/FE_ConvertionFactors!$D$62)*FE_ConvertionFactors!$F$66*FE_ConvertionFactors!$G$66</f>
        <v>2925.0072499999997</v>
      </c>
      <c r="CJ21" s="205">
        <f>DB_Census_State!AU21*FE_ConvertionFactors!$F$62*FE_ConvertionFactors!$H$62</f>
        <v>1035108.448</v>
      </c>
      <c r="CK21" s="205">
        <f>DB_Census_State!AU21*FE_ConvertionFactors!$C$63*FE_ConvertionFactors!$F$63*FE_ConvertionFactors!$H$63</f>
        <v>414043.37920000008</v>
      </c>
      <c r="CL21" s="205">
        <f>DB_Census_State!AU21*FE_ConvertionFactors!$C$64*FE_ConvertionFactors!$F$64*FE_ConvertionFactors!$H$64</f>
        <v>621065.06880000001</v>
      </c>
      <c r="CM21" s="205">
        <f>(DB_Census_State!AU21*FE_ConvertionFactors!$D$66/FE_ConvertionFactors!$D$62)*FE_ConvertionFactors!$F$66*FE_ConvertionFactors!$H$66</f>
        <v>877502.17499999993</v>
      </c>
      <c r="CN21" s="205">
        <f>DB_Census_State!AU21*FE_ConvertionFactors!$F$62*FE_ConvertionFactors!$I$62</f>
        <v>880943.36</v>
      </c>
      <c r="CO21" s="205">
        <f>DB_Census_State!AU21*FE_ConvertionFactors!$C$63*FE_ConvertionFactors!$F$63*FE_ConvertionFactors!$I$63</f>
        <v>352377.34400000004</v>
      </c>
      <c r="CP21" s="205">
        <f>DB_Census_State!AU21*FE_ConvertionFactors!$C$64*FE_ConvertionFactors!$F$64*FE_ConvertionFactors!$L$64</f>
        <v>530217.78479999991</v>
      </c>
      <c r="CQ21" s="205">
        <f>DB_Census_State!AU21*FE_ConvertionFactors!$C$64*FE_ConvertionFactors!$F$64*FE_ConvertionFactors!$I$63</f>
        <v>528566.01599999995</v>
      </c>
      <c r="CR21" s="205">
        <f>DB_Census_State!AV21*FE_ConvertionFactors!$F$68*FE_ConvertionFactors!$G$68</f>
        <v>16.380000000000003</v>
      </c>
      <c r="CS21" s="205">
        <f>DB_Census_State!AV21*FE_ConvertionFactors!$C$69*FE_ConvertionFactors!$F$69*FE_ConvertionFactors!$G$69</f>
        <v>3.2759999999999998</v>
      </c>
      <c r="CT21" s="205">
        <f>DB_Census_State!AV21*FE_ConvertionFactors!$C$70*FE_ConvertionFactors!$C$71*FE_ConvertionFactors!$F$71*FE_ConvertionFactors!$G$71</f>
        <v>0</v>
      </c>
      <c r="CU21" s="205">
        <f>DB_Census_State!AV21*FE_ConvertionFactors!$C$70*FE_ConvertionFactors!$C$72*FE_ConvertionFactors!$F$72*FE_ConvertionFactors!$G$72</f>
        <v>13.932853199999998</v>
      </c>
      <c r="CV21" s="205">
        <f>(DB_Census_State!AV21*FE_ConvertionFactors!$D$74/FE_ConvertionFactors!$D$69)*FE_ConvertionFactors!$F$74*FE_ConvertionFactors!$G$74</f>
        <v>2.0249999999999999</v>
      </c>
      <c r="CW21" s="205">
        <f>DB_Census_State!AV21*FE_ConvertionFactors!$F$68*FE_ConvertionFactors!$H$68</f>
        <v>958.23</v>
      </c>
      <c r="CX21" s="205">
        <f>DB_Census_State!AV21*FE_ConvertionFactors!$C$69*FE_ConvertionFactors!$F$69*FE_ConvertionFactors!$H$69</f>
        <v>191.64599999999999</v>
      </c>
      <c r="CY21" s="205">
        <f>DB_Census_State!AV21*FE_ConvertionFactors!$C$70*FE_ConvertionFactors!$C$71*FE_ConvertionFactors!$F$71*FE_ConvertionFactors!$H$71</f>
        <v>212.21999999999997</v>
      </c>
      <c r="CZ21" s="205">
        <f>DB_Census_State!AV21*FE_ConvertionFactors!$C$70*FE_ConvertionFactors!$C$72*FE_ConvertionFactors!$F$72*FE_ConvertionFactors!$H$72</f>
        <v>529.87877999999989</v>
      </c>
      <c r="DA21" s="205">
        <f>(DB_Census_State!AV21*FE_ConvertionFactors!$D$74/FE_ConvertionFactors!$D$69)*FE_ConvertionFactors!$F$74*FE_ConvertionFactors!$H$74</f>
        <v>668.25</v>
      </c>
      <c r="DB21" s="205">
        <f>DB_Census_State!AV21*FE_ConvertionFactors!$F$68*FE_ConvertionFactors!$I$68</f>
        <v>778.05000000000007</v>
      </c>
      <c r="DC21" s="205">
        <f>DB_Census_State!AV21*FE_ConvertionFactors!$C$69*FE_ConvertionFactors!$F$69*FE_ConvertionFactors!$I$69</f>
        <v>155.60999999999999</v>
      </c>
      <c r="DD21" s="205">
        <f>DB_Census_State!AV21*FE_ConvertionFactors!$C$70*FE_ConvertionFactors!$C$71*FE_ConvertionFactors!$F$71*FE_ConvertionFactors!$I$71</f>
        <v>199.79999999999998</v>
      </c>
      <c r="DE21" s="205">
        <f>DB_Census_State!AV21*FE_ConvertionFactors!$C$70*FE_ConvertionFactors!$C$72*FE_ConvertionFactors!$F$72*FE_ConvertionFactors!$L$72</f>
        <v>372.52899000000002</v>
      </c>
      <c r="DF21" s="205">
        <f>DB_Census_State!AV21*FE_ConvertionFactors!$C$70*FE_ConvertionFactors!$C$72*FE_ConvertionFactors!$F$72*FE_ConvertionFactors!$I$69</f>
        <v>511.05059999999997</v>
      </c>
      <c r="DG21" s="205">
        <f>DB_Census_State!AW21*FE_ConvertionFactors!$F$76*FE_ConvertionFactors!$G$76</f>
        <v>0</v>
      </c>
      <c r="DH21" s="205">
        <f>DB_Census_State!AW21*FE_ConvertionFactors!$C$77*FE_ConvertionFactors!$F$77*FE_ConvertionFactors!$G$77</f>
        <v>0</v>
      </c>
      <c r="DI21" s="205">
        <f>DB_Census_State!AW21*FE_ConvertionFactors!$C$78*FE_ConvertionFactors!$F$78*FE_ConvertionFactors!$G$78</f>
        <v>0</v>
      </c>
      <c r="DJ21" s="205">
        <f>(DB_Census_State!AW21*FE_ConvertionFactors!$D$80/FE_ConvertionFactors!$D$76)*FE_ConvertionFactors!$F$80*FE_ConvertionFactors!$G$80</f>
        <v>0</v>
      </c>
      <c r="DK21" s="205">
        <f>DB_Census_State!AW21*FE_ConvertionFactors!$F$76*FE_ConvertionFactors!$H$76</f>
        <v>0</v>
      </c>
      <c r="DL21" s="205">
        <f>DB_Census_State!AW21*FE_ConvertionFactors!$C$77*FE_ConvertionFactors!$F$77*FE_ConvertionFactors!$H$77</f>
        <v>0</v>
      </c>
      <c r="DM21" s="205">
        <f>DB_Census_State!AW21*FE_ConvertionFactors!$C$78*FE_ConvertionFactors!$F$78*FE_ConvertionFactors!$H$78</f>
        <v>0</v>
      </c>
      <c r="DN21" s="205">
        <f>(DB_Census_State!AW21*FE_ConvertionFactors!$D$80/FE_ConvertionFactors!$D$76)*FE_ConvertionFactors!$F$80*FE_ConvertionFactors!$H$80</f>
        <v>0</v>
      </c>
      <c r="DO21" s="205">
        <f>DB_Census_State!AW21*FE_ConvertionFactors!$F$76*FE_ConvertionFactors!$I$76</f>
        <v>0</v>
      </c>
      <c r="DP21" s="205">
        <f>DB_Census_State!AW21*FE_ConvertionFactors!$C$77*FE_ConvertionFactors!$F$77*FE_ConvertionFactors!$I$77</f>
        <v>0</v>
      </c>
      <c r="DQ21" s="205">
        <f>DB_Census_State!AW21*FE_ConvertionFactors!$C$78*FE_ConvertionFactors!$F$78*FE_ConvertionFactors!$L$78</f>
        <v>0</v>
      </c>
      <c r="DR21" s="205">
        <f>DB_Census_State!AW21*FE_ConvertionFactors!$C$78*FE_ConvertionFactors!$F$78*FE_ConvertionFactors!$I$77</f>
        <v>0</v>
      </c>
      <c r="DS21" s="181">
        <f>SUM(DB_Census_State!M21:N21)*FE_ConvertionFactors!$E$84*FE_ConvertionFactors!$F$84*FE_ConvertionFactors!$G$84</f>
        <v>10999.110925566691</v>
      </c>
      <c r="DT21" s="181">
        <f>SUM(DB_Census_State!O21:P21)*FE_ConvertionFactors!$E$85*FE_ConvertionFactors!$F$85*FE_ConvertionFactors!$G$85</f>
        <v>19.485959605999998</v>
      </c>
      <c r="DU21" s="181">
        <f>SUM(DB_Census_State!Q21:S21)*FE_ConvertionFactors!$E$86*FE_ConvertionFactors!$F$86*FE_ConvertionFactors!$G$86</f>
        <v>163.44220914375001</v>
      </c>
      <c r="DV21" s="181">
        <f>DB_Census_State!U21*FE_ConvertionFactors!$E$87*FE_ConvertionFactors!$F$87*FE_ConvertionFactors!$G$87</f>
        <v>1944.9867944686823</v>
      </c>
      <c r="DW21" s="181">
        <f>DB_Census_State!V21*FE_ConvertionFactors!$E$88*FE_ConvertionFactors!$F$88*FE_ConvertionFactors!$G$88</f>
        <v>11005.634632500001</v>
      </c>
      <c r="DX21" s="181">
        <f>SUM(DB_Census_State!M21:N21)*FE_ConvertionFactors!$E$84*FE_ConvertionFactors!$F$84*FE_ConvertionFactors!$H$84</f>
        <v>621378.34449629998</v>
      </c>
      <c r="DY21" s="181">
        <f>SUM(DB_Census_State!O21:P21)*FE_ConvertionFactors!$E$85*FE_ConvertionFactors!$F$85*FE_ConvertionFactors!$H$85</f>
        <v>1215.0068930799998</v>
      </c>
      <c r="DZ21" s="181">
        <f>SUM(DB_Census_State!Q21:S21)*FE_ConvertionFactors!$E$86*FE_ConvertionFactors!$F$86*FE_ConvertionFactors!$H$86</f>
        <v>10386.615209375001</v>
      </c>
      <c r="EA21" s="181">
        <f>DB_Census_State!U21*FE_ConvertionFactors!$E$87*FE_ConvertionFactors!$F$87*FE_ConvertionFactors!$H$87</f>
        <v>148645.36382597443</v>
      </c>
      <c r="EB21" s="181">
        <f>DB_Census_State!V21*FE_ConvertionFactors!$E$88*FE_ConvertionFactors!$F$88*FE_ConvertionFactors!$H$88</f>
        <v>657808.04700000002</v>
      </c>
      <c r="EC21" s="181">
        <f>SUM(DB_Census_State!M21:N21)*FE_ConvertionFactors!$E$84*FE_ConvertionFactors!$F$84*FE_ConvertionFactors!$I$84</f>
        <v>419013.7495453977</v>
      </c>
      <c r="ED21" s="181">
        <f>SUM(DB_Census_State!O21:P21)*FE_ConvertionFactors!$E$85*FE_ConvertionFactors!$F$85*FE_ConvertionFactors!$I$85</f>
        <v>820.7027692879999</v>
      </c>
      <c r="EE21" s="181">
        <f>SUM(DB_Census_State!Q21:S21)*FE_ConvertionFactors!$E$86*FE_ConvertionFactors!$F$86*FE_ConvertionFactors!$I$86</f>
        <v>7015.8646131249998</v>
      </c>
      <c r="EF21" s="181">
        <f>DB_Census_State!U21*FE_ConvertionFactors!$E$87*FE_ConvertionFactors!$F$87*FE_ConvertionFactors!$I$87</f>
        <v>118916.29106077955</v>
      </c>
      <c r="EG21" s="181">
        <f>DB_Census_State!V21*FE_ConvertionFactors!$E$88*FE_ConvertionFactors!$F$88*FE_ConvertionFactors!$I$88</f>
        <v>419985.13770000008</v>
      </c>
      <c r="EH21" s="181">
        <f>DB_Census_State!W21*0.00104*FE_ConvertionFactors!$F$90*FE_ConvertionFactors!$G$90</f>
        <v>12199.0349312</v>
      </c>
      <c r="EI21" s="181">
        <f>DB_Census_State!X21*0.00104*FE_ConvertionFactors!$F$91*FE_ConvertionFactors!$G$91</f>
        <v>3.4968128000000003</v>
      </c>
      <c r="EJ21" s="181">
        <f>DB_Census_State!Y21*0.000054*FE_ConvertionFactors!$F$92*FE_ConvertionFactors!$G$92</f>
        <v>2493.7211124</v>
      </c>
      <c r="EK21" s="205">
        <f>DB_Census_State!W21*0.00104*FE_ConvertionFactors!$F$90*FE_ConvertionFactors!$H$90</f>
        <v>1450073.9635199998</v>
      </c>
      <c r="EL21" s="205">
        <f>DB_Census_State!X21*0.00104*FE_ConvertionFactors!$F$91*FE_ConvertionFactors!$H$91</f>
        <v>415.65888000000001</v>
      </c>
      <c r="EM21" s="205">
        <f>DB_Census_State!Y21*0.000054*FE_ConvertionFactors!$F$92*FE_ConvertionFactors!$H$92</f>
        <v>207335.09820240003</v>
      </c>
      <c r="EN21" s="205">
        <f>DB_Census_State!W21*0.00104*FE_ConvertionFactors!$F$90*FE_ConvertionFactors!$I$90</f>
        <v>1006305.2965887999</v>
      </c>
      <c r="EO21" s="205">
        <f>DB_Census_State!X21*0.00104*FE_ConvertionFactors!$F$91*FE_ConvertionFactors!$I$91</f>
        <v>288.4540672</v>
      </c>
      <c r="EP21" s="205">
        <f>DB_Census_State!Y21*0.000054*FE_ConvertionFactors!$F$92*FE_ConvertionFactors!$I$92</f>
        <v>122548.58038079999</v>
      </c>
    </row>
    <row r="22" spans="1:146" x14ac:dyDescent="0.2">
      <c r="A22" s="203">
        <v>35</v>
      </c>
      <c r="B22" s="203" t="s">
        <v>51</v>
      </c>
      <c r="C22" s="203">
        <v>1975</v>
      </c>
      <c r="D22" s="204" t="s">
        <v>202</v>
      </c>
      <c r="E22" s="205">
        <f>DB_Census_State!AL22*FE_ConvertionFactors!$C$4*FE_ConvertionFactors!$F$4*FE_ConvertionFactors!$G$4</f>
        <v>0</v>
      </c>
      <c r="F22" s="205">
        <f>DB_Census_State!AL22*FE_ConvertionFactors!$C$5*FE_ConvertionFactors!$F$5*FE_ConvertionFactors!$G$5</f>
        <v>96004.610979199977</v>
      </c>
      <c r="G22" s="205">
        <f>(DB_Census_State!AL22*FE_ConvertionFactors!$D$9/FE_ConvertionFactors!$D$3)*FE_ConvertionFactors!$C$10*FE_ConvertionFactors!$F$10*FE_ConvertionFactors!$G$10</f>
        <v>8924.6125397333362</v>
      </c>
      <c r="H22" s="205">
        <f>(DB_Census_State!AL22*FE_ConvertionFactors!$D$9/FE_ConvertionFactors!$D$3)*FE_ConvertionFactors!$C$11*FE_ConvertionFactors!$F$11*FE_ConvertionFactors!$G$11</f>
        <v>2629.4154432000005</v>
      </c>
      <c r="I22" s="205">
        <f>DB_Census_State!AL22*FE_ConvertionFactors!$C$4*FE_ConvertionFactors!$F$4*FE_ConvertionFactors!$H$4</f>
        <v>3102624.9600000004</v>
      </c>
      <c r="J22" s="205">
        <f>DB_Census_State!AL22*FE_ConvertionFactors!$C$5*FE_ConvertionFactors!$F$5*FE_ConvertionFactors!$H$5</f>
        <v>5518981.6471999995</v>
      </c>
      <c r="K22" s="205">
        <f>(DB_Census_State!AL22*FE_ConvertionFactors!$D$9/FE_ConvertionFactors!$D$3)*FE_ConvertionFactors!$C$10*FE_ConvertionFactors!$F$10*FE_ConvertionFactors!$H$10</f>
        <v>2621604.9335466675</v>
      </c>
      <c r="L22" s="205">
        <f>(DB_Census_State!AL22*FE_ConvertionFactors!$D$9/FE_ConvertionFactors!$D$3)*FE_ConvertionFactors!$C$11*FE_ConvertionFactors!$F$11*FE_ConvertionFactors!$H$11</f>
        <v>409499.12640000012</v>
      </c>
      <c r="M22" s="205">
        <f>DB_Census_State!AL22*FE_ConvertionFactors!$C$4*FE_ConvertionFactors!$F$4*FE_ConvertionFactors!$I$4</f>
        <v>2921046.4000000004</v>
      </c>
      <c r="N22" s="205">
        <f>DB_Census_State!AL22*FE_ConvertionFactors!$C$5*FE_ConvertionFactors!$F$5*FE_ConvertionFactors!$L$5</f>
        <v>2785160.5056799999</v>
      </c>
      <c r="O22" s="205">
        <f>DB_Census_State!AM22*FE_ConvertionFactors!$C$14*FE_ConvertionFactors!$F$14*FE_ConvertionFactors!$G$14</f>
        <v>24302.943184</v>
      </c>
      <c r="P22" s="205">
        <f>DB_Census_State!AM22*FE_ConvertionFactors!$C$15*FE_ConvertionFactors!$F$15*FE_ConvertionFactors!$G$15</f>
        <v>6986.7817948000002</v>
      </c>
      <c r="Q22" s="205">
        <f>DB_Census_State!AM22*FE_ConvertionFactors!$C$16*FE_ConvertionFactors!$F$16*FE_ConvertionFactors!$G$16</f>
        <v>9721.1772736000003</v>
      </c>
      <c r="R22" s="205">
        <f>DB_Census_State!AM22*FE_ConvertionFactors!$C$17*FE_ConvertionFactors!$F$17*FE_ConvertionFactors!$G$17</f>
        <v>3563.1811706000003</v>
      </c>
      <c r="S22" s="205">
        <f>(DB_Census_State!AM22*FE_ConvertionFactors!$D$19/FE_ConvertionFactors!$D$13)*FE_ConvertionFactors!$F$19*FE_ConvertionFactors!$G$19</f>
        <v>24959.62843733334</v>
      </c>
      <c r="T22" s="205">
        <f>DB_Census_State!AM22*FE_ConvertionFactors!$C$14*FE_ConvertionFactors!$F$14*FE_ConvertionFactors!$H$14</f>
        <v>4206278.6280000005</v>
      </c>
      <c r="U22" s="205">
        <f>DB_Census_State!AM22*FE_ConvertionFactors!$C$15*FE_ConvertionFactors!$F$15*FE_ConvertionFactors!$H$15</f>
        <v>1000809.2841200001</v>
      </c>
      <c r="V22" s="205">
        <f>DB_Census_State!AM22*FE_ConvertionFactors!$C$16*FE_ConvertionFactors!$F$16*FE_ConvertionFactors!$H$16</f>
        <v>1682511.4512000002</v>
      </c>
      <c r="W22" s="205">
        <f>DB_Census_State!AM22*FE_ConvertionFactors!$C$17*FE_ConvertionFactors!$F$17*FE_ConvertionFactors!$H$17</f>
        <v>1569725.7589400001</v>
      </c>
      <c r="X22" s="205">
        <f>(DB_Census_State!AM22*FE_ConvertionFactors!$D$19/FE_ConvertionFactors!$D$13)*FE_ConvertionFactors!$F$19*FE_ConvertionFactors!$H$19</f>
        <v>9211291.447111113</v>
      </c>
      <c r="Y22" s="205">
        <f>DB_Census_State!AM22*FE_ConvertionFactors!$C$14*FE_ConvertionFactors!$F$14*FE_ConvertionFactors!$I$14</f>
        <v>3902491.8382000001</v>
      </c>
      <c r="Z22" s="205">
        <f>DB_Census_State!AM22*FE_ConvertionFactors!$C$15*FE_ConvertionFactors!$F$15*FE_ConvertionFactors!$L$15</f>
        <v>667992.98916500004</v>
      </c>
      <c r="AA22" s="205">
        <f>DB_Census_State!AM22*FE_ConvertionFactors!$C$15*FE_ConvertionFactors!$F$15*FE_ConvertionFactors!$I$14</f>
        <v>788373.35117000004</v>
      </c>
      <c r="AB22" s="205">
        <f>DB_Census_State!AM22*FE_ConvertionFactors!$C$16*FE_ConvertionFactors!$F$16*FE_ConvertionFactors!$L$16</f>
        <v>1119327.2931951743</v>
      </c>
      <c r="AC22" s="205">
        <f>DB_Census_State!AM22*FE_ConvertionFactors!$C$16*FE_ConvertionFactors!$F$16*FE_ConvertionFactors!$I$14</f>
        <v>1560996.7352800001</v>
      </c>
      <c r="AD22" s="205">
        <f>DB_Census_State!AN22*FE_ConvertionFactors!$C$22*FE_ConvertionFactors!$F$22*FE_ConvertionFactors!$G$22</f>
        <v>2862.7170263999997</v>
      </c>
      <c r="AE22" s="205">
        <f>DB_Census_State!AN22*FE_ConvertionFactors!$C$23*FE_ConvertionFactors!$F$23*FE_ConvertionFactors!$G$23</f>
        <v>1150.4881634399999</v>
      </c>
      <c r="AF22" s="205">
        <f>(DB_Census_State!AN22*FE_ConvertionFactors!$D$25/FE_ConvertionFactors!$D$21)*FE_ConvertionFactors!$F$25*FE_ConvertionFactors!$G$25</f>
        <v>65209.060224000001</v>
      </c>
      <c r="AG22" s="205">
        <f>DB_Census_State!AN22*FE_ConvertionFactors!$C$22*FE_ConvertionFactors!$F$22*FE_ConvertionFactors!$H$22</f>
        <v>929032.69535999978</v>
      </c>
      <c r="AH22" s="205">
        <f>DB_Census_State!AN22*FE_ConvertionFactors!$C$23*FE_ConvertionFactors!$F$23*FE_ConvertionFactors!$H$23</f>
        <v>298154.678976</v>
      </c>
      <c r="AI22" s="205">
        <f>(DB_Census_State!AN22*FE_ConvertionFactors!$D$25/FE_ConvertionFactors!$D$21)*FE_ConvertionFactors!$F$25*FE_ConvertionFactors!$H$25</f>
        <v>6953014.2527999999</v>
      </c>
      <c r="AJ22" s="205">
        <f>DB_Census_State!AN22*FE_ConvertionFactors!$C$22*FE_ConvertionFactors!$F$22*FE_ConvertionFactors!$I$22</f>
        <v>821005.63775999984</v>
      </c>
      <c r="AK22" s="205">
        <f>DB_Census_State!AO22*FE_ConvertionFactors!$F$27*FE_ConvertionFactors!$G$27</f>
        <v>2.7160000000000002</v>
      </c>
      <c r="AL22" s="205">
        <f>DB_Census_State!AO22*FE_ConvertionFactors!$C$29*FE_ConvertionFactors!$F$29*FE_ConvertionFactors!$G$29</f>
        <v>2.9429399999999997</v>
      </c>
      <c r="AM22" s="205">
        <f>DB_Census_State!AO22*FE_ConvertionFactors!$F$27*FE_ConvertionFactors!$H$27</f>
        <v>241.72400000000002</v>
      </c>
      <c r="AN22" s="205">
        <f>DB_Census_State!AO22*FE_ConvertionFactors!$C$29*FE_ConvertionFactors!$F$29*FE_ConvertionFactors!$H$29</f>
        <v>665.02799999999991</v>
      </c>
      <c r="AO22" s="205">
        <f>DB_Census_State!AO22*FE_ConvertionFactors!$F$27*FE_ConvertionFactors!$I$27</f>
        <v>129.68900000000002</v>
      </c>
      <c r="AP22" s="205">
        <f>DB_Census_State!AP22*FE_ConvertionFactors!$F$31*FE_ConvertionFactors!$G$31</f>
        <v>117236.97215999999</v>
      </c>
      <c r="AQ22" s="205">
        <f>DB_Census_State!AP22*FE_ConvertionFactors!$F$31*FE_ConvertionFactors!$H$31</f>
        <v>15995619.7632</v>
      </c>
      <c r="AR22" s="205">
        <f>DB_Census_State!AP22*FE_ConvertionFactors!$F$31*FE_ConvertionFactors!$I$31</f>
        <v>13329683.136</v>
      </c>
      <c r="AS22" s="205">
        <f>DB_Census_State!AQ22*FE_ConvertionFactors!$C$34*FE_ConvertionFactors!$F$34*FE_ConvertionFactors!$G$34</f>
        <v>38713.830400000006</v>
      </c>
      <c r="AT22" s="205">
        <f>DB_Census_State!AQ22*FE_ConvertionFactors!$C$35*FE_ConvertionFactors!$F$35*FE_ConvertionFactors!$G$35</f>
        <v>128792.61792</v>
      </c>
      <c r="AU22" s="205">
        <f>DB_Census_State!AQ22*FE_ConvertionFactors!$C$35*FE_ConvertionFactors!$C$37*FE_ConvertionFactors!$F$37*FE_ConvertionFactors!$G$37</f>
        <v>73726.618613760002</v>
      </c>
      <c r="AV22" s="205">
        <f>DB_Census_State!AQ22*FE_ConvertionFactors!$C$35*FE_ConvertionFactors!$C$38*FE_ConvertionFactors!$C$39*FE_ConvertionFactors!$F$39*FE_ConvertionFactors!$G$39</f>
        <v>27451.112988640005</v>
      </c>
      <c r="AW22" s="205">
        <f>DB_Census_State!AQ22*FE_ConvertionFactors!$C$35*FE_ConvertionFactors!$C$38*FE_ConvertionFactors!$C$40*FE_ConvertionFactors!$F$40*FE_ConvertionFactors!$G$40</f>
        <v>5640.6396551999997</v>
      </c>
      <c r="AX22" s="205">
        <f>DB_Census_State!AQ22*FE_ConvertionFactors!$C$35*FE_ConvertionFactors!$C$38*FE_ConvertionFactors!$C$41*FE_ConvertionFactors!$F$41*FE_ConvertionFactors!$G$41</f>
        <v>0</v>
      </c>
      <c r="AY22" s="205">
        <f>DB_Census_State!AQ22*FE_ConvertionFactors!$C$35*FE_ConvertionFactors!$C$42*FE_ConvertionFactors!$C$44*FE_ConvertionFactors!$F$44*FE_ConvertionFactors!$G$44</f>
        <v>148021.85701724453</v>
      </c>
      <c r="AZ22" s="205">
        <f>(DB_Census_State!AQ22*FE_ConvertionFactors!$D$46/FE_ConvertionFactors!$D$33)*FE_ConvertionFactors!$F$46*FE_ConvertionFactors!$G$46</f>
        <v>508072.93610666663</v>
      </c>
      <c r="BA22" s="205">
        <f>DB_Census_State!AQ22*FE_ConvertionFactors!$C$34*FE_ConvertionFactors!$F$34*FE_ConvertionFactors!$H$34</f>
        <v>13162702.336000003</v>
      </c>
      <c r="BB22" s="205">
        <f>DB_Census_State!AQ22*FE_ConvertionFactors!$C$35*FE_ConvertionFactors!$F$35*FE_ConvertionFactors!$H$35</f>
        <v>145964966.97600001</v>
      </c>
      <c r="BC22" s="205">
        <f>DB_Census_State!AQ22*FE_ConvertionFactors!$C$35*FE_ConvertionFactors!$C$37*FE_ConvertionFactors!$F$37*FE_ConvertionFactors!$H$37</f>
        <v>75364987.916288003</v>
      </c>
      <c r="BD22" s="205">
        <f>DB_Census_State!AQ22*FE_ConvertionFactors!$C$35*FE_ConvertionFactors!$C$38*FE_ConvertionFactors!$C$39*FE_ConvertionFactors!$F$39*FE_ConvertionFactors!$H$39</f>
        <v>7336933.8351456011</v>
      </c>
      <c r="BE22" s="205">
        <f>DB_Census_State!AQ22*FE_ConvertionFactors!$C$35*FE_ConvertionFactors!$C$38*FE_ConvertionFactors!$C$40*FE_ConvertionFactors!$F$40*FE_ConvertionFactors!$H$40</f>
        <v>2522904.2821440003</v>
      </c>
      <c r="BF22" s="205">
        <f>DB_Census_State!AQ22*FE_ConvertionFactors!$C$35*FE_ConvertionFactors!$C$38*FE_ConvertionFactors!$C$41*FE_ConvertionFactors!$F$41*FE_ConvertionFactors!$H$41</f>
        <v>27531449.371608004</v>
      </c>
      <c r="BG22" s="205">
        <f>DB_Census_State!AQ22*FE_ConvertionFactors!$C$35*FE_ConvertionFactors!$C$42*FE_ConvertionFactors!$C$44*FE_ConvertionFactors!$F$44*FE_ConvertionFactors!$H$44</f>
        <v>15530162.047710903</v>
      </c>
      <c r="BH22" s="205">
        <f>(DB_Census_State!AQ22*FE_ConvertionFactors!$D$46/FE_ConvertionFactors!$D$33)*FE_ConvertionFactors!$F$46*FE_ConvertionFactors!$H$46</f>
        <v>166100767.57333332</v>
      </c>
      <c r="BI22" s="205">
        <f>DB_Census_State!AQ22*FE_ConvertionFactors!$C$35*FE_ConvertionFactors!$C$38*FE_ConvertionFactors!$C$41*FE_ConvertionFactors!$F$41*FE_ConvertionFactors!$I$41</f>
        <v>25486255.989717122</v>
      </c>
      <c r="BJ22" s="181">
        <f>DB_Census_State!AR22*FE_ConvertionFactors!$F$48*FE_ConvertionFactors!$G$48</f>
        <v>20623.827311999998</v>
      </c>
      <c r="BK22" s="205">
        <f>(DB_Census_State!AR22*FE_ConvertionFactors!$D$50/FE_ConvertionFactors!$D$48)*FE_ConvertionFactors!$F$50*FE_ConvertionFactors!$G$50</f>
        <v>8747.2624799999994</v>
      </c>
      <c r="BL22" s="181">
        <f>DB_Census_State!AR22*FE_ConvertionFactors!$F$48*FE_ConvertionFactors!$H$48</f>
        <v>1546787.0484</v>
      </c>
      <c r="BM22" s="205">
        <f>(DB_Census_State!AR22*FE_ConvertionFactors!$D$50/FE_ConvertionFactors!$D$48)*FE_ConvertionFactors!$F$50*FE_ConvertionFactors!$H$50</f>
        <v>2205295.7519999999</v>
      </c>
      <c r="BN22" s="181">
        <f>DB_Census_State!AR22*FE_ConvertionFactors!$F$48*FE_ConvertionFactors!$I$48</f>
        <v>1091898.59922</v>
      </c>
      <c r="BO22" s="181">
        <f>DB_Census_State!AS22*FE_ConvertionFactors!$F$52*FE_ConvertionFactors!$G$52</f>
        <v>26674.132766399998</v>
      </c>
      <c r="BP22" s="205">
        <f>DB_Census_State!AS22*FE_ConvertionFactors!$C$53*FE_ConvertionFactors!$F$53*FE_ConvertionFactors!$G$53</f>
        <v>8002.2398299199995</v>
      </c>
      <c r="BQ22" s="205">
        <f>DB_Census_State!AS22*FE_ConvertionFactors!$C$54*FE_ConvertionFactors!$C$55*FE_ConvertionFactors!$F$55*FE_ConvertionFactors!$G$55</f>
        <v>12896.502628799999</v>
      </c>
      <c r="BR22" s="205">
        <f>DB_Census_State!AS22*FE_ConvertionFactors!$C$54*FE_ConvertionFactors!$C$56*FE_ConvertionFactors!$F$56*FE_ConvertionFactors!$G$56</f>
        <v>2267.2371405632884</v>
      </c>
      <c r="BS22" s="205">
        <f>DB_Census_State!AS22*FE_ConvertionFactors!$F$52*FE_ConvertionFactors!$H$52</f>
        <v>6344118.06336</v>
      </c>
      <c r="BT22" s="205">
        <f>DB_Census_State!AS22*FE_ConvertionFactors!$C$53*FE_ConvertionFactors!$F$53*FE_ConvertionFactors!$H$53</f>
        <v>1903235.4190080003</v>
      </c>
      <c r="BU22" s="205">
        <f>DB_Census_State!AS22*FE_ConvertionFactors!$C$54*FE_ConvertionFactors!$C$55*FE_ConvertionFactors!$F$55*FE_ConvertionFactors!$H$55</f>
        <v>3890444.9596879999</v>
      </c>
      <c r="BV22" s="205">
        <f>DB_Census_State!AS22*FE_ConvertionFactors!$C$54*FE_ConvertionFactors!$C$56*FE_ConvertionFactors!$F$56*FE_ConvertionFactors!$H$56</f>
        <v>595527.6222546238</v>
      </c>
      <c r="BW22" s="205">
        <f>DB_Census_State!AS22*FE_ConvertionFactors!$F$52*FE_ConvertionFactors!$I$52</f>
        <v>3244151.2823999999</v>
      </c>
      <c r="BX22" s="205">
        <f>DB_Census_State!AS22*FE_ConvertionFactors!$C$53*FE_ConvertionFactors!$F$53*FE_ConvertionFactors!$I$53</f>
        <v>973245.38471999997</v>
      </c>
      <c r="BY22" s="205">
        <f>DB_Census_State!AS22*FE_ConvertionFactors!$C$54*FE_ConvertionFactors!$C$55*FE_ConvertionFactors!$F$55*FE_ConvertionFactors!$L$55</f>
        <v>2020452.0785119999</v>
      </c>
      <c r="BZ22" s="205">
        <f>DB_Census_State!AS22*FE_ConvertionFactors!$C$54*FE_ConvertionFactors!$C$56*FE_ConvertionFactors!$F$56*FE_ConvertionFactors!$I$56</f>
        <v>340085.57108449331</v>
      </c>
      <c r="CA22" s="205">
        <f>DB_Census_State!AT22*FE_ConvertionFactors!$F$58*FE_ConvertionFactors!$G$58</f>
        <v>1955.0729119999999</v>
      </c>
      <c r="CB22" s="205">
        <f>(DB_Census_State!AT22*FE_ConvertionFactors!$D$60/FE_ConvertionFactors!$D$58)*FE_ConvertionFactors!$F$60*FE_ConvertionFactors!$G$60</f>
        <v>9167.1313704545446</v>
      </c>
      <c r="CC22" s="205">
        <f>DB_Census_State!AT22*FE_ConvertionFactors!$F$58*FE_ConvertionFactors!$H$58</f>
        <v>1285836.4151999999</v>
      </c>
      <c r="CD22" s="205">
        <f>(DB_Census_State!AT22*FE_ConvertionFactors!$D$60/FE_ConvertionFactors!$D$58)*FE_ConvertionFactors!$F$60*FE_ConvertionFactors!$H$60</f>
        <v>732634.19386363635</v>
      </c>
      <c r="CE22" s="205">
        <f>DB_Census_State!AT22*FE_ConvertionFactors!$F$58*FE_ConvertionFactors!$I$58</f>
        <v>962497.43359999999</v>
      </c>
      <c r="CF22" s="205">
        <f>DB_Census_State!AU22*FE_ConvertionFactors!$F$62*FE_ConvertionFactors!$G$62</f>
        <v>188877.65600000002</v>
      </c>
      <c r="CG22" s="205">
        <f>DB_Census_State!AU22*FE_ConvertionFactors!$C$63*FE_ConvertionFactors!$F$63*FE_ConvertionFactors!$G$63</f>
        <v>75551.06240000001</v>
      </c>
      <c r="CH22" s="205">
        <f>DB_Census_State!AU22*FE_ConvertionFactors!$C$64*FE_ConvertionFactors!$F$64*FE_ConvertionFactors!$G$64</f>
        <v>113326.59360000001</v>
      </c>
      <c r="CI22" s="205">
        <f>(DB_Census_State!AU22*FE_ConvertionFactors!$D$66/FE_ConvertionFactors!$D$62)*FE_ConvertionFactors!$F$66*FE_ConvertionFactors!$G$66</f>
        <v>100341.25474999999</v>
      </c>
      <c r="CJ22" s="205">
        <f>DB_Census_State!AU22*FE_ConvertionFactors!$F$62*FE_ConvertionFactors!$H$62</f>
        <v>35508999.328000002</v>
      </c>
      <c r="CK22" s="205">
        <f>DB_Census_State!AU22*FE_ConvertionFactors!$C$63*FE_ConvertionFactors!$F$63*FE_ConvertionFactors!$H$63</f>
        <v>14203599.731200002</v>
      </c>
      <c r="CL22" s="205">
        <f>DB_Census_State!AU22*FE_ConvertionFactors!$C$64*FE_ConvertionFactors!$F$64*FE_ConvertionFactors!$H$64</f>
        <v>21305399.596799999</v>
      </c>
      <c r="CM22" s="205">
        <f>(DB_Census_State!AU22*FE_ConvertionFactors!$D$66/FE_ConvertionFactors!$D$62)*FE_ConvertionFactors!$F$66*FE_ConvertionFactors!$H$66</f>
        <v>30102376.425000001</v>
      </c>
      <c r="CN22" s="205">
        <f>DB_Census_State!AU22*FE_ConvertionFactors!$F$62*FE_ConvertionFactors!$I$62</f>
        <v>30220424.960000001</v>
      </c>
      <c r="CO22" s="205">
        <f>DB_Census_State!AU22*FE_ConvertionFactors!$C$63*FE_ConvertionFactors!$F$63*FE_ConvertionFactors!$I$63</f>
        <v>12088169.984000001</v>
      </c>
      <c r="CP22" s="205">
        <f>DB_Census_State!AU22*FE_ConvertionFactors!$C$64*FE_ConvertionFactors!$F$64*FE_ConvertionFactors!$L$64</f>
        <v>18188918.272799995</v>
      </c>
      <c r="CQ22" s="205">
        <f>DB_Census_State!AU22*FE_ConvertionFactors!$C$64*FE_ConvertionFactors!$F$64*FE_ConvertionFactors!$I$63</f>
        <v>18132254.976</v>
      </c>
      <c r="CR22" s="205">
        <f>DB_Census_State!AV22*FE_ConvertionFactors!$F$68*FE_ConvertionFactors!$G$68</f>
        <v>229166.02800000005</v>
      </c>
      <c r="CS22" s="205">
        <f>DB_Census_State!AV22*FE_ConvertionFactors!$C$69*FE_ConvertionFactors!$F$69*FE_ConvertionFactors!$G$69</f>
        <v>45833.205600000008</v>
      </c>
      <c r="CT22" s="205">
        <f>DB_Census_State!AV22*FE_ConvertionFactors!$C$70*FE_ConvertionFactors!$C$71*FE_ConvertionFactors!$F$71*FE_ConvertionFactors!$G$71</f>
        <v>0</v>
      </c>
      <c r="CU22" s="205">
        <f>DB_Census_State!AV22*FE_ConvertionFactors!$C$70*FE_ConvertionFactors!$C$72*FE_ConvertionFactors!$F$72*FE_ConvertionFactors!$G$72</f>
        <v>194928.97597992004</v>
      </c>
      <c r="CV22" s="205">
        <f>(DB_Census_State!AV22*FE_ConvertionFactors!$D$74/FE_ConvertionFactors!$D$69)*FE_ConvertionFactors!$F$74*FE_ConvertionFactors!$G$74</f>
        <v>28330.965000000004</v>
      </c>
      <c r="CW22" s="205">
        <f>DB_Census_State!AV22*FE_ConvertionFactors!$F$68*FE_ConvertionFactors!$H$68</f>
        <v>13406212.638</v>
      </c>
      <c r="CX22" s="205">
        <f>DB_Census_State!AV22*FE_ConvertionFactors!$C$69*FE_ConvertionFactors!$F$69*FE_ConvertionFactors!$H$69</f>
        <v>2681242.5276000001</v>
      </c>
      <c r="CY22" s="205">
        <f>DB_Census_State!AV22*FE_ConvertionFactors!$C$70*FE_ConvertionFactors!$C$71*FE_ConvertionFactors!$F$71*FE_ConvertionFactors!$H$71</f>
        <v>2969085.1320000002</v>
      </c>
      <c r="CZ22" s="205">
        <f>DB_Census_State!AV22*FE_ConvertionFactors!$C$70*FE_ConvertionFactors!$C$72*FE_ConvertionFactors!$F$72*FE_ConvertionFactors!$H$72</f>
        <v>7413322.0594680011</v>
      </c>
      <c r="DA22" s="205">
        <f>(DB_Census_State!AV22*FE_ConvertionFactors!$D$74/FE_ConvertionFactors!$D$69)*FE_ConvertionFactors!$F$74*FE_ConvertionFactors!$H$74</f>
        <v>9349218.4500000011</v>
      </c>
      <c r="DB22" s="205">
        <f>DB_Census_State!AV22*FE_ConvertionFactors!$F$68*FE_ConvertionFactors!$I$68</f>
        <v>10885386.330000002</v>
      </c>
      <c r="DC22" s="205">
        <f>DB_Census_State!AV22*FE_ConvertionFactors!$C$69*FE_ConvertionFactors!$F$69*FE_ConvertionFactors!$I$69</f>
        <v>2177077.2660000003</v>
      </c>
      <c r="DD22" s="205">
        <f>DB_Census_State!AV22*FE_ConvertionFactors!$C$70*FE_ConvertionFactors!$C$71*FE_ConvertionFactors!$F$71*FE_ConvertionFactors!$I$71</f>
        <v>2795321.8800000004</v>
      </c>
      <c r="DE22" s="205">
        <f>DB_Census_State!AV22*FE_ConvertionFactors!$C$70*FE_ConvertionFactors!$C$72*FE_ConvertionFactors!$F$72*FE_ConvertionFactors!$L$72</f>
        <v>5211904.0874940017</v>
      </c>
      <c r="DF22" s="205">
        <f>DB_Census_State!AV22*FE_ConvertionFactors!$C$70*FE_ConvertionFactors!$C$72*FE_ConvertionFactors!$F$72*FE_ConvertionFactors!$I$69</f>
        <v>7149904.5243600011</v>
      </c>
      <c r="DG22" s="205">
        <f>DB_Census_State!AW22*FE_ConvertionFactors!$F$76*FE_ConvertionFactors!$G$76</f>
        <v>3912.3656000000001</v>
      </c>
      <c r="DH22" s="205">
        <f>DB_Census_State!AW22*FE_ConvertionFactors!$C$77*FE_ConvertionFactors!$F$77*FE_ConvertionFactors!$G$77</f>
        <v>2705.8248800000001</v>
      </c>
      <c r="DI22" s="205">
        <f>DB_Census_State!AW22*FE_ConvertionFactors!$C$78*FE_ConvertionFactors!$F$78*FE_ConvertionFactors!$G$78</f>
        <v>1029.458298</v>
      </c>
      <c r="DJ22" s="205">
        <f>(DB_Census_State!AW22*FE_ConvertionFactors!$D$80/FE_ConvertionFactors!$D$76)*FE_ConvertionFactors!$F$80*FE_ConvertionFactors!$G$80</f>
        <v>1960.6286699999998</v>
      </c>
      <c r="DK22" s="205">
        <f>DB_Census_State!AW22*FE_ConvertionFactors!$F$76*FE_ConvertionFactors!$H$76</f>
        <v>553750.20799999998</v>
      </c>
      <c r="DL22" s="205">
        <f>DB_Census_State!AW22*FE_ConvertionFactors!$C$77*FE_ConvertionFactors!$F$77*FE_ConvertionFactors!$H$77</f>
        <v>430579.08960000001</v>
      </c>
      <c r="DM22" s="205">
        <f>DB_Census_State!AW22*FE_ConvertionFactors!$C$78*FE_ConvertionFactors!$F$78*FE_ConvertionFactors!$H$78</f>
        <v>112466.8314</v>
      </c>
      <c r="DN22" s="205">
        <f>(DB_Census_State!AW22*FE_ConvertionFactors!$D$80/FE_ConvertionFactors!$D$76)*FE_ConvertionFactors!$F$80*FE_ConvertionFactors!$H$80</f>
        <v>863610.24749999994</v>
      </c>
      <c r="DO22" s="205">
        <f>DB_Census_State!AW22*FE_ConvertionFactors!$F$76*FE_ConvertionFactors!$I$76</f>
        <v>481521.91999999998</v>
      </c>
      <c r="DP22" s="205">
        <f>DB_Census_State!AW22*FE_ConvertionFactors!$C$77*FE_ConvertionFactors!$F$77*FE_ConvertionFactors!$I$77</f>
        <v>376462.592</v>
      </c>
      <c r="DQ22" s="205">
        <f>DB_Census_State!AW22*FE_ConvertionFactors!$C$78*FE_ConvertionFactors!$F$78*FE_ConvertionFactors!$L$78</f>
        <v>55340.821800000005</v>
      </c>
      <c r="DR22" s="205">
        <f>DB_Census_State!AW22*FE_ConvertionFactors!$C$78*FE_ConvertionFactors!$F$78*FE_ConvertionFactors!$I$77</f>
        <v>95210.016000000003</v>
      </c>
      <c r="DS22" s="181">
        <f>SUM(DB_Census_State!M22:N22)*FE_ConvertionFactors!$E$84*FE_ConvertionFactors!$F$84*FE_ConvertionFactors!$G$84</f>
        <v>76002.576180924079</v>
      </c>
      <c r="DT22" s="181">
        <f>SUM(DB_Census_State!O22:P22)*FE_ConvertionFactors!$E$85*FE_ConvertionFactors!$F$85*FE_ConvertionFactors!$G$85</f>
        <v>112.030185708</v>
      </c>
      <c r="DU22" s="181">
        <f>SUM(DB_Census_State!Q22:S22)*FE_ConvertionFactors!$E$86*FE_ConvertionFactors!$F$86*FE_ConvertionFactors!$G$86</f>
        <v>1289.8718256232501</v>
      </c>
      <c r="DV22" s="181">
        <f>DB_Census_State!U22*FE_ConvertionFactors!$E$87*FE_ConvertionFactors!$F$87*FE_ConvertionFactors!$G$87</f>
        <v>15331.481559429363</v>
      </c>
      <c r="DW22" s="181">
        <f>DB_Census_State!V22*FE_ConvertionFactors!$E$88*FE_ConvertionFactors!$F$88*FE_ConvertionFactors!$G$88</f>
        <v>60428.113087500009</v>
      </c>
      <c r="DX22" s="181">
        <f>SUM(DB_Census_State!M22:N22)*FE_ConvertionFactors!$E$84*FE_ConvertionFactors!$F$84*FE_ConvertionFactors!$H$84</f>
        <v>4293652.0310002565</v>
      </c>
      <c r="DY22" s="181">
        <f>SUM(DB_Census_State!O22:P22)*FE_ConvertionFactors!$E$85*FE_ConvertionFactors!$F$85*FE_ConvertionFactors!$H$85</f>
        <v>6985.4115794400004</v>
      </c>
      <c r="DZ22" s="181">
        <f>SUM(DB_Census_State!Q22:S22)*FE_ConvertionFactors!$E$86*FE_ConvertionFactors!$F$86*FE_ConvertionFactors!$H$86</f>
        <v>81970.271892125005</v>
      </c>
      <c r="EA22" s="181">
        <f>DB_Census_State!U22*FE_ConvertionFactors!$E$87*FE_ConvertionFactors!$F$87*FE_ConvertionFactors!$H$87</f>
        <v>1171706.4922361819</v>
      </c>
      <c r="EB22" s="181">
        <f>DB_Census_State!V22*FE_ConvertionFactors!$E$88*FE_ConvertionFactors!$F$88*FE_ConvertionFactors!$H$88</f>
        <v>3611795.2650000006</v>
      </c>
      <c r="EC22" s="181">
        <f>SUM(DB_Census_State!M22:N22)*FE_ConvertionFactors!$E$84*FE_ConvertionFactors!$F$84*FE_ConvertionFactors!$I$84</f>
        <v>2895336.2354637748</v>
      </c>
      <c r="ED22" s="181">
        <f>SUM(DB_Census_State!O22:P22)*FE_ConvertionFactors!$E$85*FE_ConvertionFactors!$F$85*FE_ConvertionFactors!$I$85</f>
        <v>4718.4478215839999</v>
      </c>
      <c r="EE22" s="181">
        <f>SUM(DB_Census_State!Q22:S22)*FE_ConvertionFactors!$E$86*FE_ConvertionFactors!$F$86*FE_ConvertionFactors!$I$86</f>
        <v>55368.598749774996</v>
      </c>
      <c r="EF22" s="181">
        <f>DB_Census_State!U22*FE_ConvertionFactors!$E$87*FE_ConvertionFactors!$F$87*FE_ConvertionFactors!$I$87</f>
        <v>937365.19378894556</v>
      </c>
      <c r="EG22" s="181">
        <f>DB_Census_State!V22*FE_ConvertionFactors!$E$88*FE_ConvertionFactors!$F$88*FE_ConvertionFactors!$I$88</f>
        <v>2305992.3615000006</v>
      </c>
      <c r="EH22" s="181">
        <f>DB_Census_State!W22*0.00104*FE_ConvertionFactors!$F$90*FE_ConvertionFactors!$G$90</f>
        <v>49360.236151199999</v>
      </c>
      <c r="EI22" s="181">
        <f>DB_Census_State!X22*0.00104*FE_ConvertionFactors!$F$91*FE_ConvertionFactors!$G$91</f>
        <v>11.5327576</v>
      </c>
      <c r="EJ22" s="181">
        <f>DB_Census_State!Y22*0.000054*FE_ConvertionFactors!$F$92*FE_ConvertionFactors!$G$92</f>
        <v>28154.192673599999</v>
      </c>
      <c r="EK22" s="205">
        <f>DB_Census_State!W22*0.00104*FE_ConvertionFactors!$F$90*FE_ConvertionFactors!$H$90</f>
        <v>5867348.8255199995</v>
      </c>
      <c r="EL22" s="205">
        <f>DB_Census_State!X22*0.00104*FE_ConvertionFactors!$F$91*FE_ConvertionFactors!$H$91</f>
        <v>1370.8749599999999</v>
      </c>
      <c r="EM22" s="205">
        <f>DB_Census_State!Y22*0.000054*FE_ConvertionFactors!$F$92*FE_ConvertionFactors!$H$92</f>
        <v>2340820.0194335999</v>
      </c>
      <c r="EN22" s="205">
        <f>DB_Census_State!W22*0.00104*FE_ConvertionFactors!$F$90*FE_ConvertionFactors!$I$90</f>
        <v>4071753.8198687998</v>
      </c>
      <c r="EO22" s="205">
        <f>DB_Census_State!X22*0.00104*FE_ConvertionFactors!$F$91*FE_ConvertionFactors!$I$91</f>
        <v>951.34370239999987</v>
      </c>
      <c r="EP22" s="205">
        <f>DB_Census_State!Y22*0.000054*FE_ConvertionFactors!$F$92*FE_ConvertionFactors!$I$92</f>
        <v>1383577.4685312</v>
      </c>
    </row>
    <row r="23" spans="1:146" x14ac:dyDescent="0.2">
      <c r="A23" s="203">
        <v>41</v>
      </c>
      <c r="B23" s="203" t="s">
        <v>52</v>
      </c>
      <c r="C23" s="203">
        <v>1975</v>
      </c>
      <c r="D23" s="204" t="s">
        <v>203</v>
      </c>
      <c r="E23" s="205">
        <f>DB_Census_State!AL23*FE_ConvertionFactors!$C$4*FE_ConvertionFactors!$F$4*FE_ConvertionFactors!$G$4</f>
        <v>0</v>
      </c>
      <c r="F23" s="205">
        <f>DB_Census_State!AL23*FE_ConvertionFactors!$C$5*FE_ConvertionFactors!$F$5*FE_ConvertionFactors!$G$5</f>
        <v>66378.203260599999</v>
      </c>
      <c r="G23" s="205">
        <f>(DB_Census_State!AL23*FE_ConvertionFactors!$D$9/FE_ConvertionFactors!$D$3)*FE_ConvertionFactors!$C$10*FE_ConvertionFactors!$F$10*FE_ConvertionFactors!$G$10</f>
        <v>6170.5343018666663</v>
      </c>
      <c r="H23" s="205">
        <f>(DB_Census_State!AL23*FE_ConvertionFactors!$D$9/FE_ConvertionFactors!$D$3)*FE_ConvertionFactors!$C$11*FE_ConvertionFactors!$F$11*FE_ConvertionFactors!$G$11</f>
        <v>1817.9946876000004</v>
      </c>
      <c r="I23" s="205">
        <f>DB_Census_State!AL23*FE_ConvertionFactors!$C$4*FE_ConvertionFactors!$F$4*FE_ConvertionFactors!$H$4</f>
        <v>2145174.7800000003</v>
      </c>
      <c r="J23" s="205">
        <f>DB_Census_State!AL23*FE_ConvertionFactors!$C$5*FE_ConvertionFactors!$F$5*FE_ConvertionFactors!$H$5</f>
        <v>3815859.2783499998</v>
      </c>
      <c r="K23" s="205">
        <f>(DB_Census_State!AL23*FE_ConvertionFactors!$D$9/FE_ConvertionFactors!$D$3)*FE_ConvertionFactors!$C$10*FE_ConvertionFactors!$F$10*FE_ConvertionFactors!$H$10</f>
        <v>1812594.4511733332</v>
      </c>
      <c r="L23" s="205">
        <f>(DB_Census_State!AL23*FE_ConvertionFactors!$D$9/FE_ConvertionFactors!$D$3)*FE_ConvertionFactors!$C$11*FE_ConvertionFactors!$F$11*FE_ConvertionFactors!$H$11</f>
        <v>283130.32020000007</v>
      </c>
      <c r="M23" s="205">
        <f>DB_Census_State!AL23*FE_ConvertionFactors!$C$4*FE_ConvertionFactors!$F$4*FE_ConvertionFactors!$I$4</f>
        <v>2019630.2000000002</v>
      </c>
      <c r="N23" s="205">
        <f>DB_Census_State!AL23*FE_ConvertionFactors!$C$5*FE_ConvertionFactors!$F$5*FE_ConvertionFactors!$L$5</f>
        <v>1925677.8218650001</v>
      </c>
      <c r="O23" s="205">
        <f>DB_Census_State!AM23*FE_ConvertionFactors!$C$14*FE_ConvertionFactors!$F$14*FE_ConvertionFactors!$G$14</f>
        <v>32075.834751999999</v>
      </c>
      <c r="P23" s="205">
        <f>DB_Census_State!AM23*FE_ConvertionFactors!$C$15*FE_ConvertionFactors!$F$15*FE_ConvertionFactors!$G$15</f>
        <v>9221.3875744000015</v>
      </c>
      <c r="Q23" s="205">
        <f>DB_Census_State!AM23*FE_ConvertionFactors!$C$16*FE_ConvertionFactors!$F$16*FE_ConvertionFactors!$G$16</f>
        <v>12830.3339008</v>
      </c>
      <c r="R23" s="205">
        <f>DB_Census_State!AM23*FE_ConvertionFactors!$C$17*FE_ConvertionFactors!$F$17*FE_ConvertionFactors!$G$17</f>
        <v>4702.8053167999997</v>
      </c>
      <c r="S23" s="205">
        <f>(DB_Census_State!AM23*FE_ConvertionFactors!$D$19/FE_ConvertionFactors!$D$13)*FE_ConvertionFactors!$F$19*FE_ConvertionFactors!$G$19</f>
        <v>32942.549845333335</v>
      </c>
      <c r="T23" s="205">
        <f>DB_Census_State!AM23*FE_ConvertionFactors!$C$14*FE_ConvertionFactors!$F$14*FE_ConvertionFactors!$H$14</f>
        <v>5551586.784</v>
      </c>
      <c r="U23" s="205">
        <f>DB_Census_State!AM23*FE_ConvertionFactors!$C$15*FE_ConvertionFactors!$F$15*FE_ConvertionFactors!$H$15</f>
        <v>1320901.4633600002</v>
      </c>
      <c r="V23" s="205">
        <f>DB_Census_State!AM23*FE_ConvertionFactors!$C$16*FE_ConvertionFactors!$F$16*FE_ConvertionFactors!$H$16</f>
        <v>2220634.7136000004</v>
      </c>
      <c r="W23" s="205">
        <f>DB_Census_State!AM23*FE_ConvertionFactors!$C$17*FE_ConvertionFactors!$F$17*FE_ConvertionFactors!$H$17</f>
        <v>2071776.3963200003</v>
      </c>
      <c r="X23" s="205">
        <f>(DB_Census_State!AM23*FE_ConvertionFactors!$D$19/FE_ConvertionFactors!$D$13)*FE_ConvertionFactors!$F$19*FE_ConvertionFactors!$H$19</f>
        <v>12157369.585777778</v>
      </c>
      <c r="Y23" s="205">
        <f>DB_Census_State!AM23*FE_ConvertionFactors!$C$14*FE_ConvertionFactors!$F$14*FE_ConvertionFactors!$I$14</f>
        <v>5150638.8496000003</v>
      </c>
      <c r="Z23" s="205">
        <f>DB_Census_State!AM23*FE_ConvertionFactors!$C$15*FE_ConvertionFactors!$F$15*FE_ConvertionFactors!$L$15</f>
        <v>881639.42012000002</v>
      </c>
      <c r="AA23" s="205">
        <f>DB_Census_State!AM23*FE_ConvertionFactors!$C$15*FE_ConvertionFactors!$F$15*FE_ConvertionFactors!$I$14</f>
        <v>1040521.4357600001</v>
      </c>
      <c r="AB23" s="205">
        <f>DB_Census_State!AM23*FE_ConvertionFactors!$C$16*FE_ConvertionFactors!$F$16*FE_ConvertionFactors!$L$16</f>
        <v>1477325.4835064206</v>
      </c>
      <c r="AC23" s="205">
        <f>DB_Census_State!AM23*FE_ConvertionFactors!$C$16*FE_ConvertionFactors!$F$16*FE_ConvertionFactors!$I$14</f>
        <v>2060255.53984</v>
      </c>
      <c r="AD23" s="205">
        <f>DB_Census_State!AN23*FE_ConvertionFactors!$C$22*FE_ConvertionFactors!$F$22*FE_ConvertionFactors!$G$22</f>
        <v>294.63024359999997</v>
      </c>
      <c r="AE23" s="205">
        <f>DB_Census_State!AN23*FE_ConvertionFactors!$C$23*FE_ConvertionFactors!$F$23*FE_ConvertionFactors!$G$23</f>
        <v>118.40800356</v>
      </c>
      <c r="AF23" s="205">
        <f>(DB_Census_State!AN23*FE_ConvertionFactors!$D$25/FE_ConvertionFactors!$D$21)*FE_ConvertionFactors!$F$25*FE_ConvertionFactors!$G$25</f>
        <v>6711.3029760000018</v>
      </c>
      <c r="AG23" s="205">
        <f>DB_Census_State!AN23*FE_ConvertionFactors!$C$22*FE_ConvertionFactors!$F$22*FE_ConvertionFactors!$H$22</f>
        <v>95615.852639999997</v>
      </c>
      <c r="AH23" s="205">
        <f>DB_Census_State!AN23*FE_ConvertionFactors!$C$23*FE_ConvertionFactors!$F$23*FE_ConvertionFactors!$H$23</f>
        <v>30686.017823999999</v>
      </c>
      <c r="AI23" s="205">
        <f>(DB_Census_State!AN23*FE_ConvertionFactors!$D$25/FE_ConvertionFactors!$D$21)*FE_ConvertionFactors!$F$25*FE_ConvertionFactors!$H$25</f>
        <v>715602.78720000014</v>
      </c>
      <c r="AJ23" s="205">
        <f>DB_Census_State!AN23*FE_ConvertionFactors!$C$22*FE_ConvertionFactors!$F$22*FE_ConvertionFactors!$I$22</f>
        <v>84497.730240000004</v>
      </c>
      <c r="AK23" s="205">
        <f>DB_Census_State!AO23*FE_ConvertionFactors!$F$27*FE_ConvertionFactors!$G$27</f>
        <v>0</v>
      </c>
      <c r="AL23" s="205">
        <f>DB_Census_State!AO23*FE_ConvertionFactors!$C$29*FE_ConvertionFactors!$F$29*FE_ConvertionFactors!$G$29</f>
        <v>0</v>
      </c>
      <c r="AM23" s="205">
        <f>DB_Census_State!AO23*FE_ConvertionFactors!$F$27*FE_ConvertionFactors!$H$27</f>
        <v>0</v>
      </c>
      <c r="AN23" s="205">
        <f>DB_Census_State!AO23*FE_ConvertionFactors!$C$29*FE_ConvertionFactors!$F$29*FE_ConvertionFactors!$H$29</f>
        <v>0</v>
      </c>
      <c r="AO23" s="205">
        <f>DB_Census_State!AO23*FE_ConvertionFactors!$F$27*FE_ConvertionFactors!$I$27</f>
        <v>0</v>
      </c>
      <c r="AP23" s="205">
        <f>DB_Census_State!AP23*FE_ConvertionFactors!$F$31*FE_ConvertionFactors!$G$31</f>
        <v>164875.94360999999</v>
      </c>
      <c r="AQ23" s="205">
        <f>DB_Census_State!AP23*FE_ConvertionFactors!$F$31*FE_ConvertionFactors!$H$31</f>
        <v>22495402.7172</v>
      </c>
      <c r="AR23" s="205">
        <f>DB_Census_State!AP23*FE_ConvertionFactors!$F$31*FE_ConvertionFactors!$I$31</f>
        <v>18746168.931000002</v>
      </c>
      <c r="AS23" s="205">
        <f>DB_Census_State!AQ23*FE_ConvertionFactors!$C$34*FE_ConvertionFactors!$F$34*FE_ConvertionFactors!$G$34</f>
        <v>1892.27808</v>
      </c>
      <c r="AT23" s="205">
        <f>DB_Census_State!AQ23*FE_ConvertionFactors!$C$35*FE_ConvertionFactors!$F$35*FE_ConvertionFactors!$G$35</f>
        <v>6295.2036840000001</v>
      </c>
      <c r="AU23" s="205">
        <f>DB_Census_State!AQ23*FE_ConvertionFactors!$C$35*FE_ConvertionFactors!$C$37*FE_ConvertionFactors!$F$37*FE_ConvertionFactors!$G$37</f>
        <v>3603.6543755520006</v>
      </c>
      <c r="AV23" s="205">
        <f>DB_Census_State!AQ23*FE_ConvertionFactors!$C$35*FE_ConvertionFactors!$C$38*FE_ConvertionFactors!$C$39*FE_ConvertionFactors!$F$39*FE_ConvertionFactors!$G$39</f>
        <v>1341.7721481780002</v>
      </c>
      <c r="AW23" s="205">
        <f>DB_Census_State!AQ23*FE_ConvertionFactors!$C$35*FE_ConvertionFactors!$C$38*FE_ConvertionFactors!$C$40*FE_ConvertionFactors!$F$40*FE_ConvertionFactors!$G$40</f>
        <v>275.70660579000003</v>
      </c>
      <c r="AX23" s="205">
        <f>DB_Census_State!AQ23*FE_ConvertionFactors!$C$35*FE_ConvertionFactors!$C$38*FE_ConvertionFactors!$C$41*FE_ConvertionFactors!$F$41*FE_ConvertionFactors!$G$41</f>
        <v>0</v>
      </c>
      <c r="AY23" s="205">
        <f>DB_Census_State!AQ23*FE_ConvertionFactors!$C$35*FE_ConvertionFactors!$C$42*FE_ConvertionFactors!$C$44*FE_ConvertionFactors!$F$44*FE_ConvertionFactors!$G$44</f>
        <v>7235.1020940213139</v>
      </c>
      <c r="AZ23" s="205">
        <f>(DB_Census_State!AQ23*FE_ConvertionFactors!$D$46/FE_ConvertionFactors!$D$33)*FE_ConvertionFactors!$F$46*FE_ConvertionFactors!$G$46</f>
        <v>24833.897088000002</v>
      </c>
      <c r="BA23" s="205">
        <f>DB_Census_State!AQ23*FE_ConvertionFactors!$C$34*FE_ConvertionFactors!$F$34*FE_ConvertionFactors!$H$34</f>
        <v>643374.54720000003</v>
      </c>
      <c r="BB23" s="205">
        <f>DB_Census_State!AQ23*FE_ConvertionFactors!$C$35*FE_ConvertionFactors!$F$35*FE_ConvertionFactors!$H$35</f>
        <v>7134564.1752000004</v>
      </c>
      <c r="BC23" s="205">
        <f>DB_Census_State!AQ23*FE_ConvertionFactors!$C$35*FE_ConvertionFactors!$C$37*FE_ConvertionFactors!$F$37*FE_ConvertionFactors!$H$37</f>
        <v>3683735.5838976004</v>
      </c>
      <c r="BD23" s="205">
        <f>DB_Census_State!AQ23*FE_ConvertionFactors!$C$35*FE_ConvertionFactors!$C$38*FE_ConvertionFactors!$C$39*FE_ConvertionFactors!$F$39*FE_ConvertionFactors!$H$39</f>
        <v>358619.10142212</v>
      </c>
      <c r="BE23" s="205">
        <f>DB_Census_State!AQ23*FE_ConvertionFactors!$C$35*FE_ConvertionFactors!$C$38*FE_ConvertionFactors!$C$40*FE_ConvertionFactors!$F$40*FE_ConvertionFactors!$H$40</f>
        <v>123316.04549880001</v>
      </c>
      <c r="BF23" s="205">
        <f>DB_Census_State!AQ23*FE_ConvertionFactors!$C$35*FE_ConvertionFactors!$C$38*FE_ConvertionFactors!$C$41*FE_ConvertionFactors!$F$41*FE_ConvertionFactors!$H$41</f>
        <v>1345698.8786240998</v>
      </c>
      <c r="BG23" s="205">
        <f>DB_Census_State!AQ23*FE_ConvertionFactors!$C$35*FE_ConvertionFactors!$C$42*FE_ConvertionFactors!$C$44*FE_ConvertionFactors!$F$44*FE_ConvertionFactors!$H$44</f>
        <v>759092.6787169904</v>
      </c>
      <c r="BH23" s="205">
        <f>(DB_Census_State!AQ23*FE_ConvertionFactors!$D$46/FE_ConvertionFactors!$D$33)*FE_ConvertionFactors!$F$46*FE_ConvertionFactors!$H$46</f>
        <v>8118774.0480000013</v>
      </c>
      <c r="BI23" s="205">
        <f>DB_Census_State!AQ23*FE_ConvertionFactors!$C$35*FE_ConvertionFactors!$C$38*FE_ConvertionFactors!$C$41*FE_ConvertionFactors!$F$41*FE_ConvertionFactors!$I$41</f>
        <v>1245732.6762120239</v>
      </c>
      <c r="BJ23" s="181">
        <f>DB_Census_State!AR23*FE_ConvertionFactors!$F$48*FE_ConvertionFactors!$G$48</f>
        <v>80104.214519999994</v>
      </c>
      <c r="BK23" s="205">
        <f>(DB_Census_State!AR23*FE_ConvertionFactors!$D$50/FE_ConvertionFactors!$D$48)*FE_ConvertionFactors!$F$50*FE_ConvertionFactors!$G$50</f>
        <v>33974.905799999993</v>
      </c>
      <c r="BL23" s="181">
        <f>DB_Census_State!AR23*FE_ConvertionFactors!$F$48*FE_ConvertionFactors!$H$48</f>
        <v>6007816.0890000006</v>
      </c>
      <c r="BM23" s="205">
        <f>(DB_Census_State!AR23*FE_ConvertionFactors!$D$50/FE_ConvertionFactors!$D$48)*FE_ConvertionFactors!$F$50*FE_ConvertionFactors!$H$50</f>
        <v>8565504.4199999999</v>
      </c>
      <c r="BN23" s="181">
        <f>DB_Census_State!AR23*FE_ConvertionFactors!$F$48*FE_ConvertionFactors!$I$48</f>
        <v>4241001.35745</v>
      </c>
      <c r="BO23" s="181">
        <f>DB_Census_State!AS23*FE_ConvertionFactors!$F$52*FE_ConvertionFactors!$G$52</f>
        <v>378.09672479999995</v>
      </c>
      <c r="BP23" s="205">
        <f>DB_Census_State!AS23*FE_ConvertionFactors!$C$53*FE_ConvertionFactors!$F$53*FE_ConvertionFactors!$G$53</f>
        <v>113.42901744</v>
      </c>
      <c r="BQ23" s="205">
        <f>DB_Census_State!AS23*FE_ConvertionFactors!$C$54*FE_ConvertionFactors!$C$55*FE_ConvertionFactors!$F$55*FE_ConvertionFactors!$G$55</f>
        <v>182.80352159999995</v>
      </c>
      <c r="BR23" s="205">
        <f>DB_Census_State!AS23*FE_ConvertionFactors!$C$54*FE_ConvertionFactors!$C$56*FE_ConvertionFactors!$F$56*FE_ConvertionFactors!$G$56</f>
        <v>32.137312380468849</v>
      </c>
      <c r="BS23" s="205">
        <f>DB_Census_State!AS23*FE_ConvertionFactors!$F$52*FE_ConvertionFactors!$H$52</f>
        <v>89925.707519999996</v>
      </c>
      <c r="BT23" s="205">
        <f>DB_Census_State!AS23*FE_ConvertionFactors!$C$53*FE_ConvertionFactors!$F$53*FE_ConvertionFactors!$H$53</f>
        <v>26977.712256000003</v>
      </c>
      <c r="BU23" s="205">
        <f>DB_Census_State!AS23*FE_ConvertionFactors!$C$54*FE_ConvertionFactors!$C$55*FE_ConvertionFactors!$F$55*FE_ConvertionFactors!$H$55</f>
        <v>55145.729015999998</v>
      </c>
      <c r="BV23" s="205">
        <f>DB_Census_State!AS23*FE_ConvertionFactors!$C$54*FE_ConvertionFactors!$C$56*FE_ConvertionFactors!$F$56*FE_ConvertionFactors!$H$56</f>
        <v>8441.4007186031522</v>
      </c>
      <c r="BW23" s="205">
        <f>DB_Census_State!AS23*FE_ConvertionFactors!$F$52*FE_ConvertionFactors!$I$52</f>
        <v>45984.736799999999</v>
      </c>
      <c r="BX23" s="205">
        <f>DB_Census_State!AS23*FE_ConvertionFactors!$C$53*FE_ConvertionFactors!$F$53*FE_ConvertionFactors!$I$53</f>
        <v>13795.421040000001</v>
      </c>
      <c r="BY23" s="205">
        <f>DB_Census_State!AS23*FE_ConvertionFactors!$C$54*FE_ConvertionFactors!$C$55*FE_ConvertionFactors!$F$55*FE_ConvertionFactors!$L$55</f>
        <v>28639.218383999996</v>
      </c>
      <c r="BZ23" s="205">
        <f>DB_Census_State!AS23*FE_ConvertionFactors!$C$54*FE_ConvertionFactors!$C$56*FE_ConvertionFactors!$F$56*FE_ConvertionFactors!$I$56</f>
        <v>4820.596857070328</v>
      </c>
      <c r="CA23" s="205">
        <f>DB_Census_State!AT23*FE_ConvertionFactors!$F$58*FE_ConvertionFactors!$G$58</f>
        <v>3389.3098719999998</v>
      </c>
      <c r="CB23" s="205">
        <f>(DB_Census_State!AT23*FE_ConvertionFactors!$D$60/FE_ConvertionFactors!$D$58)*FE_ConvertionFactors!$F$60*FE_ConvertionFactors!$G$60</f>
        <v>15892.117711363635</v>
      </c>
      <c r="CC23" s="205">
        <f>DB_Census_State!AT23*FE_ConvertionFactors!$F$58*FE_ConvertionFactors!$H$58</f>
        <v>2229123.0312000001</v>
      </c>
      <c r="CD23" s="205">
        <f>(DB_Census_State!AT23*FE_ConvertionFactors!$D$60/FE_ConvertionFactors!$D$58)*FE_ConvertionFactors!$F$60*FE_ConvertionFactors!$H$60</f>
        <v>1270092.9415909089</v>
      </c>
      <c r="CE23" s="205">
        <f>DB_Census_State!AT23*FE_ConvertionFactors!$F$58*FE_ConvertionFactors!$I$58</f>
        <v>1668583.3216000001</v>
      </c>
      <c r="CF23" s="205">
        <f>DB_Census_State!AU23*FE_ConvertionFactors!$F$62*FE_ConvertionFactors!$G$62</f>
        <v>301816.85600000003</v>
      </c>
      <c r="CG23" s="205">
        <f>DB_Census_State!AU23*FE_ConvertionFactors!$C$63*FE_ConvertionFactors!$F$63*FE_ConvertionFactors!$G$63</f>
        <v>120726.74240000002</v>
      </c>
      <c r="CH23" s="205">
        <f>DB_Census_State!AU23*FE_ConvertionFactors!$C$64*FE_ConvertionFactors!$F$64*FE_ConvertionFactors!$G$64</f>
        <v>181090.11360000001</v>
      </c>
      <c r="CI23" s="205">
        <f>(DB_Census_State!AU23*FE_ConvertionFactors!$D$66/FE_ConvertionFactors!$D$62)*FE_ConvertionFactors!$F$66*FE_ConvertionFactors!$G$66</f>
        <v>160340.20474999998</v>
      </c>
      <c r="CJ23" s="205">
        <f>DB_Census_State!AU23*FE_ConvertionFactors!$F$62*FE_ConvertionFactors!$H$62</f>
        <v>56741568.928000003</v>
      </c>
      <c r="CK23" s="205">
        <f>DB_Census_State!AU23*FE_ConvertionFactors!$C$63*FE_ConvertionFactors!$F$63*FE_ConvertionFactors!$H$63</f>
        <v>22696627.571200002</v>
      </c>
      <c r="CL23" s="205">
        <f>DB_Census_State!AU23*FE_ConvertionFactors!$C$64*FE_ConvertionFactors!$F$64*FE_ConvertionFactors!$H$64</f>
        <v>34044941.356799997</v>
      </c>
      <c r="CM23" s="205">
        <f>(DB_Census_State!AU23*FE_ConvertionFactors!$D$66/FE_ConvertionFactors!$D$62)*FE_ConvertionFactors!$F$66*FE_ConvertionFactors!$H$66</f>
        <v>48102061.424999997</v>
      </c>
      <c r="CN23" s="205">
        <f>DB_Census_State!AU23*FE_ConvertionFactors!$F$62*FE_ConvertionFactors!$I$62</f>
        <v>48290696.960000001</v>
      </c>
      <c r="CO23" s="205">
        <f>DB_Census_State!AU23*FE_ConvertionFactors!$C$63*FE_ConvertionFactors!$F$63*FE_ConvertionFactors!$I$63</f>
        <v>19316278.784000002</v>
      </c>
      <c r="CP23" s="205">
        <f>DB_Census_State!AU23*FE_ConvertionFactors!$C$64*FE_ConvertionFactors!$F$64*FE_ConvertionFactors!$L$64</f>
        <v>29064963.232799996</v>
      </c>
      <c r="CQ23" s="205">
        <f>DB_Census_State!AU23*FE_ConvertionFactors!$C$64*FE_ConvertionFactors!$F$64*FE_ConvertionFactors!$I$63</f>
        <v>28974418.175999999</v>
      </c>
      <c r="CR23" s="205">
        <f>DB_Census_State!AV23*FE_ConvertionFactors!$F$68*FE_ConvertionFactors!$G$68</f>
        <v>1129509.8360000001</v>
      </c>
      <c r="CS23" s="205">
        <f>DB_Census_State!AV23*FE_ConvertionFactors!$C$69*FE_ConvertionFactors!$F$69*FE_ConvertionFactors!$G$69</f>
        <v>225901.96720000004</v>
      </c>
      <c r="CT23" s="205">
        <f>DB_Census_State!AV23*FE_ConvertionFactors!$C$70*FE_ConvertionFactors!$C$71*FE_ConvertionFactors!$F$71*FE_ConvertionFactors!$G$71</f>
        <v>0</v>
      </c>
      <c r="CU23" s="205">
        <f>DB_Census_State!AV23*FE_ConvertionFactors!$C$70*FE_ConvertionFactors!$C$72*FE_ConvertionFactors!$F$72*FE_ConvertionFactors!$G$72</f>
        <v>960762.80420904025</v>
      </c>
      <c r="CV23" s="205">
        <f>(DB_Census_State!AV23*FE_ConvertionFactors!$D$74/FE_ConvertionFactors!$D$69)*FE_ConvertionFactors!$F$74*FE_ConvertionFactors!$G$74</f>
        <v>139637.20500000002</v>
      </c>
      <c r="CW23" s="205">
        <f>DB_Census_State!AV23*FE_ConvertionFactors!$F$68*FE_ConvertionFactors!$H$68</f>
        <v>66076325.406000003</v>
      </c>
      <c r="CX23" s="205">
        <f>DB_Census_State!AV23*FE_ConvertionFactors!$C$69*FE_ConvertionFactors!$F$69*FE_ConvertionFactors!$H$69</f>
        <v>13215265.0812</v>
      </c>
      <c r="CY23" s="205">
        <f>DB_Census_State!AV23*FE_ConvertionFactors!$C$70*FE_ConvertionFactors!$C$71*FE_ConvertionFactors!$F$71*FE_ConvertionFactors!$H$71</f>
        <v>14633979.083999999</v>
      </c>
      <c r="CZ23" s="205">
        <f>DB_Census_State!AV23*FE_ConvertionFactors!$C$70*FE_ConvertionFactors!$C$72*FE_ConvertionFactors!$F$72*FE_ConvertionFactors!$H$72</f>
        <v>36538662.631116003</v>
      </c>
      <c r="DA23" s="205">
        <f>(DB_Census_State!AV23*FE_ConvertionFactors!$D$74/FE_ConvertionFactors!$D$69)*FE_ConvertionFactors!$F$74*FE_ConvertionFactors!$H$74</f>
        <v>46080277.649999999</v>
      </c>
      <c r="DB23" s="205">
        <f>DB_Census_State!AV23*FE_ConvertionFactors!$F$68*FE_ConvertionFactors!$I$68</f>
        <v>53651717.210000008</v>
      </c>
      <c r="DC23" s="205">
        <f>DB_Census_State!AV23*FE_ConvertionFactors!$C$69*FE_ConvertionFactors!$F$69*FE_ConvertionFactors!$I$69</f>
        <v>10730343.442000002</v>
      </c>
      <c r="DD23" s="205">
        <f>DB_Census_State!AV23*FE_ConvertionFactors!$C$70*FE_ConvertionFactors!$C$71*FE_ConvertionFactors!$F$71*FE_ConvertionFactors!$I$71</f>
        <v>13777537.560000001</v>
      </c>
      <c r="DE23" s="205">
        <f>DB_Census_State!AV23*FE_ConvertionFactors!$C$70*FE_ConvertionFactors!$C$72*FE_ConvertionFactors!$F$72*FE_ConvertionFactors!$L$72</f>
        <v>25688349.108678009</v>
      </c>
      <c r="DF23" s="205">
        <f>DB_Census_State!AV23*FE_ConvertionFactors!$C$70*FE_ConvertionFactors!$C$72*FE_ConvertionFactors!$F$72*FE_ConvertionFactors!$I$69</f>
        <v>35240334.517320007</v>
      </c>
      <c r="DG23" s="205">
        <f>DB_Census_State!AW23*FE_ConvertionFactors!$F$76*FE_ConvertionFactors!$G$76</f>
        <v>43540.639999999999</v>
      </c>
      <c r="DH23" s="205">
        <f>DB_Census_State!AW23*FE_ConvertionFactors!$C$77*FE_ConvertionFactors!$F$77*FE_ConvertionFactors!$G$77</f>
        <v>30113.072</v>
      </c>
      <c r="DI23" s="205">
        <f>DB_Census_State!AW23*FE_ConvertionFactors!$C$78*FE_ConvertionFactors!$F$78*FE_ConvertionFactors!$G$78</f>
        <v>11456.821199999998</v>
      </c>
      <c r="DJ23" s="205">
        <f>(DB_Census_State!AW23*FE_ConvertionFactors!$D$80/FE_ConvertionFactors!$D$76)*FE_ConvertionFactors!$F$80*FE_ConvertionFactors!$G$80</f>
        <v>21819.798000000003</v>
      </c>
      <c r="DK23" s="205">
        <f>DB_Census_State!AW23*FE_ConvertionFactors!$F$76*FE_ConvertionFactors!$H$76</f>
        <v>6162675.1999999993</v>
      </c>
      <c r="DL23" s="205">
        <f>DB_Census_State!AW23*FE_ConvertionFactors!$C$77*FE_ConvertionFactors!$F$77*FE_ConvertionFactors!$H$77</f>
        <v>4791906.24</v>
      </c>
      <c r="DM23" s="205">
        <f>DB_Census_State!AW23*FE_ConvertionFactors!$C$78*FE_ConvertionFactors!$F$78*FE_ConvertionFactors!$H$78</f>
        <v>1251641.1599999997</v>
      </c>
      <c r="DN23" s="205">
        <f>(DB_Census_State!AW23*FE_ConvertionFactors!$D$80/FE_ConvertionFactors!$D$76)*FE_ConvertionFactors!$F$80*FE_ConvertionFactors!$H$80</f>
        <v>9611101.5</v>
      </c>
      <c r="DO23" s="205">
        <f>DB_Census_State!AW23*FE_ConvertionFactors!$F$76*FE_ConvertionFactors!$I$76</f>
        <v>5358848</v>
      </c>
      <c r="DP23" s="205">
        <f>DB_Census_State!AW23*FE_ConvertionFactors!$C$77*FE_ConvertionFactors!$F$77*FE_ConvertionFactors!$I$77</f>
        <v>4189644.7999999998</v>
      </c>
      <c r="DQ23" s="205">
        <f>DB_Census_State!AW23*FE_ConvertionFactors!$C$78*FE_ConvertionFactors!$F$78*FE_ConvertionFactors!$L$78</f>
        <v>615886.92000000004</v>
      </c>
      <c r="DR23" s="205">
        <f>DB_Census_State!AW23*FE_ConvertionFactors!$C$78*FE_ConvertionFactors!$F$78*FE_ConvertionFactors!$I$77</f>
        <v>1059590.3999999999</v>
      </c>
      <c r="DS23" s="181">
        <f>SUM(DB_Census_State!M23:N23)*FE_ConvertionFactors!$E$84*FE_ConvertionFactors!$F$84*FE_ConvertionFactors!$G$84</f>
        <v>43725.544687740985</v>
      </c>
      <c r="DT23" s="181">
        <f>SUM(DB_Census_State!O23:P23)*FE_ConvertionFactors!$E$85*FE_ConvertionFactors!$F$85*FE_ConvertionFactors!$G$85</f>
        <v>233.31101505200002</v>
      </c>
      <c r="DU23" s="181">
        <f>SUM(DB_Census_State!Q23:S23)*FE_ConvertionFactors!$E$86*FE_ConvertionFactors!$F$86*FE_ConvertionFactors!$G$86</f>
        <v>1204.5706585094999</v>
      </c>
      <c r="DV23" s="181">
        <f>DB_Census_State!U23*FE_ConvertionFactors!$E$87*FE_ConvertionFactors!$F$87*FE_ConvertionFactors!$G$87</f>
        <v>44046.563268842132</v>
      </c>
      <c r="DW23" s="181">
        <f>DB_Census_State!V23*FE_ConvertionFactors!$E$88*FE_ConvertionFactors!$F$88*FE_ConvertionFactors!$G$88</f>
        <v>26382.435277500008</v>
      </c>
      <c r="DX23" s="181">
        <f>SUM(DB_Census_State!M23:N23)*FE_ConvertionFactors!$E$84*FE_ConvertionFactors!$F$84*FE_ConvertionFactors!$H$84</f>
        <v>2470209.3427490038</v>
      </c>
      <c r="DY23" s="181">
        <f>SUM(DB_Census_State!O23:P23)*FE_ConvertionFactors!$E$85*FE_ConvertionFactors!$F$85*FE_ConvertionFactors!$H$85</f>
        <v>14547.627997360001</v>
      </c>
      <c r="DZ23" s="181">
        <f>SUM(DB_Census_State!Q23:S23)*FE_ConvertionFactors!$E$86*FE_ConvertionFactors!$F$86*FE_ConvertionFactors!$H$86</f>
        <v>76549.454317750002</v>
      </c>
      <c r="EA23" s="181">
        <f>DB_Census_State!U23*FE_ConvertionFactors!$E$87*FE_ConvertionFactors!$F$87*FE_ConvertionFactors!$H$87</f>
        <v>3366252.8923078831</v>
      </c>
      <c r="EB23" s="181">
        <f>DB_Census_State!V23*FE_ConvertionFactors!$E$88*FE_ConvertionFactors!$F$88*FE_ConvertionFactors!$H$88</f>
        <v>1576881.1890000005</v>
      </c>
      <c r="EC23" s="181">
        <f>SUM(DB_Census_State!M23:N23)*FE_ConvertionFactors!$E$84*FE_ConvertionFactors!$F$84*FE_ConvertionFactors!$I$84</f>
        <v>1665735.0357234662</v>
      </c>
      <c r="ED23" s="181">
        <f>SUM(DB_Census_State!O23:P23)*FE_ConvertionFactors!$E$85*FE_ConvertionFactors!$F$85*FE_ConvertionFactors!$I$85</f>
        <v>9826.5109868960008</v>
      </c>
      <c r="EE23" s="181">
        <f>SUM(DB_Census_State!Q23:S23)*FE_ConvertionFactors!$E$86*FE_ConvertionFactors!$F$86*FE_ConvertionFactors!$I$86</f>
        <v>51706.989897649997</v>
      </c>
      <c r="EF23" s="181">
        <f>DB_Census_State!U23*FE_ConvertionFactors!$E$87*FE_ConvertionFactors!$F$87*FE_ConvertionFactors!$I$87</f>
        <v>2693002.3138463069</v>
      </c>
      <c r="EG23" s="181">
        <f>DB_Census_State!V23*FE_ConvertionFactors!$E$88*FE_ConvertionFactors!$F$88*FE_ConvertionFactors!$I$88</f>
        <v>1006777.9899000003</v>
      </c>
      <c r="EH23" s="181">
        <f>DB_Census_State!W23*0.00104*FE_ConvertionFactors!$F$90*FE_ConvertionFactors!$G$90</f>
        <v>17437.193259200001</v>
      </c>
      <c r="EI23" s="181">
        <f>DB_Census_State!X23*0.00104*FE_ConvertionFactors!$F$91*FE_ConvertionFactors!$G$91</f>
        <v>32.816243200000002</v>
      </c>
      <c r="EJ23" s="181">
        <f>DB_Census_State!Y23*0.000054*FE_ConvertionFactors!$F$92*FE_ConvertionFactors!$G$92</f>
        <v>5745.1331699999992</v>
      </c>
      <c r="EK23" s="205">
        <f>DB_Census_State!W23*0.00104*FE_ConvertionFactors!$F$90*FE_ConvertionFactors!$H$90</f>
        <v>2072722.9723199999</v>
      </c>
      <c r="EL23" s="205">
        <f>DB_Census_State!X23*0.00104*FE_ConvertionFactors!$F$91*FE_ConvertionFactors!$H$91</f>
        <v>3900.7987199999998</v>
      </c>
      <c r="EM23" s="205">
        <f>DB_Census_State!Y23*0.000054*FE_ConvertionFactors!$F$92*FE_ConvertionFactors!$H$92</f>
        <v>477666.78642000002</v>
      </c>
      <c r="EN23" s="205">
        <f>DB_Census_State!W23*0.00104*FE_ConvertionFactors!$F$90*FE_ConvertionFactors!$I$90</f>
        <v>1438403.9420608</v>
      </c>
      <c r="EO23" s="205">
        <f>DB_Census_State!X23*0.00104*FE_ConvertionFactors!$F$91*FE_ConvertionFactors!$I$91</f>
        <v>2707.0304768000001</v>
      </c>
      <c r="EP23" s="205">
        <f>DB_Census_State!Y23*0.000054*FE_ConvertionFactors!$F$92*FE_ConvertionFactors!$I$92</f>
        <v>282332.25863999996</v>
      </c>
    </row>
    <row r="24" spans="1:146" x14ac:dyDescent="0.2">
      <c r="A24" s="203">
        <v>42</v>
      </c>
      <c r="B24" s="203" t="s">
        <v>53</v>
      </c>
      <c r="C24" s="203">
        <v>1975</v>
      </c>
      <c r="D24" s="204" t="s">
        <v>203</v>
      </c>
      <c r="E24" s="205">
        <f>DB_Census_State!AL24*FE_ConvertionFactors!$C$4*FE_ConvertionFactors!$F$4*FE_ConvertionFactors!$G$4</f>
        <v>0</v>
      </c>
      <c r="F24" s="205">
        <f>DB_Census_State!AL24*FE_ConvertionFactors!$C$5*FE_ConvertionFactors!$F$5*FE_ConvertionFactors!$G$5</f>
        <v>0</v>
      </c>
      <c r="G24" s="205">
        <f>(DB_Census_State!AL24*FE_ConvertionFactors!$D$9/FE_ConvertionFactors!$D$3)*FE_ConvertionFactors!$C$10*FE_ConvertionFactors!$F$10*FE_ConvertionFactors!$G$10</f>
        <v>0</v>
      </c>
      <c r="H24" s="205">
        <f>(DB_Census_State!AL24*FE_ConvertionFactors!$D$9/FE_ConvertionFactors!$D$3)*FE_ConvertionFactors!$C$11*FE_ConvertionFactors!$F$11*FE_ConvertionFactors!$G$11</f>
        <v>0</v>
      </c>
      <c r="I24" s="205">
        <f>DB_Census_State!AL24*FE_ConvertionFactors!$C$4*FE_ConvertionFactors!$F$4*FE_ConvertionFactors!$H$4</f>
        <v>0</v>
      </c>
      <c r="J24" s="205">
        <f>DB_Census_State!AL24*FE_ConvertionFactors!$C$5*FE_ConvertionFactors!$F$5*FE_ConvertionFactors!$H$5</f>
        <v>0</v>
      </c>
      <c r="K24" s="205">
        <f>(DB_Census_State!AL24*FE_ConvertionFactors!$D$9/FE_ConvertionFactors!$D$3)*FE_ConvertionFactors!$C$10*FE_ConvertionFactors!$F$10*FE_ConvertionFactors!$H$10</f>
        <v>0</v>
      </c>
      <c r="L24" s="205">
        <f>(DB_Census_State!AL24*FE_ConvertionFactors!$D$9/FE_ConvertionFactors!$D$3)*FE_ConvertionFactors!$C$11*FE_ConvertionFactors!$F$11*FE_ConvertionFactors!$H$11</f>
        <v>0</v>
      </c>
      <c r="M24" s="205">
        <f>DB_Census_State!AL24*FE_ConvertionFactors!$C$4*FE_ConvertionFactors!$F$4*FE_ConvertionFactors!$I$4</f>
        <v>0</v>
      </c>
      <c r="N24" s="205">
        <f>DB_Census_State!AL24*FE_ConvertionFactors!$C$5*FE_ConvertionFactors!$F$5*FE_ConvertionFactors!$L$5</f>
        <v>0</v>
      </c>
      <c r="O24" s="205">
        <f>DB_Census_State!AM24*FE_ConvertionFactors!$C$14*FE_ConvertionFactors!$F$14*FE_ConvertionFactors!$G$14</f>
        <v>9631.8231360000009</v>
      </c>
      <c r="P24" s="205">
        <f>DB_Census_State!AM24*FE_ConvertionFactors!$C$15*FE_ConvertionFactors!$F$15*FE_ConvertionFactors!$G$15</f>
        <v>2769.0245592000001</v>
      </c>
      <c r="Q24" s="205">
        <f>DB_Census_State!AM24*FE_ConvertionFactors!$C$16*FE_ConvertionFactors!$F$16*FE_ConvertionFactors!$G$16</f>
        <v>3852.7292544000002</v>
      </c>
      <c r="R24" s="205">
        <f>DB_Census_State!AM24*FE_ConvertionFactors!$C$17*FE_ConvertionFactors!$F$17*FE_ConvertionFactors!$G$17</f>
        <v>1412.1717924</v>
      </c>
      <c r="S24" s="205">
        <f>(DB_Census_State!AM24*FE_ConvertionFactors!$D$19/FE_ConvertionFactors!$D$13)*FE_ConvertionFactors!$F$19*FE_ConvertionFactors!$G$19</f>
        <v>9892.0828160000019</v>
      </c>
      <c r="T24" s="205">
        <f>DB_Census_State!AM24*FE_ConvertionFactors!$C$14*FE_ConvertionFactors!$F$14*FE_ConvertionFactors!$H$14</f>
        <v>1667046.3120000002</v>
      </c>
      <c r="U24" s="205">
        <f>DB_Census_State!AM24*FE_ConvertionFactors!$C$15*FE_ConvertionFactors!$F$15*FE_ConvertionFactors!$H$15</f>
        <v>396644.05848000001</v>
      </c>
      <c r="V24" s="205">
        <f>DB_Census_State!AM24*FE_ConvertionFactors!$C$16*FE_ConvertionFactors!$F$16*FE_ConvertionFactors!$H$16</f>
        <v>666818.52480000013</v>
      </c>
      <c r="W24" s="205">
        <f>DB_Census_State!AM24*FE_ConvertionFactors!$C$17*FE_ConvertionFactors!$F$17*FE_ConvertionFactors!$H$17</f>
        <v>622118.92476000008</v>
      </c>
      <c r="X24" s="205">
        <f>(DB_Census_State!AM24*FE_ConvertionFactors!$D$19/FE_ConvertionFactors!$D$13)*FE_ConvertionFactors!$F$19*FE_ConvertionFactors!$H$19</f>
        <v>3650649.6106666671</v>
      </c>
      <c r="Y24" s="205">
        <f>DB_Census_State!AM24*FE_ConvertionFactors!$C$14*FE_ConvertionFactors!$F$14*FE_ConvertionFactors!$I$14</f>
        <v>1546648.5228000002</v>
      </c>
      <c r="Z24" s="205">
        <f>DB_Census_State!AM24*FE_ConvertionFactors!$C$15*FE_ConvertionFactors!$F$15*FE_ConvertionFactors!$L$15</f>
        <v>264741.19941</v>
      </c>
      <c r="AA24" s="205">
        <f>DB_Census_State!AM24*FE_ConvertionFactors!$C$15*FE_ConvertionFactors!$F$15*FE_ConvertionFactors!$I$14</f>
        <v>312450.74417999998</v>
      </c>
      <c r="AB24" s="205">
        <f>DB_Census_State!AM24*FE_ConvertionFactors!$C$16*FE_ConvertionFactors!$F$16*FE_ConvertionFactors!$L$16</f>
        <v>443615.50935326156</v>
      </c>
      <c r="AC24" s="205">
        <f>DB_Census_State!AM24*FE_ConvertionFactors!$C$16*FE_ConvertionFactors!$F$16*FE_ConvertionFactors!$I$14</f>
        <v>618659.40912000008</v>
      </c>
      <c r="AD24" s="205">
        <f>DB_Census_State!AN24*FE_ConvertionFactors!$C$22*FE_ConvertionFactors!$F$22*FE_ConvertionFactors!$G$22</f>
        <v>1039.9889807999998</v>
      </c>
      <c r="AE24" s="205">
        <f>DB_Census_State!AN24*FE_ConvertionFactors!$C$23*FE_ConvertionFactors!$F$23*FE_ConvertionFactors!$G$23</f>
        <v>417.9578356799999</v>
      </c>
      <c r="AF24" s="205">
        <f>(DB_Census_State!AN24*FE_ConvertionFactors!$D$25/FE_ConvertionFactors!$D$21)*FE_ConvertionFactors!$F$25*FE_ConvertionFactors!$G$25</f>
        <v>23689.628927999998</v>
      </c>
      <c r="AG24" s="205">
        <f>DB_Census_State!AN24*FE_ConvertionFactors!$C$22*FE_ConvertionFactors!$F$22*FE_ConvertionFactors!$H$22</f>
        <v>337505.85791999992</v>
      </c>
      <c r="AH24" s="205">
        <f>DB_Census_State!AN24*FE_ConvertionFactors!$C$23*FE_ConvertionFactors!$F$23*FE_ConvertionFactors!$H$23</f>
        <v>108315.83347199998</v>
      </c>
      <c r="AI24" s="205">
        <f>(DB_Census_State!AN24*FE_ConvertionFactors!$D$25/FE_ConvertionFactors!$D$21)*FE_ConvertionFactors!$F$25*FE_ConvertionFactors!$H$25</f>
        <v>2525942.3615999995</v>
      </c>
      <c r="AJ24" s="205">
        <f>DB_Census_State!AN24*FE_ConvertionFactors!$C$22*FE_ConvertionFactors!$F$22*FE_ConvertionFactors!$I$22</f>
        <v>298260.99071999994</v>
      </c>
      <c r="AK24" s="205">
        <f>DB_Census_State!AO24*FE_ConvertionFactors!$F$27*FE_ConvertionFactors!$G$27</f>
        <v>0</v>
      </c>
      <c r="AL24" s="205">
        <f>DB_Census_State!AO24*FE_ConvertionFactors!$C$29*FE_ConvertionFactors!$F$29*FE_ConvertionFactors!$G$29</f>
        <v>0</v>
      </c>
      <c r="AM24" s="205">
        <f>DB_Census_State!AO24*FE_ConvertionFactors!$F$27*FE_ConvertionFactors!$H$27</f>
        <v>0</v>
      </c>
      <c r="AN24" s="205">
        <f>DB_Census_State!AO24*FE_ConvertionFactors!$C$29*FE_ConvertionFactors!$F$29*FE_ConvertionFactors!$H$29</f>
        <v>0</v>
      </c>
      <c r="AO24" s="205">
        <f>DB_Census_State!AO24*FE_ConvertionFactors!$F$27*FE_ConvertionFactors!$I$27</f>
        <v>0</v>
      </c>
      <c r="AP24" s="205">
        <f>DB_Census_State!AP24*FE_ConvertionFactors!$F$31*FE_ConvertionFactors!$G$31</f>
        <v>126.38051999999999</v>
      </c>
      <c r="AQ24" s="205">
        <f>DB_Census_State!AP24*FE_ConvertionFactors!$F$31*FE_ConvertionFactors!$H$31</f>
        <v>17243.150400000002</v>
      </c>
      <c r="AR24" s="205">
        <f>DB_Census_State!AP24*FE_ConvertionFactors!$F$31*FE_ConvertionFactors!$I$31</f>
        <v>14369.292000000001</v>
      </c>
      <c r="AS24" s="205">
        <f>DB_Census_State!AQ24*FE_ConvertionFactors!$C$34*FE_ConvertionFactors!$F$34*FE_ConvertionFactors!$G$34</f>
        <v>562.3441600000001</v>
      </c>
      <c r="AT24" s="205">
        <f>DB_Census_State!AQ24*FE_ConvertionFactors!$C$35*FE_ConvertionFactors!$F$35*FE_ConvertionFactors!$G$35</f>
        <v>1870.7985180000001</v>
      </c>
      <c r="AU24" s="205">
        <f>DB_Census_State!AQ24*FE_ConvertionFactors!$C$35*FE_ConvertionFactors!$C$37*FE_ConvertionFactors!$F$37*FE_ConvertionFactors!$G$37</f>
        <v>1070.928218304</v>
      </c>
      <c r="AV24" s="205">
        <f>DB_Census_State!AQ24*FE_ConvertionFactors!$C$35*FE_ConvertionFactors!$C$38*FE_ConvertionFactors!$C$39*FE_ConvertionFactors!$F$39*FE_ConvertionFactors!$G$39</f>
        <v>398.74569153100003</v>
      </c>
      <c r="AW24" s="205">
        <f>DB_Census_State!AQ24*FE_ConvertionFactors!$C$35*FE_ConvertionFactors!$C$38*FE_ConvertionFactors!$C$40*FE_ConvertionFactors!$F$40*FE_ConvertionFactors!$G$40</f>
        <v>81.934046204999987</v>
      </c>
      <c r="AX24" s="205">
        <f>DB_Census_State!AQ24*FE_ConvertionFactors!$C$35*FE_ConvertionFactors!$C$38*FE_ConvertionFactors!$C$41*FE_ConvertionFactors!$F$41*FE_ConvertionFactors!$G$41</f>
        <v>0</v>
      </c>
      <c r="AY24" s="205">
        <f>DB_Census_State!AQ24*FE_ConvertionFactors!$C$35*FE_ConvertionFactors!$C$42*FE_ConvertionFactors!$C$44*FE_ConvertionFactors!$F$44*FE_ConvertionFactors!$G$44</f>
        <v>2150.1160176080762</v>
      </c>
      <c r="AZ24" s="205">
        <f>(DB_Census_State!AQ24*FE_ConvertionFactors!$D$46/FE_ConvertionFactors!$D$33)*FE_ConvertionFactors!$F$46*FE_ConvertionFactors!$G$46</f>
        <v>7380.0976426666657</v>
      </c>
      <c r="BA24" s="205">
        <f>DB_Census_State!AQ24*FE_ConvertionFactors!$C$34*FE_ConvertionFactors!$F$34*FE_ConvertionFactors!$H$34</f>
        <v>191197.01440000004</v>
      </c>
      <c r="BB24" s="205">
        <f>DB_Census_State!AQ24*FE_ConvertionFactors!$C$35*FE_ConvertionFactors!$F$35*FE_ConvertionFactors!$H$35</f>
        <v>2120238.3204000001</v>
      </c>
      <c r="BC24" s="205">
        <f>DB_Census_State!AQ24*FE_ConvertionFactors!$C$35*FE_ConvertionFactors!$C$37*FE_ConvertionFactors!$F$37*FE_ConvertionFactors!$H$37</f>
        <v>1094726.6231552002</v>
      </c>
      <c r="BD24" s="205">
        <f>DB_Census_State!AQ24*FE_ConvertionFactors!$C$35*FE_ConvertionFactors!$C$38*FE_ConvertionFactors!$C$39*FE_ConvertionFactors!$F$39*FE_ConvertionFactors!$H$39</f>
        <v>106573.84846374</v>
      </c>
      <c r="BE24" s="205">
        <f>DB_Census_State!AQ24*FE_ConvertionFactors!$C$35*FE_ConvertionFactors!$C$38*FE_ConvertionFactors!$C$40*FE_ConvertionFactors!$F$40*FE_ConvertionFactors!$H$40</f>
        <v>36646.864302599999</v>
      </c>
      <c r="BF24" s="205">
        <f>DB_Census_State!AQ24*FE_ConvertionFactors!$C$35*FE_ConvertionFactors!$C$38*FE_ConvertionFactors!$C$41*FE_ConvertionFactors!$F$41*FE_ConvertionFactors!$H$41</f>
        <v>399912.63097694993</v>
      </c>
      <c r="BG24" s="205">
        <f>DB_Census_State!AQ24*FE_ConvertionFactors!$C$35*FE_ConvertionFactors!$C$42*FE_ConvertionFactors!$C$44*FE_ConvertionFactors!$F$44*FE_ConvertionFactors!$H$44</f>
        <v>225585.94283101126</v>
      </c>
      <c r="BH24" s="205">
        <f>(DB_Census_State!AQ24*FE_ConvertionFactors!$D$46/FE_ConvertionFactors!$D$33)*FE_ConvertionFactors!$F$46*FE_ConvertionFactors!$H$46</f>
        <v>2412724.2293333332</v>
      </c>
      <c r="BI24" s="205">
        <f>DB_Census_State!AQ24*FE_ConvertionFactors!$C$35*FE_ConvertionFactors!$C$38*FE_ConvertionFactors!$C$41*FE_ConvertionFactors!$F$41*FE_ConvertionFactors!$I$41</f>
        <v>370204.83553294791</v>
      </c>
      <c r="BJ24" s="181">
        <f>DB_Census_State!AR24*FE_ConvertionFactors!$F$48*FE_ConvertionFactors!$G$48</f>
        <v>21042.340703999998</v>
      </c>
      <c r="BK24" s="205">
        <f>(DB_Census_State!AR24*FE_ConvertionFactors!$D$50/FE_ConvertionFactors!$D$48)*FE_ConvertionFactors!$F$50*FE_ConvertionFactors!$G$50</f>
        <v>8924.7681599999978</v>
      </c>
      <c r="BL24" s="181">
        <f>DB_Census_State!AR24*FE_ConvertionFactors!$F$48*FE_ConvertionFactors!$H$48</f>
        <v>1578175.5528000002</v>
      </c>
      <c r="BM24" s="205">
        <f>(DB_Census_State!AR24*FE_ConvertionFactors!$D$50/FE_ConvertionFactors!$D$48)*FE_ConvertionFactors!$F$50*FE_ConvertionFactors!$H$50</f>
        <v>2250047.1839999994</v>
      </c>
      <c r="BN24" s="181">
        <f>DB_Census_State!AR24*FE_ConvertionFactors!$F$48*FE_ConvertionFactors!$I$48</f>
        <v>1114056.1832400002</v>
      </c>
      <c r="BO24" s="181">
        <f>DB_Census_State!AS24*FE_ConvertionFactors!$F$52*FE_ConvertionFactors!$G$52</f>
        <v>401.79460320000004</v>
      </c>
      <c r="BP24" s="205">
        <f>DB_Census_State!AS24*FE_ConvertionFactors!$C$53*FE_ConvertionFactors!$F$53*FE_ConvertionFactors!$G$53</f>
        <v>120.53838096</v>
      </c>
      <c r="BQ24" s="205">
        <f>DB_Census_State!AS24*FE_ConvertionFactors!$C$54*FE_ConvertionFactors!$C$55*FE_ConvertionFactors!$F$55*FE_ConvertionFactors!$G$55</f>
        <v>194.26105440000001</v>
      </c>
      <c r="BR24" s="205">
        <f>DB_Census_State!AS24*FE_ConvertionFactors!$C$54*FE_ConvertionFactors!$C$56*FE_ConvertionFactors!$F$56*FE_ConvertionFactors!$G$56</f>
        <v>34.151575057031359</v>
      </c>
      <c r="BS24" s="205">
        <f>DB_Census_State!AS24*FE_ConvertionFactors!$F$52*FE_ConvertionFactors!$H$52</f>
        <v>95561.959680000014</v>
      </c>
      <c r="BT24" s="205">
        <f>DB_Census_State!AS24*FE_ConvertionFactors!$C$53*FE_ConvertionFactors!$F$53*FE_ConvertionFactors!$H$53</f>
        <v>28668.587904000004</v>
      </c>
      <c r="BU24" s="205">
        <f>DB_Census_State!AS24*FE_ConvertionFactors!$C$54*FE_ConvertionFactors!$C$55*FE_ConvertionFactors!$F$55*FE_ConvertionFactors!$H$55</f>
        <v>58602.084744000007</v>
      </c>
      <c r="BV24" s="205">
        <f>DB_Census_State!AS24*FE_ConvertionFactors!$C$54*FE_ConvertionFactors!$C$56*FE_ConvertionFactors!$F$56*FE_ConvertionFactors!$H$56</f>
        <v>8970.480381646903</v>
      </c>
      <c r="BW24" s="205">
        <f>DB_Census_State!AS24*FE_ConvertionFactors!$F$52*FE_ConvertionFactors!$I$52</f>
        <v>48866.911200000002</v>
      </c>
      <c r="BX24" s="205">
        <f>DB_Census_State!AS24*FE_ConvertionFactors!$C$53*FE_ConvertionFactors!$F$53*FE_ConvertionFactors!$I$53</f>
        <v>14660.07336</v>
      </c>
      <c r="BY24" s="205">
        <f>DB_Census_State!AS24*FE_ConvertionFactors!$C$54*FE_ConvertionFactors!$C$55*FE_ConvertionFactors!$F$55*FE_ConvertionFactors!$L$55</f>
        <v>30434.231856000002</v>
      </c>
      <c r="BZ24" s="205">
        <f>DB_Census_State!AS24*FE_ConvertionFactors!$C$54*FE_ConvertionFactors!$C$56*FE_ConvertionFactors!$F$56*FE_ConvertionFactors!$I$56</f>
        <v>5122.7362585547035</v>
      </c>
      <c r="CA24" s="205">
        <f>DB_Census_State!AT24*FE_ConvertionFactors!$F$58*FE_ConvertionFactors!$G$58</f>
        <v>9730.15056</v>
      </c>
      <c r="CB24" s="205">
        <f>(DB_Census_State!AT24*FE_ConvertionFactors!$D$60/FE_ConvertionFactors!$D$58)*FE_ConvertionFactors!$F$60*FE_ConvertionFactors!$G$60</f>
        <v>45623.653159090914</v>
      </c>
      <c r="CC24" s="205">
        <f>DB_Census_State!AT24*FE_ConvertionFactors!$F$58*FE_ConvertionFactors!$H$58</f>
        <v>6399445.1760000009</v>
      </c>
      <c r="CD24" s="205">
        <f>(DB_Census_State!AT24*FE_ConvertionFactors!$D$60/FE_ConvertionFactors!$D$58)*FE_ConvertionFactors!$F$60*FE_ConvertionFactors!$H$60</f>
        <v>3646227.7022727272</v>
      </c>
      <c r="CE24" s="205">
        <f>DB_Census_State!AT24*FE_ConvertionFactors!$F$58*FE_ConvertionFactors!$I$58</f>
        <v>4790227.9680000003</v>
      </c>
      <c r="CF24" s="205">
        <f>DB_Census_State!AU24*FE_ConvertionFactors!$F$62*FE_ConvertionFactors!$G$62</f>
        <v>146221.152</v>
      </c>
      <c r="CG24" s="205">
        <f>DB_Census_State!AU24*FE_ConvertionFactors!$C$63*FE_ConvertionFactors!$F$63*FE_ConvertionFactors!$G$63</f>
        <v>58488.460800000015</v>
      </c>
      <c r="CH24" s="205">
        <f>DB_Census_State!AU24*FE_ConvertionFactors!$C$64*FE_ConvertionFactors!$F$64*FE_ConvertionFactors!$G$64</f>
        <v>87732.691200000001</v>
      </c>
      <c r="CI24" s="205">
        <f>(DB_Census_State!AU24*FE_ConvertionFactors!$D$66/FE_ConvertionFactors!$D$62)*FE_ConvertionFactors!$F$66*FE_ConvertionFactors!$G$66</f>
        <v>77679.986999999994</v>
      </c>
      <c r="CJ24" s="205">
        <f>DB_Census_State!AU24*FE_ConvertionFactors!$F$62*FE_ConvertionFactors!$H$62</f>
        <v>27489576.576000001</v>
      </c>
      <c r="CK24" s="205">
        <f>DB_Census_State!AU24*FE_ConvertionFactors!$C$63*FE_ConvertionFactors!$F$63*FE_ConvertionFactors!$H$63</f>
        <v>10995830.630400002</v>
      </c>
      <c r="CL24" s="205">
        <f>DB_Census_State!AU24*FE_ConvertionFactors!$C$64*FE_ConvertionFactors!$F$64*FE_ConvertionFactors!$H$64</f>
        <v>16493745.945599999</v>
      </c>
      <c r="CM24" s="205">
        <f>(DB_Census_State!AU24*FE_ConvertionFactors!$D$66/FE_ConvertionFactors!$D$62)*FE_ConvertionFactors!$F$66*FE_ConvertionFactors!$H$66</f>
        <v>23303996.099999998</v>
      </c>
      <c r="CN24" s="205">
        <f>DB_Census_State!AU24*FE_ConvertionFactors!$F$62*FE_ConvertionFactors!$I$62</f>
        <v>23395384.32</v>
      </c>
      <c r="CO24" s="205">
        <f>DB_Census_State!AU24*FE_ConvertionFactors!$C$63*FE_ConvertionFactors!$F$63*FE_ConvertionFactors!$I$63</f>
        <v>9358153.728000002</v>
      </c>
      <c r="CP24" s="205">
        <f>DB_Census_State!AU24*FE_ConvertionFactors!$C$64*FE_ConvertionFactors!$F$64*FE_ConvertionFactors!$L$64</f>
        <v>14081096.937599996</v>
      </c>
      <c r="CQ24" s="205">
        <f>DB_Census_State!AU24*FE_ConvertionFactors!$C$64*FE_ConvertionFactors!$F$64*FE_ConvertionFactors!$I$63</f>
        <v>14037230.591999998</v>
      </c>
      <c r="CR24" s="205">
        <f>DB_Census_State!AV24*FE_ConvertionFactors!$F$68*FE_ConvertionFactors!$G$68</f>
        <v>98596.680000000008</v>
      </c>
      <c r="CS24" s="205">
        <f>DB_Census_State!AV24*FE_ConvertionFactors!$C$69*FE_ConvertionFactors!$F$69*FE_ConvertionFactors!$G$69</f>
        <v>19719.336000000003</v>
      </c>
      <c r="CT24" s="205">
        <f>DB_Census_State!AV24*FE_ConvertionFactors!$C$70*FE_ConvertionFactors!$C$71*FE_ConvertionFactors!$F$71*FE_ConvertionFactors!$G$71</f>
        <v>0</v>
      </c>
      <c r="CU24" s="205">
        <f>DB_Census_State!AV24*FE_ConvertionFactors!$C$70*FE_ConvertionFactors!$C$72*FE_ConvertionFactors!$F$72*FE_ConvertionFactors!$G$72</f>
        <v>83866.487695200005</v>
      </c>
      <c r="CV24" s="205">
        <f>(DB_Census_State!AV24*FE_ConvertionFactors!$D$74/FE_ConvertionFactors!$D$69)*FE_ConvertionFactors!$F$74*FE_ConvertionFactors!$G$74</f>
        <v>12189.150000000001</v>
      </c>
      <c r="CW24" s="205">
        <f>DB_Census_State!AV24*FE_ConvertionFactors!$F$68*FE_ConvertionFactors!$H$68</f>
        <v>5767905.7800000003</v>
      </c>
      <c r="CX24" s="205">
        <f>DB_Census_State!AV24*FE_ConvertionFactors!$C$69*FE_ConvertionFactors!$F$69*FE_ConvertionFactors!$H$69</f>
        <v>1153581.156</v>
      </c>
      <c r="CY24" s="205">
        <f>DB_Census_State!AV24*FE_ConvertionFactors!$C$70*FE_ConvertionFactors!$C$71*FE_ConvertionFactors!$F$71*FE_ConvertionFactors!$H$71</f>
        <v>1277422.92</v>
      </c>
      <c r="CZ24" s="205">
        <f>DB_Census_State!AV24*FE_ConvertionFactors!$C$70*FE_ConvertionFactors!$C$72*FE_ConvertionFactors!$F$72*FE_ConvertionFactors!$H$72</f>
        <v>3189517.0030800002</v>
      </c>
      <c r="DA24" s="205">
        <f>(DB_Census_State!AV24*FE_ConvertionFactors!$D$74/FE_ConvertionFactors!$D$69)*FE_ConvertionFactors!$F$74*FE_ConvertionFactors!$H$74</f>
        <v>4022419.5</v>
      </c>
      <c r="DB24" s="205">
        <f>DB_Census_State!AV24*FE_ConvertionFactors!$F$68*FE_ConvertionFactors!$I$68</f>
        <v>4683342.3</v>
      </c>
      <c r="DC24" s="205">
        <f>DB_Census_State!AV24*FE_ConvertionFactors!$C$69*FE_ConvertionFactors!$F$69*FE_ConvertionFactors!$I$69</f>
        <v>936668.46000000008</v>
      </c>
      <c r="DD24" s="205">
        <f>DB_Census_State!AV24*FE_ConvertionFactors!$C$70*FE_ConvertionFactors!$C$71*FE_ConvertionFactors!$F$71*FE_ConvertionFactors!$I$71</f>
        <v>1202662.7999999998</v>
      </c>
      <c r="DE24" s="205">
        <f>DB_Census_State!AV24*FE_ConvertionFactors!$C$70*FE_ConvertionFactors!$C$72*FE_ConvertionFactors!$F$72*FE_ConvertionFactors!$L$72</f>
        <v>2242376.1671400005</v>
      </c>
      <c r="DF24" s="205">
        <f>DB_Census_State!AV24*FE_ConvertionFactors!$C$70*FE_ConvertionFactors!$C$72*FE_ConvertionFactors!$F$72*FE_ConvertionFactors!$I$69</f>
        <v>3076183.9116000002</v>
      </c>
      <c r="DG24" s="205">
        <f>DB_Census_State!AW24*FE_ConvertionFactors!$F$76*FE_ConvertionFactors!$G$76</f>
        <v>2424.9367999999999</v>
      </c>
      <c r="DH24" s="205">
        <f>DB_Census_State!AW24*FE_ConvertionFactors!$C$77*FE_ConvertionFactors!$F$77*FE_ConvertionFactors!$G$77</f>
        <v>1677.1066400000002</v>
      </c>
      <c r="DI24" s="205">
        <f>DB_Census_State!AW24*FE_ConvertionFactors!$C$78*FE_ConvertionFactors!$F$78*FE_ConvertionFactors!$G$78</f>
        <v>638.07209399999999</v>
      </c>
      <c r="DJ24" s="205">
        <f>(DB_Census_State!AW24*FE_ConvertionFactors!$D$80/FE_ConvertionFactors!$D$76)*FE_ConvertionFactors!$F$80*FE_ConvertionFactors!$G$80</f>
        <v>1215.2240100000001</v>
      </c>
      <c r="DK24" s="205">
        <f>DB_Census_State!AW24*FE_ConvertionFactors!$F$76*FE_ConvertionFactors!$H$76</f>
        <v>343221.82399999996</v>
      </c>
      <c r="DL24" s="205">
        <f>DB_Census_State!AW24*FE_ConvertionFactors!$C$77*FE_ConvertionFactors!$F$77*FE_ConvertionFactors!$H$77</f>
        <v>266878.70880000002</v>
      </c>
      <c r="DM24" s="205">
        <f>DB_Census_State!AW24*FE_ConvertionFactors!$C$78*FE_ConvertionFactors!$F$78*FE_ConvertionFactors!$H$78</f>
        <v>69708.454199999993</v>
      </c>
      <c r="DN24" s="205">
        <f>(DB_Census_State!AW24*FE_ConvertionFactors!$D$80/FE_ConvertionFactors!$D$76)*FE_ConvertionFactors!$F$80*FE_ConvertionFactors!$H$80</f>
        <v>535277.24249999993</v>
      </c>
      <c r="DO24" s="205">
        <f>DB_Census_State!AW24*FE_ConvertionFactors!$F$76*FE_ConvertionFactors!$I$76</f>
        <v>298453.76000000001</v>
      </c>
      <c r="DP24" s="205">
        <f>DB_Census_State!AW24*FE_ConvertionFactors!$C$77*FE_ConvertionFactors!$F$77*FE_ConvertionFactors!$I$77</f>
        <v>233336.57600000003</v>
      </c>
      <c r="DQ24" s="205">
        <f>DB_Census_State!AW24*FE_ConvertionFactors!$C$78*FE_ConvertionFactors!$F$78*FE_ConvertionFactors!$L$78</f>
        <v>34300.985400000005</v>
      </c>
      <c r="DR24" s="205">
        <f>DB_Census_State!AW24*FE_ConvertionFactors!$C$78*FE_ConvertionFactors!$F$78*FE_ConvertionFactors!$I$77</f>
        <v>59012.448000000004</v>
      </c>
      <c r="DS24" s="181">
        <f>SUM(DB_Census_State!M24:N24)*FE_ConvertionFactors!$E$84*FE_ConvertionFactors!$F$84*FE_ConvertionFactors!$G$84</f>
        <v>14839.226875550661</v>
      </c>
      <c r="DT24" s="181">
        <f>SUM(DB_Census_State!O24:P24)*FE_ConvertionFactors!$E$85*FE_ConvertionFactors!$F$85*FE_ConvertionFactors!$G$85</f>
        <v>119.15889968000002</v>
      </c>
      <c r="DU24" s="181">
        <f>SUM(DB_Census_State!Q24:S24)*FE_ConvertionFactors!$E$86*FE_ConvertionFactors!$F$86*FE_ConvertionFactors!$G$86</f>
        <v>353.20129506375002</v>
      </c>
      <c r="DV24" s="181">
        <f>DB_Census_State!U24*FE_ConvertionFactors!$E$87*FE_ConvertionFactors!$F$87*FE_ConvertionFactors!$G$87</f>
        <v>26221.905699700917</v>
      </c>
      <c r="DW24" s="181">
        <f>DB_Census_State!V24*FE_ConvertionFactors!$E$88*FE_ConvertionFactors!$F$88*FE_ConvertionFactors!$G$88</f>
        <v>23030.159760000002</v>
      </c>
      <c r="DX24" s="181">
        <f>SUM(DB_Census_State!M24:N24)*FE_ConvertionFactors!$E$84*FE_ConvertionFactors!$F$84*FE_ConvertionFactors!$H$84</f>
        <v>838319.95985253726</v>
      </c>
      <c r="DY24" s="181">
        <f>SUM(DB_Census_State!O24:P24)*FE_ConvertionFactors!$E$85*FE_ConvertionFactors!$F$85*FE_ConvertionFactors!$H$85</f>
        <v>7429.9078624000012</v>
      </c>
      <c r="DZ24" s="181">
        <f>SUM(DB_Census_State!Q24:S24)*FE_ConvertionFactors!$E$86*FE_ConvertionFactors!$F$86*FE_ConvertionFactors!$H$86</f>
        <v>22445.645849375003</v>
      </c>
      <c r="EA24" s="181">
        <f>DB_Census_State!U24*FE_ConvertionFactors!$E$87*FE_ConvertionFactors!$F$87*FE_ConvertionFactors!$H$87</f>
        <v>2004005.7464797334</v>
      </c>
      <c r="EB24" s="181">
        <f>DB_Census_State!V24*FE_ConvertionFactors!$E$88*FE_ConvertionFactors!$F$88*FE_ConvertionFactors!$H$88</f>
        <v>1376515.2960000001</v>
      </c>
      <c r="EC24" s="181">
        <f>SUM(DB_Census_State!M24:N24)*FE_ConvertionFactors!$E$84*FE_ConvertionFactors!$F$84*FE_ConvertionFactors!$I$84</f>
        <v>565303.88097335852</v>
      </c>
      <c r="ED24" s="181">
        <f>SUM(DB_Census_State!O24:P24)*FE_ConvertionFactors!$E$85*FE_ConvertionFactors!$F$85*FE_ConvertionFactors!$I$85</f>
        <v>5018.6924806400011</v>
      </c>
      <c r="EE24" s="181">
        <f>SUM(DB_Census_State!Q24:S24)*FE_ConvertionFactors!$E$86*FE_ConvertionFactors!$F$86*FE_ConvertionFactors!$I$86</f>
        <v>15161.398517125001</v>
      </c>
      <c r="EF24" s="181">
        <f>DB_Census_State!U24*FE_ConvertionFactors!$E$87*FE_ConvertionFactors!$F$87*FE_ConvertionFactors!$I$87</f>
        <v>1603204.5971837868</v>
      </c>
      <c r="EG24" s="181">
        <f>DB_Census_State!V24*FE_ConvertionFactors!$E$88*FE_ConvertionFactors!$F$88*FE_ConvertionFactors!$I$88</f>
        <v>878852.07360000024</v>
      </c>
      <c r="EH24" s="181">
        <f>DB_Census_State!W24*0.00104*FE_ConvertionFactors!$F$90*FE_ConvertionFactors!$G$90</f>
        <v>13780.0314184</v>
      </c>
      <c r="EI24" s="181">
        <f>DB_Census_State!X24*0.00104*FE_ConvertionFactors!$F$91*FE_ConvertionFactors!$G$91</f>
        <v>4.4046392000000001</v>
      </c>
      <c r="EJ24" s="181">
        <f>DB_Census_State!Y24*0.000054*FE_ConvertionFactors!$F$92*FE_ConvertionFactors!$G$92</f>
        <v>2097.4039883999999</v>
      </c>
      <c r="EK24" s="205">
        <f>DB_Census_State!W24*0.00104*FE_ConvertionFactors!$F$90*FE_ConvertionFactors!$H$90</f>
        <v>1638003.7346399999</v>
      </c>
      <c r="EL24" s="205">
        <f>DB_Census_State!X24*0.00104*FE_ConvertionFactors!$F$91*FE_ConvertionFactors!$H$91</f>
        <v>523.57031999999992</v>
      </c>
      <c r="EM24" s="205">
        <f>DB_Census_State!Y24*0.000054*FE_ConvertionFactors!$F$92*FE_ConvertionFactors!$H$92</f>
        <v>174384.16017840002</v>
      </c>
      <c r="EN24" s="205">
        <f>DB_Census_State!W24*0.00104*FE_ConvertionFactors!$F$90*FE_ConvertionFactors!$I$90</f>
        <v>1136722.5917215999</v>
      </c>
      <c r="EO24" s="205">
        <f>DB_Census_State!X24*0.00104*FE_ConvertionFactors!$F$91*FE_ConvertionFactors!$I$91</f>
        <v>363.34118079999996</v>
      </c>
      <c r="EP24" s="205">
        <f>DB_Census_State!Y24*0.000054*FE_ConvertionFactors!$F$92*FE_ConvertionFactors!$I$92</f>
        <v>103072.4245728</v>
      </c>
    </row>
    <row r="25" spans="1:146" x14ac:dyDescent="0.2">
      <c r="A25" s="203">
        <v>43</v>
      </c>
      <c r="B25" s="203" t="s">
        <v>54</v>
      </c>
      <c r="C25" s="203">
        <v>1975</v>
      </c>
      <c r="D25" s="204" t="s">
        <v>203</v>
      </c>
      <c r="E25" s="205">
        <f>DB_Census_State!AL25*FE_ConvertionFactors!$C$4*FE_ConvertionFactors!$F$4*FE_ConvertionFactors!$G$4</f>
        <v>0</v>
      </c>
      <c r="F25" s="205">
        <f>DB_Census_State!AL25*FE_ConvertionFactors!$C$5*FE_ConvertionFactors!$F$5*FE_ConvertionFactors!$G$5</f>
        <v>0.24321219999999999</v>
      </c>
      <c r="G25" s="205">
        <f>(DB_Census_State!AL25*FE_ConvertionFactors!$D$9/FE_ConvertionFactors!$D$3)*FE_ConvertionFactors!$C$10*FE_ConvertionFactors!$F$10*FE_ConvertionFactors!$G$10</f>
        <v>2.2609066666666667E-2</v>
      </c>
      <c r="H25" s="205">
        <f>(DB_Census_State!AL25*FE_ConvertionFactors!$D$9/FE_ConvertionFactors!$D$3)*FE_ConvertionFactors!$C$11*FE_ConvertionFactors!$F$11*FE_ConvertionFactors!$G$11</f>
        <v>6.6612000000000008E-3</v>
      </c>
      <c r="I25" s="205">
        <f>DB_Census_State!AL25*FE_ConvertionFactors!$C$4*FE_ConvertionFactors!$F$4*FE_ConvertionFactors!$H$4</f>
        <v>7.8599999999999994</v>
      </c>
      <c r="J25" s="205">
        <f>DB_Census_State!AL25*FE_ConvertionFactors!$C$5*FE_ConvertionFactors!$F$5*FE_ConvertionFactors!$H$5</f>
        <v>13.981450000000001</v>
      </c>
      <c r="K25" s="205">
        <f>(DB_Census_State!AL25*FE_ConvertionFactors!$D$9/FE_ConvertionFactors!$D$3)*FE_ConvertionFactors!$C$10*FE_ConvertionFactors!$F$10*FE_ConvertionFactors!$H$10</f>
        <v>6.6414133333333334</v>
      </c>
      <c r="L25" s="205">
        <f>(DB_Census_State!AL25*FE_ConvertionFactors!$D$9/FE_ConvertionFactors!$D$3)*FE_ConvertionFactors!$C$11*FE_ConvertionFactors!$F$11*FE_ConvertionFactors!$H$11</f>
        <v>1.0374000000000001</v>
      </c>
      <c r="M25" s="205">
        <f>DB_Census_State!AL25*FE_ConvertionFactors!$C$4*FE_ConvertionFactors!$F$4*FE_ConvertionFactors!$I$4</f>
        <v>7.4</v>
      </c>
      <c r="N25" s="205">
        <f>DB_Census_State!AL25*FE_ConvertionFactors!$C$5*FE_ConvertionFactors!$F$5*FE_ConvertionFactors!$L$5</f>
        <v>7.0557550000000004</v>
      </c>
      <c r="O25" s="205">
        <f>DB_Census_State!AM25*FE_ConvertionFactors!$C$14*FE_ConvertionFactors!$F$14*FE_ConvertionFactors!$G$14</f>
        <v>87026.35656</v>
      </c>
      <c r="P25" s="205">
        <f>DB_Census_State!AM25*FE_ConvertionFactors!$C$15*FE_ConvertionFactors!$F$15*FE_ConvertionFactors!$G$15</f>
        <v>25018.951782</v>
      </c>
      <c r="Q25" s="205">
        <f>DB_Census_State!AM25*FE_ConvertionFactors!$C$16*FE_ConvertionFactors!$F$16*FE_ConvertionFactors!$G$16</f>
        <v>34810.542623999994</v>
      </c>
      <c r="R25" s="205">
        <f>DB_Census_State!AM25*FE_ConvertionFactors!$C$17*FE_ConvertionFactors!$F$17*FE_ConvertionFactors!$G$17</f>
        <v>12759.387729</v>
      </c>
      <c r="S25" s="205">
        <f>(DB_Census_State!AM25*FE_ConvertionFactors!$D$19/FE_ConvertionFactors!$D$13)*FE_ConvertionFactors!$F$19*FE_ConvertionFactors!$G$19</f>
        <v>89377.879360000021</v>
      </c>
      <c r="T25" s="205">
        <f>DB_Census_State!AM25*FE_ConvertionFactors!$C$14*FE_ConvertionFactors!$F$14*FE_ConvertionFactors!$H$14</f>
        <v>15062254.02</v>
      </c>
      <c r="U25" s="205">
        <f>DB_Census_State!AM25*FE_ConvertionFactors!$C$15*FE_ConvertionFactors!$F$15*FE_ConvertionFactors!$H$15</f>
        <v>3583795.7958</v>
      </c>
      <c r="V25" s="205">
        <f>DB_Census_State!AM25*FE_ConvertionFactors!$C$16*FE_ConvertionFactors!$F$16*FE_ConvertionFactors!$H$16</f>
        <v>6024901.608</v>
      </c>
      <c r="W25" s="205">
        <f>DB_Census_State!AM25*FE_ConvertionFactors!$C$17*FE_ConvertionFactors!$F$17*FE_ConvertionFactors!$H$17</f>
        <v>5621027.5671000006</v>
      </c>
      <c r="X25" s="205">
        <f>(DB_Census_State!AM25*FE_ConvertionFactors!$D$19/FE_ConvertionFactors!$D$13)*FE_ConvertionFactors!$F$19*FE_ConvertionFactors!$H$19</f>
        <v>32984693.573333338</v>
      </c>
      <c r="Y25" s="205">
        <f>DB_Census_State!AM25*FE_ConvertionFactors!$C$14*FE_ConvertionFactors!$F$14*FE_ConvertionFactors!$I$14</f>
        <v>13974424.562999999</v>
      </c>
      <c r="Z25" s="205">
        <f>DB_Census_State!AM25*FE_ConvertionFactors!$C$15*FE_ConvertionFactors!$F$15*FE_ConvertionFactors!$L$15</f>
        <v>2392014.6467249999</v>
      </c>
      <c r="AA25" s="205">
        <f>DB_Census_State!AM25*FE_ConvertionFactors!$C$15*FE_ConvertionFactors!$F$15*FE_ConvertionFactors!$I$14</f>
        <v>2823084.42405</v>
      </c>
      <c r="AB25" s="205">
        <f>DB_Census_State!AM25*FE_ConvertionFactors!$C$16*FE_ConvertionFactors!$F$16*FE_ConvertionFactors!$L$16</f>
        <v>4008196.6775560766</v>
      </c>
      <c r="AC25" s="205">
        <f>DB_Census_State!AM25*FE_ConvertionFactors!$C$16*FE_ConvertionFactors!$F$16*FE_ConvertionFactors!$I$14</f>
        <v>5589769.8251999998</v>
      </c>
      <c r="AD25" s="205">
        <f>DB_Census_State!AN25*FE_ConvertionFactors!$C$22*FE_ConvertionFactors!$F$22*FE_ConvertionFactors!$G$22</f>
        <v>435.07704239999987</v>
      </c>
      <c r="AE25" s="205">
        <f>DB_Census_State!AN25*FE_ConvertionFactors!$C$23*FE_ConvertionFactors!$F$23*FE_ConvertionFactors!$G$23</f>
        <v>174.85171703999995</v>
      </c>
      <c r="AF25" s="205">
        <f>(DB_Census_State!AN25*FE_ConvertionFactors!$D$25/FE_ConvertionFactors!$D$21)*FE_ConvertionFactors!$F$25*FE_ConvertionFactors!$G$25</f>
        <v>9910.5027840000002</v>
      </c>
      <c r="AG25" s="205">
        <f>DB_Census_State!AN25*FE_ConvertionFactors!$C$22*FE_ConvertionFactors!$F$22*FE_ConvertionFactors!$H$22</f>
        <v>141194.81375999996</v>
      </c>
      <c r="AH25" s="205">
        <f>DB_Census_State!AN25*FE_ConvertionFactors!$C$23*FE_ConvertionFactors!$F$23*FE_ConvertionFactors!$H$23</f>
        <v>45313.684415999989</v>
      </c>
      <c r="AI25" s="205">
        <f>(DB_Census_State!AN25*FE_ConvertionFactors!$D$25/FE_ConvertionFactors!$D$21)*FE_ConvertionFactors!$F$25*FE_ConvertionFactors!$H$25</f>
        <v>1056722.2847999998</v>
      </c>
      <c r="AJ25" s="205">
        <f>DB_Census_State!AN25*FE_ConvertionFactors!$C$22*FE_ConvertionFactors!$F$22*FE_ConvertionFactors!$I$22</f>
        <v>124776.81215999996</v>
      </c>
      <c r="AK25" s="205">
        <f>DB_Census_State!AO25*FE_ConvertionFactors!$F$27*FE_ConvertionFactors!$G$27</f>
        <v>0</v>
      </c>
      <c r="AL25" s="205">
        <f>DB_Census_State!AO25*FE_ConvertionFactors!$C$29*FE_ConvertionFactors!$F$29*FE_ConvertionFactors!$G$29</f>
        <v>0</v>
      </c>
      <c r="AM25" s="205">
        <f>DB_Census_State!AO25*FE_ConvertionFactors!$F$27*FE_ConvertionFactors!$H$27</f>
        <v>0</v>
      </c>
      <c r="AN25" s="205">
        <f>DB_Census_State!AO25*FE_ConvertionFactors!$C$29*FE_ConvertionFactors!$F$29*FE_ConvertionFactors!$H$29</f>
        <v>0</v>
      </c>
      <c r="AO25" s="205">
        <f>DB_Census_State!AO25*FE_ConvertionFactors!$F$27*FE_ConvertionFactors!$I$27</f>
        <v>0</v>
      </c>
      <c r="AP25" s="205">
        <f>DB_Census_State!AP25*FE_ConvertionFactors!$F$31*FE_ConvertionFactors!$G$31</f>
        <v>3.7251899999999991</v>
      </c>
      <c r="AQ25" s="205">
        <f>DB_Census_State!AP25*FE_ConvertionFactors!$F$31*FE_ConvertionFactors!$H$31</f>
        <v>508.25880000000001</v>
      </c>
      <c r="AR25" s="205">
        <f>DB_Census_State!AP25*FE_ConvertionFactors!$F$31*FE_ConvertionFactors!$I$31</f>
        <v>423.54899999999998</v>
      </c>
      <c r="AS25" s="205">
        <f>DB_Census_State!AQ25*FE_ConvertionFactors!$C$34*FE_ConvertionFactors!$F$34*FE_ConvertionFactors!$G$34</f>
        <v>697.89328000000023</v>
      </c>
      <c r="AT25" s="205">
        <f>DB_Census_State!AQ25*FE_ConvertionFactors!$C$35*FE_ConvertionFactors!$F$35*FE_ConvertionFactors!$G$35</f>
        <v>2321.7413940000001</v>
      </c>
      <c r="AU25" s="205">
        <f>DB_Census_State!AQ25*FE_ConvertionFactors!$C$35*FE_ConvertionFactors!$C$37*FE_ConvertionFactors!$F$37*FE_ConvertionFactors!$G$37</f>
        <v>1329.0679624320001</v>
      </c>
      <c r="AV25" s="205">
        <f>DB_Census_State!AQ25*FE_ConvertionFactors!$C$35*FE_ConvertionFactors!$C$38*FE_ConvertionFactors!$C$39*FE_ConvertionFactors!$F$39*FE_ConvertionFactors!$G$39</f>
        <v>494.86054687299992</v>
      </c>
      <c r="AW25" s="205">
        <f>DB_Census_State!AQ25*FE_ConvertionFactors!$C$35*FE_ConvertionFactors!$C$38*FE_ConvertionFactors!$C$40*FE_ConvertionFactors!$F$40*FE_ConvertionFactors!$G$40</f>
        <v>101.68367401499999</v>
      </c>
      <c r="AX25" s="205">
        <f>DB_Census_State!AQ25*FE_ConvertionFactors!$C$35*FE_ConvertionFactors!$C$38*FE_ConvertionFactors!$C$41*FE_ConvertionFactors!$F$41*FE_ConvertionFactors!$G$41</f>
        <v>0</v>
      </c>
      <c r="AY25" s="205">
        <f>DB_Census_State!AQ25*FE_ConvertionFactors!$C$35*FE_ConvertionFactors!$C$42*FE_ConvertionFactors!$C$44*FE_ConvertionFactors!$F$44*FE_ConvertionFactors!$G$44</f>
        <v>2668.3864199977434</v>
      </c>
      <c r="AZ25" s="205">
        <f>(DB_Census_State!AQ25*FE_ConvertionFactors!$D$46/FE_ConvertionFactors!$D$33)*FE_ConvertionFactors!$F$46*FE_ConvertionFactors!$G$46</f>
        <v>9159.0184746666655</v>
      </c>
      <c r="BA25" s="205">
        <f>DB_Census_State!AQ25*FE_ConvertionFactors!$C$34*FE_ConvertionFactors!$F$34*FE_ConvertionFactors!$H$34</f>
        <v>237283.71520000004</v>
      </c>
      <c r="BB25" s="205">
        <f>DB_Census_State!AQ25*FE_ConvertionFactors!$C$35*FE_ConvertionFactors!$F$35*FE_ConvertionFactors!$H$35</f>
        <v>2631306.9132000003</v>
      </c>
      <c r="BC25" s="205">
        <f>DB_Census_State!AQ25*FE_ConvertionFactors!$C$35*FE_ConvertionFactors!$C$37*FE_ConvertionFactors!$F$37*FE_ConvertionFactors!$H$37</f>
        <v>1358602.8060415999</v>
      </c>
      <c r="BD25" s="205">
        <f>DB_Census_State!AQ25*FE_ConvertionFactors!$C$35*FE_ConvertionFactors!$C$38*FE_ConvertionFactors!$C$39*FE_ConvertionFactors!$F$39*FE_ConvertionFactors!$H$39</f>
        <v>132262.72798241998</v>
      </c>
      <c r="BE25" s="205">
        <f>DB_Census_State!AQ25*FE_ConvertionFactors!$C$35*FE_ConvertionFactors!$C$38*FE_ConvertionFactors!$C$40*FE_ConvertionFactors!$F$40*FE_ConvertionFactors!$H$40</f>
        <v>45480.334195799995</v>
      </c>
      <c r="BF25" s="205">
        <f>DB_Census_State!AQ25*FE_ConvertionFactors!$C$35*FE_ConvertionFactors!$C$38*FE_ConvertionFactors!$C$41*FE_ConvertionFactors!$F$41*FE_ConvertionFactors!$H$41</f>
        <v>496308.76889684988</v>
      </c>
      <c r="BG25" s="205">
        <f>DB_Census_State!AQ25*FE_ConvertionFactors!$C$35*FE_ConvertionFactors!$C$42*FE_ConvertionFactors!$C$44*FE_ConvertionFactors!$F$44*FE_ConvertionFactors!$H$44</f>
        <v>279961.85390140262</v>
      </c>
      <c r="BH25" s="205">
        <f>(DB_Census_State!AQ25*FE_ConvertionFactors!$D$46/FE_ConvertionFactors!$D$33)*FE_ConvertionFactors!$F$46*FE_ConvertionFactors!$H$46</f>
        <v>2994294.5013333331</v>
      </c>
      <c r="BI25" s="205">
        <f>DB_Census_State!AQ25*FE_ConvertionFactors!$C$35*FE_ConvertionFactors!$C$38*FE_ConvertionFactors!$C$41*FE_ConvertionFactors!$F$41*FE_ConvertionFactors!$I$41</f>
        <v>459440.11749308388</v>
      </c>
      <c r="BJ25" s="181">
        <f>DB_Census_State!AR25*FE_ConvertionFactors!$F$48*FE_ConvertionFactors!$G$48</f>
        <v>24603.460992</v>
      </c>
      <c r="BK25" s="205">
        <f>(DB_Census_State!AR25*FE_ConvertionFactors!$D$50/FE_ConvertionFactors!$D$48)*FE_ConvertionFactors!$F$50*FE_ConvertionFactors!$G$50</f>
        <v>10435.159679999999</v>
      </c>
      <c r="BL25" s="181">
        <f>DB_Census_State!AR25*FE_ConvertionFactors!$F$48*FE_ConvertionFactors!$H$48</f>
        <v>1845259.5744</v>
      </c>
      <c r="BM25" s="205">
        <f>(DB_Census_State!AR25*FE_ConvertionFactors!$D$50/FE_ConvertionFactors!$D$48)*FE_ConvertionFactors!$F$50*FE_ConvertionFactors!$H$50</f>
        <v>2630836.0319999997</v>
      </c>
      <c r="BN25" s="181">
        <f>DB_Census_State!AR25*FE_ConvertionFactors!$F$48*FE_ConvertionFactors!$I$48</f>
        <v>1302594.52752</v>
      </c>
      <c r="BO25" s="181">
        <f>DB_Census_State!AS25*FE_ConvertionFactors!$F$52*FE_ConvertionFactors!$G$52</f>
        <v>1720.8534240000001</v>
      </c>
      <c r="BP25" s="205">
        <f>DB_Census_State!AS25*FE_ConvertionFactors!$C$53*FE_ConvertionFactors!$F$53*FE_ConvertionFactors!$G$53</f>
        <v>516.25602720000006</v>
      </c>
      <c r="BQ25" s="205">
        <f>DB_Census_State!AS25*FE_ConvertionFactors!$C$54*FE_ConvertionFactors!$C$55*FE_ConvertionFactors!$F$55*FE_ConvertionFactors!$G$55</f>
        <v>832.00420799999995</v>
      </c>
      <c r="BR25" s="205">
        <f>DB_Census_State!AS25*FE_ConvertionFactors!$C$54*FE_ConvertionFactors!$C$56*FE_ConvertionFactors!$F$56*FE_ConvertionFactors!$G$56</f>
        <v>146.26840282031296</v>
      </c>
      <c r="BS25" s="205">
        <f>DB_Census_State!AS25*FE_ConvertionFactors!$F$52*FE_ConvertionFactors!$H$52</f>
        <v>409284.05760000006</v>
      </c>
      <c r="BT25" s="205">
        <f>DB_Census_State!AS25*FE_ConvertionFactors!$C$53*FE_ConvertionFactors!$F$53*FE_ConvertionFactors!$H$53</f>
        <v>122785.21728000001</v>
      </c>
      <c r="BU25" s="205">
        <f>DB_Census_State!AS25*FE_ConvertionFactors!$C$54*FE_ConvertionFactors!$C$55*FE_ConvertionFactors!$F$55*FE_ConvertionFactors!$H$55</f>
        <v>250987.93608000004</v>
      </c>
      <c r="BV25" s="205">
        <f>DB_Census_State!AS25*FE_ConvertionFactors!$C$54*FE_ConvertionFactors!$C$56*FE_ConvertionFactors!$F$56*FE_ConvertionFactors!$H$56</f>
        <v>38419.833807468873</v>
      </c>
      <c r="BW25" s="205">
        <f>DB_Census_State!AS25*FE_ConvertionFactors!$F$52*FE_ConvertionFactors!$I$52</f>
        <v>209292.98400000003</v>
      </c>
      <c r="BX25" s="205">
        <f>DB_Census_State!AS25*FE_ConvertionFactors!$C$53*FE_ConvertionFactors!$F$53*FE_ConvertionFactors!$I$53</f>
        <v>62787.895200000006</v>
      </c>
      <c r="BY25" s="205">
        <f>DB_Census_State!AS25*FE_ConvertionFactors!$C$54*FE_ConvertionFactors!$C$55*FE_ConvertionFactors!$F$55*FE_ConvertionFactors!$L$55</f>
        <v>130347.32592000002</v>
      </c>
      <c r="BZ25" s="205">
        <f>DB_Census_State!AS25*FE_ConvertionFactors!$C$54*FE_ConvertionFactors!$C$56*FE_ConvertionFactors!$F$56*FE_ConvertionFactors!$I$56</f>
        <v>21940.260423046944</v>
      </c>
      <c r="CA25" s="205">
        <f>DB_Census_State!AT25*FE_ConvertionFactors!$F$58*FE_ConvertionFactors!$G$58</f>
        <v>12073.878128</v>
      </c>
      <c r="CB25" s="205">
        <f>(DB_Census_State!AT25*FE_ConvertionFactors!$D$60/FE_ConvertionFactors!$D$58)*FE_ConvertionFactors!$F$60*FE_ConvertionFactors!$G$60</f>
        <v>56613.145356818175</v>
      </c>
      <c r="CC25" s="205">
        <f>DB_Census_State!AT25*FE_ConvertionFactors!$F$58*FE_ConvertionFactors!$H$58</f>
        <v>7940896.7688000007</v>
      </c>
      <c r="CD25" s="205">
        <f>(DB_Census_State!AT25*FE_ConvertionFactors!$D$60/FE_ConvertionFactors!$D$58)*FE_ConvertionFactors!$F$60*FE_ConvertionFactors!$H$60</f>
        <v>4524504.3879545443</v>
      </c>
      <c r="CE25" s="205">
        <f>DB_Census_State!AT25*FE_ConvertionFactors!$F$58*FE_ConvertionFactors!$I$58</f>
        <v>5944063.0784000009</v>
      </c>
      <c r="CF25" s="205">
        <f>DB_Census_State!AU25*FE_ConvertionFactors!$F$62*FE_ConvertionFactors!$G$62</f>
        <v>189692.09600000002</v>
      </c>
      <c r="CG25" s="205">
        <f>DB_Census_State!AU25*FE_ConvertionFactors!$C$63*FE_ConvertionFactors!$F$63*FE_ConvertionFactors!$G$63</f>
        <v>75876.838400000008</v>
      </c>
      <c r="CH25" s="205">
        <f>DB_Census_State!AU25*FE_ConvertionFactors!$C$64*FE_ConvertionFactors!$F$64*FE_ConvertionFactors!$G$64</f>
        <v>113815.2576</v>
      </c>
      <c r="CI25" s="205">
        <f>(DB_Census_State!AU25*FE_ConvertionFactors!$D$66/FE_ConvertionFactors!$D$62)*FE_ConvertionFactors!$F$66*FE_ConvertionFactors!$G$66</f>
        <v>100773.92599999999</v>
      </c>
      <c r="CJ25" s="205">
        <f>DB_Census_State!AU25*FE_ConvertionFactors!$F$62*FE_ConvertionFactors!$H$62</f>
        <v>35662114.048</v>
      </c>
      <c r="CK25" s="205">
        <f>DB_Census_State!AU25*FE_ConvertionFactors!$C$63*FE_ConvertionFactors!$F$63*FE_ConvertionFactors!$H$63</f>
        <v>14264845.619200002</v>
      </c>
      <c r="CL25" s="205">
        <f>DB_Census_State!AU25*FE_ConvertionFactors!$C$64*FE_ConvertionFactors!$F$64*FE_ConvertionFactors!$H$64</f>
        <v>21397268.428799998</v>
      </c>
      <c r="CM25" s="205">
        <f>(DB_Census_State!AU25*FE_ConvertionFactors!$D$66/FE_ConvertionFactors!$D$62)*FE_ConvertionFactors!$F$66*FE_ConvertionFactors!$H$66</f>
        <v>30232177.800000001</v>
      </c>
      <c r="CN25" s="205">
        <f>DB_Census_State!AU25*FE_ConvertionFactors!$F$62*FE_ConvertionFactors!$I$62</f>
        <v>30350735.359999999</v>
      </c>
      <c r="CO25" s="205">
        <f>DB_Census_State!AU25*FE_ConvertionFactors!$C$63*FE_ConvertionFactors!$F$63*FE_ConvertionFactors!$I$63</f>
        <v>12140294.144000001</v>
      </c>
      <c r="CP25" s="205">
        <f>DB_Census_State!AU25*FE_ConvertionFactors!$C$64*FE_ConvertionFactors!$F$64*FE_ConvertionFactors!$L$64</f>
        <v>18267348.844799995</v>
      </c>
      <c r="CQ25" s="205">
        <f>DB_Census_State!AU25*FE_ConvertionFactors!$C$64*FE_ConvertionFactors!$F$64*FE_ConvertionFactors!$I$63</f>
        <v>18210441.215999998</v>
      </c>
      <c r="CR25" s="205">
        <f>DB_Census_State!AV25*FE_ConvertionFactors!$F$68*FE_ConvertionFactors!$G$68</f>
        <v>1608685.26</v>
      </c>
      <c r="CS25" s="205">
        <f>DB_Census_State!AV25*FE_ConvertionFactors!$C$69*FE_ConvertionFactors!$F$69*FE_ConvertionFactors!$G$69</f>
        <v>321737.05200000003</v>
      </c>
      <c r="CT25" s="205">
        <f>DB_Census_State!AV25*FE_ConvertionFactors!$C$70*FE_ConvertionFactors!$C$71*FE_ConvertionFactors!$F$71*FE_ConvertionFactors!$G$71</f>
        <v>0</v>
      </c>
      <c r="CU25" s="205">
        <f>DB_Census_State!AV25*FE_ConvertionFactors!$C$70*FE_ConvertionFactors!$C$72*FE_ConvertionFactors!$F$72*FE_ConvertionFactors!$G$72</f>
        <v>1368350.1570564001</v>
      </c>
      <c r="CV25" s="205">
        <f>(DB_Census_State!AV25*FE_ConvertionFactors!$D$74/FE_ConvertionFactors!$D$69)*FE_ConvertionFactors!$F$74*FE_ConvertionFactors!$G$74</f>
        <v>198875.92500000002</v>
      </c>
      <c r="CW25" s="205">
        <f>DB_Census_State!AV25*FE_ConvertionFactors!$F$68*FE_ConvertionFactors!$H$68</f>
        <v>94108087.709999993</v>
      </c>
      <c r="CX25" s="205">
        <f>DB_Census_State!AV25*FE_ConvertionFactors!$C$69*FE_ConvertionFactors!$F$69*FE_ConvertionFactors!$H$69</f>
        <v>18821617.541999999</v>
      </c>
      <c r="CY25" s="205">
        <f>DB_Census_State!AV25*FE_ConvertionFactors!$C$70*FE_ConvertionFactors!$C$71*FE_ConvertionFactors!$F$71*FE_ConvertionFactors!$H$71</f>
        <v>20842196.939999994</v>
      </c>
      <c r="CZ25" s="205">
        <f>DB_Census_State!AV25*FE_ConvertionFactors!$C$70*FE_ConvertionFactors!$C$72*FE_ConvertionFactors!$F$72*FE_ConvertionFactors!$H$72</f>
        <v>52039571.610059999</v>
      </c>
      <c r="DA25" s="205">
        <f>(DB_Census_State!AV25*FE_ConvertionFactors!$D$74/FE_ConvertionFactors!$D$69)*FE_ConvertionFactors!$F$74*FE_ConvertionFactors!$H$74</f>
        <v>65629055.25</v>
      </c>
      <c r="DB25" s="205">
        <f>DB_Census_State!AV25*FE_ConvertionFactors!$F$68*FE_ConvertionFactors!$I$68</f>
        <v>76412549.849999994</v>
      </c>
      <c r="DC25" s="205">
        <f>DB_Census_State!AV25*FE_ConvertionFactors!$C$69*FE_ConvertionFactors!$F$69*FE_ConvertionFactors!$I$69</f>
        <v>15282509.970000001</v>
      </c>
      <c r="DD25" s="205">
        <f>DB_Census_State!AV25*FE_ConvertionFactors!$C$70*FE_ConvertionFactors!$C$71*FE_ConvertionFactors!$F$71*FE_ConvertionFactors!$I$71</f>
        <v>19622424.599999998</v>
      </c>
      <c r="DE25" s="205">
        <f>DB_Census_State!AV25*FE_ConvertionFactors!$C$70*FE_ConvertionFactors!$C$72*FE_ConvertionFactors!$F$72*FE_ConvertionFactors!$L$72</f>
        <v>36586196.284230001</v>
      </c>
      <c r="DF25" s="205">
        <f>DB_Census_State!AV25*FE_ConvertionFactors!$C$70*FE_ConvertionFactors!$C$72*FE_ConvertionFactors!$F$72*FE_ConvertionFactors!$I$69</f>
        <v>50190449.776199996</v>
      </c>
      <c r="DG25" s="205">
        <f>DB_Census_State!AW25*FE_ConvertionFactors!$F$76*FE_ConvertionFactors!$G$76</f>
        <v>128144.4736</v>
      </c>
      <c r="DH25" s="205">
        <f>DB_Census_State!AW25*FE_ConvertionFactors!$C$77*FE_ConvertionFactors!$F$77*FE_ConvertionFactors!$G$77</f>
        <v>88625.793280000013</v>
      </c>
      <c r="DI25" s="205">
        <f>DB_Census_State!AW25*FE_ConvertionFactors!$C$78*FE_ConvertionFactors!$F$78*FE_ConvertionFactors!$G$78</f>
        <v>33718.574688000001</v>
      </c>
      <c r="DJ25" s="205">
        <f>(DB_Census_State!AW25*FE_ConvertionFactors!$D$80/FE_ConvertionFactors!$D$76)*FE_ConvertionFactors!$F$80*FE_ConvertionFactors!$G$80</f>
        <v>64217.855520000005</v>
      </c>
      <c r="DK25" s="205">
        <f>DB_Census_State!AW25*FE_ConvertionFactors!$F$76*FE_ConvertionFactors!$H$76</f>
        <v>18137371.647999998</v>
      </c>
      <c r="DL25" s="205">
        <f>DB_Census_State!AW25*FE_ConvertionFactors!$C$77*FE_ConvertionFactors!$F$77*FE_ConvertionFactors!$H$77</f>
        <v>14103061.017600002</v>
      </c>
      <c r="DM25" s="205">
        <f>DB_Census_State!AW25*FE_ConvertionFactors!$C$78*FE_ConvertionFactors!$F$78*FE_ConvertionFactors!$H$78</f>
        <v>3683705.5584</v>
      </c>
      <c r="DN25" s="205">
        <f>(DB_Census_State!AW25*FE_ConvertionFactors!$D$80/FE_ConvertionFactors!$D$76)*FE_ConvertionFactors!$F$80*FE_ConvertionFactors!$H$80</f>
        <v>28286436.359999999</v>
      </c>
      <c r="DO25" s="205">
        <f>DB_Census_State!AW25*FE_ConvertionFactors!$F$76*FE_ConvertionFactors!$I$76</f>
        <v>15771627.52</v>
      </c>
      <c r="DP25" s="205">
        <f>DB_Census_State!AW25*FE_ConvertionFactors!$C$77*FE_ConvertionFactors!$F$77*FE_ConvertionFactors!$I$77</f>
        <v>12330545.152000001</v>
      </c>
      <c r="DQ25" s="205">
        <f>DB_Census_State!AW25*FE_ConvertionFactors!$C$78*FE_ConvertionFactors!$F$78*FE_ConvertionFactors!$L$78</f>
        <v>1812617.0208000003</v>
      </c>
      <c r="DR25" s="205">
        <f>DB_Census_State!AW25*FE_ConvertionFactors!$C$78*FE_ConvertionFactors!$F$78*FE_ConvertionFactors!$I$77</f>
        <v>3118480.8960000002</v>
      </c>
      <c r="DS25" s="181">
        <f>SUM(DB_Census_State!M25:N25)*FE_ConvertionFactors!$E$84*FE_ConvertionFactors!$F$84*FE_ConvertionFactors!$G$84</f>
        <v>84123.549903928055</v>
      </c>
      <c r="DT25" s="181">
        <f>SUM(DB_Census_State!O25:P25)*FE_ConvertionFactors!$E$85*FE_ConvertionFactors!$F$85*FE_ConvertionFactors!$G$85</f>
        <v>8149.074795741999</v>
      </c>
      <c r="DU25" s="181">
        <f>SUM(DB_Census_State!Q25:S25)*FE_ConvertionFactors!$E$86*FE_ConvertionFactors!$F$86*FE_ConvertionFactors!$G$86</f>
        <v>1353.1353683970001</v>
      </c>
      <c r="DV25" s="181">
        <f>DB_Census_State!U25*FE_ConvertionFactors!$E$87*FE_ConvertionFactors!$F$87*FE_ConvertionFactors!$G$87</f>
        <v>41978.252413016271</v>
      </c>
      <c r="DW25" s="181">
        <f>DB_Census_State!V25*FE_ConvertionFactors!$E$88*FE_ConvertionFactors!$F$88*FE_ConvertionFactors!$G$88</f>
        <v>29709.553005000002</v>
      </c>
      <c r="DX25" s="181">
        <f>SUM(DB_Census_State!M25:N25)*FE_ConvertionFactors!$E$84*FE_ConvertionFactors!$F$84*FE_ConvertionFactors!$H$84</f>
        <v>4752434.3127543768</v>
      </c>
      <c r="DY25" s="181">
        <f>SUM(DB_Census_State!O25:P25)*FE_ConvertionFactors!$E$85*FE_ConvertionFactors!$F$85*FE_ConvertionFactors!$H$85</f>
        <v>508118.78138155997</v>
      </c>
      <c r="DZ25" s="181">
        <f>SUM(DB_Census_State!Q25:S25)*FE_ConvertionFactors!$E$86*FE_ConvertionFactors!$F$86*FE_ConvertionFactors!$H$86</f>
        <v>85990.61693650001</v>
      </c>
      <c r="EA25" s="181">
        <f>DB_Census_State!U25*FE_ConvertionFactors!$E$87*FE_ConvertionFactors!$F$87*FE_ConvertionFactors!$H$87</f>
        <v>3208182.5030673053</v>
      </c>
      <c r="EB25" s="181">
        <f>DB_Census_State!V25*FE_ConvertionFactors!$E$88*FE_ConvertionFactors!$F$88*FE_ConvertionFactors!$H$88</f>
        <v>1775743.398</v>
      </c>
      <c r="EC25" s="181">
        <f>SUM(DB_Census_State!M25:N25)*FE_ConvertionFactors!$E$84*FE_ConvertionFactors!$F$84*FE_ConvertionFactors!$I$84</f>
        <v>3204706.663006783</v>
      </c>
      <c r="ED25" s="181">
        <f>SUM(DB_Census_State!O25:P25)*FE_ConvertionFactors!$E$85*FE_ConvertionFactors!$F$85*FE_ConvertionFactors!$I$85</f>
        <v>343219.85610301595</v>
      </c>
      <c r="EE25" s="181">
        <f>SUM(DB_Census_State!Q25:S25)*FE_ConvertionFactors!$E$86*FE_ConvertionFactors!$F$86*FE_ConvertionFactors!$I$86</f>
        <v>58084.228043899995</v>
      </c>
      <c r="EF25" s="181">
        <f>DB_Census_State!U25*FE_ConvertionFactors!$E$87*FE_ConvertionFactors!$F$87*FE_ConvertionFactors!$I$87</f>
        <v>2566546.0024538445</v>
      </c>
      <c r="EG25" s="181">
        <f>DB_Census_State!V25*FE_ConvertionFactors!$E$88*FE_ConvertionFactors!$F$88*FE_ConvertionFactors!$I$88</f>
        <v>1133743.8618000001</v>
      </c>
      <c r="EH25" s="181">
        <f>DB_Census_State!W25*0.00104*FE_ConvertionFactors!$F$90*FE_ConvertionFactors!$G$90</f>
        <v>31722.177895199999</v>
      </c>
      <c r="EI25" s="181">
        <f>DB_Census_State!X25*0.00104*FE_ConvertionFactors!$F$91*FE_ConvertionFactors!$G$91</f>
        <v>5.2452191999999993</v>
      </c>
      <c r="EJ25" s="181">
        <f>DB_Census_State!Y25*0.000054*FE_ConvertionFactors!$F$92*FE_ConvertionFactors!$G$92</f>
        <v>5457.3820307999995</v>
      </c>
      <c r="EK25" s="205">
        <f>DB_Census_State!W25*0.00104*FE_ConvertionFactors!$F$90*FE_ConvertionFactors!$H$90</f>
        <v>3770749.4479199997</v>
      </c>
      <c r="EL25" s="205">
        <f>DB_Census_State!X25*0.00104*FE_ConvertionFactors!$F$91*FE_ConvertionFactors!$H$91</f>
        <v>623.48831999999982</v>
      </c>
      <c r="EM25" s="205">
        <f>DB_Census_State!Y25*0.000054*FE_ConvertionFactors!$F$92*FE_ConvertionFactors!$H$92</f>
        <v>453742.33456079999</v>
      </c>
      <c r="EN25" s="205">
        <f>DB_Census_State!W25*0.00104*FE_ConvertionFactors!$F$90*FE_ConvertionFactors!$I$90</f>
        <v>2616780.4105247995</v>
      </c>
      <c r="EO25" s="205">
        <f>DB_Census_State!X25*0.00104*FE_ConvertionFactors!$F$91*FE_ConvertionFactors!$I$91</f>
        <v>432.68110079999991</v>
      </c>
      <c r="EP25" s="205">
        <f>DB_Census_State!Y25*0.000054*FE_ConvertionFactors!$F$92*FE_ConvertionFactors!$I$92</f>
        <v>268191.34551359998</v>
      </c>
    </row>
    <row r="26" spans="1:146" x14ac:dyDescent="0.2">
      <c r="A26" s="203">
        <v>50</v>
      </c>
      <c r="B26" s="203" t="s">
        <v>55</v>
      </c>
      <c r="C26" s="203">
        <v>1975</v>
      </c>
      <c r="D26" s="204" t="s">
        <v>204</v>
      </c>
      <c r="E26" s="205">
        <f>DB_Census_State!AL26*FE_ConvertionFactors!$C$4*FE_ConvertionFactors!$F$4*FE_ConvertionFactors!$G$4</f>
        <v>0</v>
      </c>
      <c r="F26" s="205">
        <f>DB_Census_State!AL26*FE_ConvertionFactors!$C$5*FE_ConvertionFactors!$F$5*FE_ConvertionFactors!$G$5</f>
        <v>7731.7158380000001</v>
      </c>
      <c r="G26" s="205">
        <f>(DB_Census_State!AL26*FE_ConvertionFactors!$D$9/FE_ConvertionFactors!$D$3)*FE_ConvertionFactors!$C$10*FE_ConvertionFactors!$F$10*FE_ConvertionFactors!$G$10</f>
        <v>718.74222933333328</v>
      </c>
      <c r="H26" s="205">
        <f>(DB_Census_State!AL26*FE_ConvertionFactors!$D$9/FE_ConvertionFactors!$D$3)*FE_ConvertionFactors!$C$11*FE_ConvertionFactors!$F$11*FE_ConvertionFactors!$G$11</f>
        <v>211.75954800000005</v>
      </c>
      <c r="I26" s="205">
        <f>DB_Census_State!AL26*FE_ConvertionFactors!$C$4*FE_ConvertionFactors!$F$4*FE_ConvertionFactors!$H$4</f>
        <v>249869.4</v>
      </c>
      <c r="J26" s="205">
        <f>DB_Census_State!AL26*FE_ConvertionFactors!$C$5*FE_ConvertionFactors!$F$5*FE_ConvertionFactors!$H$5</f>
        <v>444470.29550000001</v>
      </c>
      <c r="K26" s="205">
        <f>(DB_Census_State!AL26*FE_ConvertionFactors!$D$9/FE_ConvertionFactors!$D$3)*FE_ConvertionFactors!$C$10*FE_ConvertionFactors!$F$10*FE_ConvertionFactors!$H$10</f>
        <v>211130.52986666668</v>
      </c>
      <c r="L26" s="205">
        <f>(DB_Census_State!AL26*FE_ConvertionFactors!$D$9/FE_ConvertionFactors!$D$3)*FE_ConvertionFactors!$C$11*FE_ConvertionFactors!$F$11*FE_ConvertionFactors!$H$11</f>
        <v>32978.946000000011</v>
      </c>
      <c r="M26" s="205">
        <f>DB_Census_State!AL26*FE_ConvertionFactors!$C$4*FE_ConvertionFactors!$F$4*FE_ConvertionFactors!$I$4</f>
        <v>235246</v>
      </c>
      <c r="N26" s="205">
        <f>DB_Census_State!AL26*FE_ConvertionFactors!$C$5*FE_ConvertionFactors!$F$5*FE_ConvertionFactors!$L$5</f>
        <v>224302.45145000002</v>
      </c>
      <c r="O26" s="205">
        <f>DB_Census_State!AM26*FE_ConvertionFactors!$C$14*FE_ConvertionFactors!$F$14*FE_ConvertionFactors!$G$14</f>
        <v>27155.002575999999</v>
      </c>
      <c r="P26" s="205">
        <f>DB_Census_State!AM26*FE_ConvertionFactors!$C$15*FE_ConvertionFactors!$F$15*FE_ConvertionFactors!$G$15</f>
        <v>7806.7119772000005</v>
      </c>
      <c r="Q26" s="205">
        <f>DB_Census_State!AM26*FE_ConvertionFactors!$C$16*FE_ConvertionFactors!$F$16*FE_ConvertionFactors!$G$16</f>
        <v>10862.001030400001</v>
      </c>
      <c r="R26" s="205">
        <f>DB_Census_State!AM26*FE_ConvertionFactors!$C$17*FE_ConvertionFactors!$F$17*FE_ConvertionFactors!$G$17</f>
        <v>3981.3364634</v>
      </c>
      <c r="S26" s="205">
        <f>(DB_Census_State!AM26*FE_ConvertionFactors!$D$19/FE_ConvertionFactors!$D$13)*FE_ConvertionFactors!$F$19*FE_ConvertionFactors!$G$19</f>
        <v>27888.752789333339</v>
      </c>
      <c r="T26" s="205">
        <f>DB_Census_State!AM26*FE_ConvertionFactors!$C$14*FE_ConvertionFactors!$F$14*FE_ConvertionFactors!$H$14</f>
        <v>4699904.2919999994</v>
      </c>
      <c r="U26" s="205">
        <f>DB_Census_State!AM26*FE_ConvertionFactors!$C$15*FE_ConvertionFactors!$F$15*FE_ConvertionFactors!$H$15</f>
        <v>1118258.7426800001</v>
      </c>
      <c r="V26" s="205">
        <f>DB_Census_State!AM26*FE_ConvertionFactors!$C$16*FE_ConvertionFactors!$F$16*FE_ConvertionFactors!$H$16</f>
        <v>1879961.7168000001</v>
      </c>
      <c r="W26" s="205">
        <f>DB_Census_State!AM26*FE_ConvertionFactors!$C$17*FE_ConvertionFactors!$F$17*FE_ConvertionFactors!$H$17</f>
        <v>1753940.1176600002</v>
      </c>
      <c r="X26" s="205">
        <f>(DB_Census_State!AM26*FE_ConvertionFactors!$D$19/FE_ConvertionFactors!$D$13)*FE_ConvertionFactors!$F$19*FE_ConvertionFactors!$H$19</f>
        <v>10292277.815111112</v>
      </c>
      <c r="Y26" s="205">
        <f>DB_Census_State!AM26*FE_ConvertionFactors!$C$14*FE_ConvertionFactors!$F$14*FE_ConvertionFactors!$I$14</f>
        <v>4360466.7598000001</v>
      </c>
      <c r="Z26" s="205">
        <f>DB_Census_State!AM26*FE_ConvertionFactors!$C$15*FE_ConvertionFactors!$F$15*FE_ConvertionFactors!$L$15</f>
        <v>746384.96268500003</v>
      </c>
      <c r="AA26" s="205">
        <f>DB_Census_State!AM26*FE_ConvertionFactors!$C$15*FE_ConvertionFactors!$F$15*FE_ConvertionFactors!$I$14</f>
        <v>880892.50013000006</v>
      </c>
      <c r="AB26" s="205">
        <f>DB_Census_State!AM26*FE_ConvertionFactors!$C$16*FE_ConvertionFactors!$F$16*FE_ConvertionFactors!$L$16</f>
        <v>1250685.3717253897</v>
      </c>
      <c r="AC26" s="205">
        <f>DB_Census_State!AM26*FE_ConvertionFactors!$C$16*FE_ConvertionFactors!$F$16*FE_ConvertionFactors!$I$14</f>
        <v>1744186.70392</v>
      </c>
      <c r="AD26" s="205">
        <f>DB_Census_State!AN26*FE_ConvertionFactors!$C$22*FE_ConvertionFactors!$F$22*FE_ConvertionFactors!$G$22</f>
        <v>133.70335439999999</v>
      </c>
      <c r="AE26" s="205">
        <f>DB_Census_State!AN26*FE_ConvertionFactors!$C$23*FE_ConvertionFactors!$F$23*FE_ConvertionFactors!$G$23</f>
        <v>53.733612239999992</v>
      </c>
      <c r="AF26" s="205">
        <f>(DB_Census_State!AN26*FE_ConvertionFactors!$D$25/FE_ConvertionFactors!$D$21)*FE_ConvertionFactors!$F$25*FE_ConvertionFactors!$G$25</f>
        <v>3045.5927040000006</v>
      </c>
      <c r="AG26" s="205">
        <f>DB_Census_State!AN26*FE_ConvertionFactors!$C$22*FE_ConvertionFactors!$F$22*FE_ConvertionFactors!$H$22</f>
        <v>43390.522559999998</v>
      </c>
      <c r="AH26" s="205">
        <f>DB_Census_State!AN26*FE_ConvertionFactors!$C$23*FE_ConvertionFactors!$F$23*FE_ConvertionFactors!$H$23</f>
        <v>13925.330495999999</v>
      </c>
      <c r="AI26" s="205">
        <f>(DB_Census_State!AN26*FE_ConvertionFactors!$D$25/FE_ConvertionFactors!$D$21)*FE_ConvertionFactors!$F$25*FE_ConvertionFactors!$H$25</f>
        <v>324740.90880000003</v>
      </c>
      <c r="AJ26" s="205">
        <f>DB_Census_State!AN26*FE_ConvertionFactors!$C$22*FE_ConvertionFactors!$F$22*FE_ConvertionFactors!$I$22</f>
        <v>38345.112959999999</v>
      </c>
      <c r="AK26" s="205">
        <f>DB_Census_State!AO26*FE_ConvertionFactors!$F$27*FE_ConvertionFactors!$G$27</f>
        <v>0</v>
      </c>
      <c r="AL26" s="205">
        <f>DB_Census_State!AO26*FE_ConvertionFactors!$C$29*FE_ConvertionFactors!$F$29*FE_ConvertionFactors!$G$29</f>
        <v>0</v>
      </c>
      <c r="AM26" s="205">
        <f>DB_Census_State!AO26*FE_ConvertionFactors!$F$27*FE_ConvertionFactors!$H$27</f>
        <v>0</v>
      </c>
      <c r="AN26" s="205">
        <f>DB_Census_State!AO26*FE_ConvertionFactors!$C$29*FE_ConvertionFactors!$F$29*FE_ConvertionFactors!$H$29</f>
        <v>0</v>
      </c>
      <c r="AO26" s="205">
        <f>DB_Census_State!AO26*FE_ConvertionFactors!$F$27*FE_ConvertionFactors!$I$27</f>
        <v>0</v>
      </c>
      <c r="AP26" s="205">
        <f>DB_Census_State!AP26*FE_ConvertionFactors!$F$31*FE_ConvertionFactors!$G$31</f>
        <v>1821.204</v>
      </c>
      <c r="AQ26" s="205">
        <f>DB_Census_State!AP26*FE_ConvertionFactors!$F$31*FE_ConvertionFactors!$H$31</f>
        <v>248482.08000000002</v>
      </c>
      <c r="AR26" s="205">
        <f>DB_Census_State!AP26*FE_ConvertionFactors!$F$31*FE_ConvertionFactors!$I$31</f>
        <v>207068.40000000002</v>
      </c>
      <c r="AS26" s="205">
        <f>DB_Census_State!AQ26*FE_ConvertionFactors!$C$34*FE_ConvertionFactors!$F$34*FE_ConvertionFactors!$G$34</f>
        <v>11.729760000000002</v>
      </c>
      <c r="AT26" s="205">
        <f>DB_Census_State!AQ26*FE_ConvertionFactors!$C$35*FE_ConvertionFactors!$F$35*FE_ConvertionFactors!$G$35</f>
        <v>39.022398000000003</v>
      </c>
      <c r="AU26" s="205">
        <f>DB_Census_State!AQ26*FE_ConvertionFactors!$C$35*FE_ConvertionFactors!$C$37*FE_ConvertionFactors!$F$37*FE_ConvertionFactors!$G$37</f>
        <v>22.338154943999999</v>
      </c>
      <c r="AV26" s="205">
        <f>DB_Census_State!AQ26*FE_ConvertionFactors!$C$35*FE_ConvertionFactors!$C$38*FE_ConvertionFactors!$C$39*FE_ConvertionFactors!$F$39*FE_ConvertionFactors!$G$39</f>
        <v>8.3173109909999994</v>
      </c>
      <c r="AW26" s="205">
        <f>DB_Census_State!AQ26*FE_ConvertionFactors!$C$35*FE_ConvertionFactors!$C$38*FE_ConvertionFactors!$C$40*FE_ConvertionFactors!$F$40*FE_ConvertionFactors!$G$40</f>
        <v>1.709036505</v>
      </c>
      <c r="AX26" s="205">
        <f>DB_Census_State!AQ26*FE_ConvertionFactors!$C$35*FE_ConvertionFactors!$C$38*FE_ConvertionFactors!$C$41*FE_ConvertionFactors!$F$41*FE_ConvertionFactors!$G$41</f>
        <v>0</v>
      </c>
      <c r="AY26" s="205">
        <f>DB_Census_State!AQ26*FE_ConvertionFactors!$C$35*FE_ConvertionFactors!$C$42*FE_ConvertionFactors!$C$44*FE_ConvertionFactors!$F$44*FE_ConvertionFactors!$G$44</f>
        <v>44.848593890791911</v>
      </c>
      <c r="AZ26" s="205">
        <f>(DB_Census_State!AQ26*FE_ConvertionFactors!$D$46/FE_ConvertionFactors!$D$33)*FE_ConvertionFactors!$F$46*FE_ConvertionFactors!$G$46</f>
        <v>153.93913599999999</v>
      </c>
      <c r="BA26" s="205">
        <f>DB_Census_State!AQ26*FE_ConvertionFactors!$C$34*FE_ConvertionFactors!$F$34*FE_ConvertionFactors!$H$34</f>
        <v>3988.1184000000007</v>
      </c>
      <c r="BB26" s="205">
        <f>DB_Census_State!AQ26*FE_ConvertionFactors!$C$35*FE_ConvertionFactors!$F$35*FE_ConvertionFactors!$H$35</f>
        <v>44225.384400000003</v>
      </c>
      <c r="BC26" s="205">
        <f>DB_Census_State!AQ26*FE_ConvertionFactors!$C$35*FE_ConvertionFactors!$C$37*FE_ConvertionFactors!$F$37*FE_ConvertionFactors!$H$37</f>
        <v>22834.558387199999</v>
      </c>
      <c r="BD26" s="205">
        <f>DB_Census_State!AQ26*FE_ConvertionFactors!$C$35*FE_ConvertionFactors!$C$38*FE_ConvertionFactors!$C$39*FE_ConvertionFactors!$F$39*FE_ConvertionFactors!$H$39</f>
        <v>2222.9903921399996</v>
      </c>
      <c r="BE26" s="205">
        <f>DB_Census_State!AQ26*FE_ConvertionFactors!$C$35*FE_ConvertionFactors!$C$38*FE_ConvertionFactors!$C$40*FE_ConvertionFactors!$F$40*FE_ConvertionFactors!$H$40</f>
        <v>764.40541860000008</v>
      </c>
      <c r="BF26" s="205">
        <f>DB_Census_State!AQ26*FE_ConvertionFactors!$C$35*FE_ConvertionFactors!$C$38*FE_ConvertionFactors!$C$41*FE_ConvertionFactors!$F$41*FE_ConvertionFactors!$H$41</f>
        <v>8341.6518139500004</v>
      </c>
      <c r="BG26" s="205">
        <f>DB_Census_State!AQ26*FE_ConvertionFactors!$C$35*FE_ConvertionFactors!$C$42*FE_ConvertionFactors!$C$44*FE_ConvertionFactors!$F$44*FE_ConvertionFactors!$H$44</f>
        <v>4705.4262442798072</v>
      </c>
      <c r="BH26" s="205">
        <f>(DB_Census_State!AQ26*FE_ConvertionFactors!$D$46/FE_ConvertionFactors!$D$33)*FE_ConvertionFactors!$F$46*FE_ConvertionFactors!$H$46</f>
        <v>50326.256000000001</v>
      </c>
      <c r="BI26" s="205">
        <f>DB_Census_State!AQ26*FE_ConvertionFactors!$C$35*FE_ConvertionFactors!$C$38*FE_ConvertionFactors!$C$41*FE_ConvertionFactors!$F$41*FE_ConvertionFactors!$I$41</f>
        <v>7721.9862506279997</v>
      </c>
      <c r="BJ26" s="181">
        <f>DB_Census_State!AR26*FE_ConvertionFactors!$F$48*FE_ConvertionFactors!$G$48</f>
        <v>2152.891224</v>
      </c>
      <c r="BK26" s="205">
        <f>(DB_Census_State!AR26*FE_ConvertionFactors!$D$50/FE_ConvertionFactors!$D$48)*FE_ConvertionFactors!$F$50*FE_ConvertionFactors!$G$50</f>
        <v>913.11395999999991</v>
      </c>
      <c r="BL26" s="181">
        <f>DB_Census_State!AR26*FE_ConvertionFactors!$F$48*FE_ConvertionFactors!$H$48</f>
        <v>161466.84180000002</v>
      </c>
      <c r="BM26" s="205">
        <f>(DB_Census_State!AR26*FE_ConvertionFactors!$D$50/FE_ConvertionFactors!$D$48)*FE_ConvertionFactors!$F$50*FE_ConvertionFactors!$H$50</f>
        <v>230207.60399999999</v>
      </c>
      <c r="BN26" s="181">
        <f>DB_Census_State!AR26*FE_ConvertionFactors!$F$48*FE_ConvertionFactors!$I$48</f>
        <v>113981.70069000001</v>
      </c>
      <c r="BO26" s="181">
        <f>DB_Census_State!AS26*FE_ConvertionFactors!$F$52*FE_ConvertionFactors!$G$52</f>
        <v>94.0066992</v>
      </c>
      <c r="BP26" s="205">
        <f>DB_Census_State!AS26*FE_ConvertionFactors!$C$53*FE_ConvertionFactors!$F$53*FE_ConvertionFactors!$G$53</f>
        <v>28.202009759999999</v>
      </c>
      <c r="BQ26" s="205">
        <f>DB_Census_State!AS26*FE_ConvertionFactors!$C$54*FE_ConvertionFactors!$C$55*FE_ConvertionFactors!$F$55*FE_ConvertionFactors!$G$55</f>
        <v>45.450686399999995</v>
      </c>
      <c r="BR26" s="205">
        <f>DB_Census_State!AS26*FE_ConvertionFactors!$C$54*FE_ConvertionFactors!$C$56*FE_ConvertionFactors!$F$56*FE_ConvertionFactors!$G$56</f>
        <v>7.990343369531276</v>
      </c>
      <c r="BS26" s="205">
        <f>DB_Census_State!AS26*FE_ConvertionFactors!$F$52*FE_ConvertionFactors!$H$52</f>
        <v>22358.350080000004</v>
      </c>
      <c r="BT26" s="205">
        <f>DB_Census_State!AS26*FE_ConvertionFactors!$C$53*FE_ConvertionFactors!$F$53*FE_ConvertionFactors!$H$53</f>
        <v>6707.505024000001</v>
      </c>
      <c r="BU26" s="205">
        <f>DB_Census_State!AS26*FE_ConvertionFactors!$C$54*FE_ConvertionFactors!$C$55*FE_ConvertionFactors!$F$55*FE_ConvertionFactors!$H$55</f>
        <v>13710.957064</v>
      </c>
      <c r="BV26" s="205">
        <f>DB_Census_State!AS26*FE_ConvertionFactors!$C$54*FE_ConvertionFactors!$C$56*FE_ConvertionFactors!$F$56*FE_ConvertionFactors!$H$56</f>
        <v>2098.7968583968818</v>
      </c>
      <c r="BW26" s="205">
        <f>DB_Census_State!AS26*FE_ConvertionFactors!$F$52*FE_ConvertionFactors!$I$52</f>
        <v>11433.247200000002</v>
      </c>
      <c r="BX26" s="205">
        <f>DB_Census_State!AS26*FE_ConvertionFactors!$C$53*FE_ConvertionFactors!$F$53*FE_ConvertionFactors!$I$53</f>
        <v>3429.9741600000002</v>
      </c>
      <c r="BY26" s="205">
        <f>DB_Census_State!AS26*FE_ConvertionFactors!$C$54*FE_ConvertionFactors!$C$55*FE_ConvertionFactors!$F$55*FE_ConvertionFactors!$L$55</f>
        <v>7120.6075360000004</v>
      </c>
      <c r="BZ26" s="205">
        <f>DB_Census_State!AS26*FE_ConvertionFactors!$C$54*FE_ConvertionFactors!$C$56*FE_ConvertionFactors!$F$56*FE_ConvertionFactors!$I$56</f>
        <v>1198.5515054296914</v>
      </c>
      <c r="CA26" s="205">
        <f>DB_Census_State!AT26*FE_ConvertionFactors!$F$58*FE_ConvertionFactors!$G$58</f>
        <v>720.67694400000005</v>
      </c>
      <c r="CB26" s="205">
        <f>(DB_Census_State!AT26*FE_ConvertionFactors!$D$60/FE_ConvertionFactors!$D$58)*FE_ConvertionFactors!$F$60*FE_ConvertionFactors!$G$60</f>
        <v>3379.1784340909094</v>
      </c>
      <c r="CC26" s="205">
        <f>DB_Census_State!AT26*FE_ConvertionFactors!$F$58*FE_ConvertionFactors!$H$58</f>
        <v>473983.68240000005</v>
      </c>
      <c r="CD26" s="205">
        <f>(DB_Census_State!AT26*FE_ConvertionFactors!$D$60/FE_ConvertionFactors!$D$58)*FE_ConvertionFactors!$F$60*FE_ConvertionFactors!$H$60</f>
        <v>270062.8547727273</v>
      </c>
      <c r="CE26" s="205">
        <f>DB_Census_State!AT26*FE_ConvertionFactors!$F$58*FE_ConvertionFactors!$I$58</f>
        <v>354794.80320000002</v>
      </c>
      <c r="CF26" s="205">
        <f>DB_Census_State!AU26*FE_ConvertionFactors!$F$62*FE_ConvertionFactors!$G$62</f>
        <v>11451.264000000001</v>
      </c>
      <c r="CG26" s="205">
        <f>DB_Census_State!AU26*FE_ConvertionFactors!$C$63*FE_ConvertionFactors!$F$63*FE_ConvertionFactors!$G$63</f>
        <v>4580.5056000000004</v>
      </c>
      <c r="CH26" s="205">
        <f>DB_Census_State!AU26*FE_ConvertionFactors!$C$64*FE_ConvertionFactors!$F$64*FE_ConvertionFactors!$G$64</f>
        <v>6870.7584000000006</v>
      </c>
      <c r="CI26" s="205">
        <f>(DB_Census_State!AU26*FE_ConvertionFactors!$D$66/FE_ConvertionFactors!$D$62)*FE_ConvertionFactors!$F$66*FE_ConvertionFactors!$G$66</f>
        <v>6083.4840000000004</v>
      </c>
      <c r="CJ26" s="205">
        <f>DB_Census_State!AU26*FE_ConvertionFactors!$F$62*FE_ConvertionFactors!$H$62</f>
        <v>2152837.6320000002</v>
      </c>
      <c r="CK26" s="205">
        <f>DB_Census_State!AU26*FE_ConvertionFactors!$C$63*FE_ConvertionFactors!$F$63*FE_ConvertionFactors!$H$63</f>
        <v>861135.05280000006</v>
      </c>
      <c r="CL26" s="205">
        <f>DB_Census_State!AU26*FE_ConvertionFactors!$C$64*FE_ConvertionFactors!$F$64*FE_ConvertionFactors!$H$64</f>
        <v>1291702.5792</v>
      </c>
      <c r="CM26" s="205">
        <f>(DB_Census_State!AU26*FE_ConvertionFactors!$D$66/FE_ConvertionFactors!$D$62)*FE_ConvertionFactors!$F$66*FE_ConvertionFactors!$H$66</f>
        <v>1825045.2</v>
      </c>
      <c r="CN26" s="205">
        <f>DB_Census_State!AU26*FE_ConvertionFactors!$F$62*FE_ConvertionFactors!$I$62</f>
        <v>1832202.24</v>
      </c>
      <c r="CO26" s="205">
        <f>DB_Census_State!AU26*FE_ConvertionFactors!$C$63*FE_ConvertionFactors!$F$63*FE_ConvertionFactors!$I$63</f>
        <v>732880.89600000007</v>
      </c>
      <c r="CP26" s="205">
        <f>DB_Census_State!AU26*FE_ConvertionFactors!$C$64*FE_ConvertionFactors!$F$64*FE_ConvertionFactors!$L$64</f>
        <v>1102756.7231999999</v>
      </c>
      <c r="CQ26" s="205">
        <f>DB_Census_State!AU26*FE_ConvertionFactors!$C$64*FE_ConvertionFactors!$F$64*FE_ConvertionFactors!$I$63</f>
        <v>1099321.344</v>
      </c>
      <c r="CR26" s="205">
        <f>DB_Census_State!AV26*FE_ConvertionFactors!$F$68*FE_ConvertionFactors!$G$68</f>
        <v>61145.084000000003</v>
      </c>
      <c r="CS26" s="205">
        <f>DB_Census_State!AV26*FE_ConvertionFactors!$C$69*FE_ConvertionFactors!$F$69*FE_ConvertionFactors!$G$69</f>
        <v>12229.016800000003</v>
      </c>
      <c r="CT26" s="205">
        <f>DB_Census_State!AV26*FE_ConvertionFactors!$C$70*FE_ConvertionFactors!$C$71*FE_ConvertionFactors!$F$71*FE_ConvertionFactors!$G$71</f>
        <v>0</v>
      </c>
      <c r="CU26" s="205">
        <f>DB_Census_State!AV26*FE_ConvertionFactors!$C$70*FE_ConvertionFactors!$C$72*FE_ConvertionFactors!$F$72*FE_ConvertionFactors!$G$72</f>
        <v>52010.102519760003</v>
      </c>
      <c r="CV26" s="205">
        <f>(DB_Census_State!AV26*FE_ConvertionFactors!$D$74/FE_ConvertionFactors!$D$69)*FE_ConvertionFactors!$F$74*FE_ConvertionFactors!$G$74</f>
        <v>7559.1450000000004</v>
      </c>
      <c r="CW26" s="205">
        <f>DB_Census_State!AV26*FE_ConvertionFactors!$F$68*FE_ConvertionFactors!$H$68</f>
        <v>3576987.4139999994</v>
      </c>
      <c r="CX26" s="205">
        <f>DB_Census_State!AV26*FE_ConvertionFactors!$C$69*FE_ConvertionFactors!$F$69*FE_ConvertionFactors!$H$69</f>
        <v>715397.48280000011</v>
      </c>
      <c r="CY26" s="205">
        <f>DB_Census_State!AV26*FE_ConvertionFactors!$C$70*FE_ConvertionFactors!$C$71*FE_ConvertionFactors!$F$71*FE_ConvertionFactors!$H$71</f>
        <v>792198.39599999995</v>
      </c>
      <c r="CZ26" s="205">
        <f>DB_Census_State!AV26*FE_ConvertionFactors!$C$70*FE_ConvertionFactors!$C$72*FE_ConvertionFactors!$F$72*FE_ConvertionFactors!$H$72</f>
        <v>1977990.3854040001</v>
      </c>
      <c r="DA26" s="205">
        <f>(DB_Census_State!AV26*FE_ConvertionFactors!$D$74/FE_ConvertionFactors!$D$69)*FE_ConvertionFactors!$F$74*FE_ConvertionFactors!$H$74</f>
        <v>2494517.85</v>
      </c>
      <c r="DB26" s="205">
        <f>DB_Census_State!AV26*FE_ConvertionFactors!$F$68*FE_ConvertionFactors!$I$68</f>
        <v>2904391.4899999998</v>
      </c>
      <c r="DC26" s="205">
        <f>DB_Census_State!AV26*FE_ConvertionFactors!$C$69*FE_ConvertionFactors!$F$69*FE_ConvertionFactors!$I$69</f>
        <v>580878.29800000007</v>
      </c>
      <c r="DD26" s="205">
        <f>DB_Census_State!AV26*FE_ConvertionFactors!$C$70*FE_ConvertionFactors!$C$71*FE_ConvertionFactors!$F$71*FE_ConvertionFactors!$I$71</f>
        <v>745835.64</v>
      </c>
      <c r="DE26" s="205">
        <f>DB_Census_State!AV26*FE_ConvertionFactors!$C$70*FE_ConvertionFactors!$C$72*FE_ConvertionFactors!$F$72*FE_ConvertionFactors!$L$72</f>
        <v>1390617.6059820002</v>
      </c>
      <c r="DF26" s="205">
        <f>DB_Census_State!AV26*FE_ConvertionFactors!$C$70*FE_ConvertionFactors!$C$72*FE_ConvertionFactors!$F$72*FE_ConvertionFactors!$I$69</f>
        <v>1907706.4630800001</v>
      </c>
      <c r="DG26" s="205">
        <f>DB_Census_State!AW26*FE_ConvertionFactors!$F$76*FE_ConvertionFactors!$G$76</f>
        <v>678.27760000000012</v>
      </c>
      <c r="DH26" s="205">
        <f>DB_Census_State!AW26*FE_ConvertionFactors!$C$77*FE_ConvertionFactors!$F$77*FE_ConvertionFactors!$G$77</f>
        <v>469.10247999999996</v>
      </c>
      <c r="DI26" s="205">
        <f>DB_Census_State!AW26*FE_ConvertionFactors!$C$78*FE_ConvertionFactors!$F$78*FE_ConvertionFactors!$G$78</f>
        <v>178.47475799999998</v>
      </c>
      <c r="DJ26" s="205">
        <f>(DB_Census_State!AW26*FE_ConvertionFactors!$D$80/FE_ConvertionFactors!$D$76)*FE_ConvertionFactors!$F$80*FE_ConvertionFactors!$G$80</f>
        <v>339.90957000000003</v>
      </c>
      <c r="DK26" s="205">
        <f>DB_Census_State!AW26*FE_ConvertionFactors!$F$76*FE_ConvertionFactors!$H$76</f>
        <v>96002.368000000002</v>
      </c>
      <c r="DL26" s="205">
        <f>DB_Census_State!AW26*FE_ConvertionFactors!$C$77*FE_ConvertionFactors!$F$77*FE_ConvertionFactors!$H$77</f>
        <v>74648.481599999999</v>
      </c>
      <c r="DM26" s="205">
        <f>DB_Census_State!AW26*FE_ConvertionFactors!$C$78*FE_ConvertionFactors!$F$78*FE_ConvertionFactors!$H$78</f>
        <v>19498.109399999998</v>
      </c>
      <c r="DN26" s="205">
        <f>(DB_Census_State!AW26*FE_ConvertionFactors!$D$80/FE_ConvertionFactors!$D$76)*FE_ConvertionFactors!$F$80*FE_ConvertionFactors!$H$80</f>
        <v>149722.07250000001</v>
      </c>
      <c r="DO26" s="205">
        <f>DB_Census_State!AW26*FE_ConvertionFactors!$F$76*FE_ConvertionFactors!$I$76</f>
        <v>83480.320000000007</v>
      </c>
      <c r="DP26" s="205">
        <f>DB_Census_State!AW26*FE_ConvertionFactors!$C$77*FE_ConvertionFactors!$F$77*FE_ConvertionFactors!$I$77</f>
        <v>65266.431999999993</v>
      </c>
      <c r="DQ26" s="205">
        <f>DB_Census_State!AW26*FE_ConvertionFactors!$C$78*FE_ConvertionFactors!$F$78*FE_ConvertionFactors!$L$78</f>
        <v>9594.3078000000005</v>
      </c>
      <c r="DR26" s="205">
        <f>DB_Census_State!AW26*FE_ConvertionFactors!$C$78*FE_ConvertionFactors!$F$78*FE_ConvertionFactors!$I$77</f>
        <v>16506.335999999999</v>
      </c>
      <c r="DS26" s="181">
        <f>SUM(DB_Census_State!M26:N26)*FE_ConvertionFactors!$E$84*FE_ConvertionFactors!$F$84*FE_ConvertionFactors!$G$84</f>
        <v>59057.310407009812</v>
      </c>
      <c r="DT26" s="181">
        <f>SUM(DB_Census_State!O26:P26)*FE_ConvertionFactors!$E$85*FE_ConvertionFactors!$F$85*FE_ConvertionFactors!$G$85</f>
        <v>84.413727460000004</v>
      </c>
      <c r="DU26" s="181">
        <f>SUM(DB_Census_State!Q26:S26)*FE_ConvertionFactors!$E$86*FE_ConvertionFactors!$F$86*FE_ConvertionFactors!$G$86</f>
        <v>457.75594390050003</v>
      </c>
      <c r="DV26" s="181">
        <f>DB_Census_State!U26*FE_ConvertionFactors!$E$87*FE_ConvertionFactors!$F$87*FE_ConvertionFactors!$G$87</f>
        <v>3541.3108572436977</v>
      </c>
      <c r="DW26" s="181">
        <f>DB_Census_State!V26*FE_ConvertionFactors!$E$88*FE_ConvertionFactors!$F$88*FE_ConvertionFactors!$G$88</f>
        <v>2591.2523700000006</v>
      </c>
      <c r="DX26" s="181">
        <f>SUM(DB_Census_State!M26:N26)*FE_ConvertionFactors!$E$84*FE_ConvertionFactors!$F$84*FE_ConvertionFactors!$H$84</f>
        <v>3336354.5489674374</v>
      </c>
      <c r="DY26" s="181">
        <f>SUM(DB_Census_State!O26:P26)*FE_ConvertionFactors!$E$85*FE_ConvertionFactors!$F$85*FE_ConvertionFactors!$H$85</f>
        <v>5263.4441827999999</v>
      </c>
      <c r="DZ26" s="181">
        <f>SUM(DB_Census_State!Q26:S26)*FE_ConvertionFactors!$E$86*FE_ConvertionFactors!$F$86*FE_ConvertionFactors!$H$86</f>
        <v>29090.006027250001</v>
      </c>
      <c r="EA26" s="181">
        <f>DB_Census_State!U26*FE_ConvertionFactors!$E$87*FE_ConvertionFactors!$F$87*FE_ConvertionFactors!$H$87</f>
        <v>270644.22354582662</v>
      </c>
      <c r="EB26" s="181">
        <f>DB_Census_State!V26*FE_ConvertionFactors!$E$88*FE_ConvertionFactors!$F$88*FE_ConvertionFactors!$H$88</f>
        <v>154879.45200000002</v>
      </c>
      <c r="EC26" s="181">
        <f>SUM(DB_Census_State!M26:N26)*FE_ConvertionFactors!$E$84*FE_ConvertionFactors!$F$84*FE_ConvertionFactors!$I$84</f>
        <v>2249802.3012194214</v>
      </c>
      <c r="ED26" s="181">
        <f>SUM(DB_Census_State!O26:P26)*FE_ConvertionFactors!$E$85*FE_ConvertionFactors!$F$85*FE_ConvertionFactors!$I$85</f>
        <v>3555.3075800799998</v>
      </c>
      <c r="EE26" s="181">
        <f>SUM(DB_Census_State!Q26:S26)*FE_ConvertionFactors!$E$86*FE_ConvertionFactors!$F$86*FE_ConvertionFactors!$I$86</f>
        <v>19649.47576935</v>
      </c>
      <c r="EF26" s="181">
        <f>DB_Census_State!U26*FE_ConvertionFactors!$E$87*FE_ConvertionFactors!$F$87*FE_ConvertionFactors!$I$87</f>
        <v>216515.37883666132</v>
      </c>
      <c r="EG26" s="181">
        <f>DB_Census_State!V26*FE_ConvertionFactors!$E$88*FE_ConvertionFactors!$F$88*FE_ConvertionFactors!$I$88</f>
        <v>98884.573200000028</v>
      </c>
      <c r="EH26" s="181">
        <f>DB_Census_State!W26*0.00104*FE_ConvertionFactors!$F$90*FE_ConvertionFactors!$G$90</f>
        <v>3042.0926431999997</v>
      </c>
      <c r="EI26" s="181">
        <f>DB_Census_State!X26*0.00104*FE_ConvertionFactors!$F$91*FE_ConvertionFactors!$G$91</f>
        <v>1.3113047999999998</v>
      </c>
      <c r="EJ26" s="181">
        <f>DB_Census_State!Y26*0.000054*FE_ConvertionFactors!$F$92*FE_ConvertionFactors!$G$92</f>
        <v>524.14954199999988</v>
      </c>
      <c r="EK26" s="205">
        <f>DB_Census_State!W26*0.00104*FE_ConvertionFactors!$F$90*FE_ConvertionFactors!$H$90</f>
        <v>361607.23871999996</v>
      </c>
      <c r="EL26" s="205">
        <f>DB_Census_State!X26*0.00104*FE_ConvertionFactors!$F$91*FE_ConvertionFactors!$H$91</f>
        <v>155.87207999999995</v>
      </c>
      <c r="EM26" s="205">
        <f>DB_Census_State!Y26*0.000054*FE_ConvertionFactors!$F$92*FE_ConvertionFactors!$H$92</f>
        <v>43579.290492</v>
      </c>
      <c r="EN26" s="205">
        <f>DB_Census_State!W26*0.00104*FE_ConvertionFactors!$F$90*FE_ConvertionFactors!$I$90</f>
        <v>250943.94407679996</v>
      </c>
      <c r="EO26" s="205">
        <f>DB_Census_State!X26*0.00104*FE_ConvertionFactors!$F$91*FE_ConvertionFactors!$I$91</f>
        <v>108.17027519999998</v>
      </c>
      <c r="EP26" s="205">
        <f>DB_Census_State!Y26*0.000054*FE_ConvertionFactors!$F$92*FE_ConvertionFactors!$I$92</f>
        <v>25758.206063999998</v>
      </c>
    </row>
    <row r="27" spans="1:146" x14ac:dyDescent="0.2">
      <c r="A27" s="203">
        <v>51</v>
      </c>
      <c r="B27" s="203" t="s">
        <v>56</v>
      </c>
      <c r="C27" s="203">
        <v>1975</v>
      </c>
      <c r="D27" s="204" t="s">
        <v>204</v>
      </c>
      <c r="E27" s="205">
        <f>DB_Census_State!AL27*FE_ConvertionFactors!$C$4*FE_ConvertionFactors!$F$4*FE_ConvertionFactors!$G$4</f>
        <v>0</v>
      </c>
      <c r="F27" s="205">
        <f>DB_Census_State!AL27*FE_ConvertionFactors!$C$5*FE_ConvertionFactors!$F$5*FE_ConvertionFactors!$G$5</f>
        <v>647.18766419999997</v>
      </c>
      <c r="G27" s="205">
        <f>(DB_Census_State!AL27*FE_ConvertionFactors!$D$9/FE_ConvertionFactors!$D$3)*FE_ConvertionFactors!$C$10*FE_ConvertionFactors!$F$10*FE_ConvertionFactors!$G$10</f>
        <v>60.162726400000011</v>
      </c>
      <c r="H27" s="205">
        <f>(DB_Census_State!AL27*FE_ConvertionFactors!$D$9/FE_ConvertionFactors!$D$3)*FE_ConvertionFactors!$C$11*FE_ConvertionFactors!$F$11*FE_ConvertionFactors!$G$11</f>
        <v>17.7254532</v>
      </c>
      <c r="I27" s="205">
        <f>DB_Census_State!AL27*FE_ConvertionFactors!$C$4*FE_ConvertionFactors!$F$4*FE_ConvertionFactors!$H$4</f>
        <v>20915.46</v>
      </c>
      <c r="J27" s="205">
        <f>DB_Census_State!AL27*FE_ConvertionFactors!$C$5*FE_ConvertionFactors!$F$5*FE_ConvertionFactors!$H$5</f>
        <v>37204.638449999999</v>
      </c>
      <c r="K27" s="205">
        <f>(DB_Census_State!AL27*FE_ConvertionFactors!$D$9/FE_ConvertionFactors!$D$3)*FE_ConvertionFactors!$C$10*FE_ConvertionFactors!$F$10*FE_ConvertionFactors!$H$10</f>
        <v>17672.800880000003</v>
      </c>
      <c r="L27" s="205">
        <f>(DB_Census_State!AL27*FE_ConvertionFactors!$D$9/FE_ConvertionFactors!$D$3)*FE_ConvertionFactors!$C$11*FE_ConvertionFactors!$F$11*FE_ConvertionFactors!$H$11</f>
        <v>2760.5214000000001</v>
      </c>
      <c r="M27" s="205">
        <f>DB_Census_State!AL27*FE_ConvertionFactors!$C$4*FE_ConvertionFactors!$F$4*FE_ConvertionFactors!$I$4</f>
        <v>19691.400000000001</v>
      </c>
      <c r="N27" s="205">
        <f>DB_Census_State!AL27*FE_ConvertionFactors!$C$5*FE_ConvertionFactors!$F$5*FE_ConvertionFactors!$L$5</f>
        <v>18775.364055000002</v>
      </c>
      <c r="O27" s="205">
        <f>DB_Census_State!AM27*FE_ConvertionFactors!$C$14*FE_ConvertionFactors!$F$14*FE_ConvertionFactors!$G$14</f>
        <v>16498.371343999999</v>
      </c>
      <c r="P27" s="205">
        <f>DB_Census_State!AM27*FE_ConvertionFactors!$C$15*FE_ConvertionFactors!$F$15*FE_ConvertionFactors!$G$15</f>
        <v>4743.0683467999997</v>
      </c>
      <c r="Q27" s="205">
        <f>DB_Census_State!AM27*FE_ConvertionFactors!$C$16*FE_ConvertionFactors!$F$16*FE_ConvertionFactors!$G$16</f>
        <v>6599.3485375999999</v>
      </c>
      <c r="R27" s="205">
        <f>DB_Census_State!AM27*FE_ConvertionFactors!$C$17*FE_ConvertionFactors!$F$17*FE_ConvertionFactors!$G$17</f>
        <v>2418.9122146</v>
      </c>
      <c r="S27" s="205">
        <f>(DB_Census_State!AM27*FE_ConvertionFactors!$D$19/FE_ConvertionFactors!$D$13)*FE_ConvertionFactors!$F$19*FE_ConvertionFactors!$G$19</f>
        <v>16944.170730666672</v>
      </c>
      <c r="T27" s="205">
        <f>DB_Census_State!AM27*FE_ConvertionFactors!$C$14*FE_ConvertionFactors!$F$14*FE_ConvertionFactors!$H$14</f>
        <v>2855487.3480000002</v>
      </c>
      <c r="U27" s="205">
        <f>DB_Census_State!AM27*FE_ConvertionFactors!$C$15*FE_ConvertionFactors!$F$15*FE_ConvertionFactors!$H$15</f>
        <v>679412.49291999999</v>
      </c>
      <c r="V27" s="205">
        <f>DB_Census_State!AM27*FE_ConvertionFactors!$C$16*FE_ConvertionFactors!$F$16*FE_ConvertionFactors!$H$16</f>
        <v>1142194.9392000001</v>
      </c>
      <c r="W27" s="205">
        <f>DB_Census_State!AM27*FE_ConvertionFactors!$C$17*FE_ConvertionFactors!$F$17*FE_ConvertionFactors!$H$17</f>
        <v>1065628.89454</v>
      </c>
      <c r="X27" s="205">
        <f>(DB_Census_State!AM27*FE_ConvertionFactors!$D$19/FE_ConvertionFactors!$D$13)*FE_ConvertionFactors!$F$19*FE_ConvertionFactors!$H$19</f>
        <v>6253205.8648888906</v>
      </c>
      <c r="Y27" s="205">
        <f>DB_Census_State!AM27*FE_ConvertionFactors!$C$14*FE_ConvertionFactors!$F$14*FE_ConvertionFactors!$I$14</f>
        <v>2649257.7062000004</v>
      </c>
      <c r="Z27" s="205">
        <f>DB_Census_State!AM27*FE_ConvertionFactors!$C$15*FE_ConvertionFactors!$F$15*FE_ConvertionFactors!$L$15</f>
        <v>453475.79126499995</v>
      </c>
      <c r="AA27" s="205">
        <f>DB_Census_State!AM27*FE_ConvertionFactors!$C$15*FE_ConvertionFactors!$F$15*FE_ConvertionFactors!$I$14</f>
        <v>535197.57696999994</v>
      </c>
      <c r="AB27" s="205">
        <f>DB_Census_State!AM27*FE_ConvertionFactors!$C$16*FE_ConvertionFactors!$F$16*FE_ConvertionFactors!$L$16</f>
        <v>759869.99594214873</v>
      </c>
      <c r="AC27" s="205">
        <f>DB_Census_State!AM27*FE_ConvertionFactors!$C$16*FE_ConvertionFactors!$F$16*FE_ConvertionFactors!$I$14</f>
        <v>1059703.0824800001</v>
      </c>
      <c r="AD27" s="205">
        <f>DB_Census_State!AN27*FE_ConvertionFactors!$C$22*FE_ConvertionFactors!$F$22*FE_ConvertionFactors!$G$22</f>
        <v>244.01278439999999</v>
      </c>
      <c r="AE27" s="205">
        <f>DB_Census_State!AN27*FE_ConvertionFactors!$C$23*FE_ConvertionFactors!$F$23*FE_ConvertionFactors!$G$23</f>
        <v>98.065515239999996</v>
      </c>
      <c r="AF27" s="205">
        <f>(DB_Census_State!AN27*FE_ConvertionFactors!$D$25/FE_ConvertionFactors!$D$21)*FE_ConvertionFactors!$F$25*FE_ConvertionFactors!$G$25</f>
        <v>5558.301504</v>
      </c>
      <c r="AG27" s="205">
        <f>DB_Census_State!AN27*FE_ConvertionFactors!$C$22*FE_ConvertionFactors!$F$22*FE_ConvertionFactors!$H$22</f>
        <v>79189.05455999999</v>
      </c>
      <c r="AH27" s="205">
        <f>DB_Census_State!AN27*FE_ConvertionFactors!$C$23*FE_ConvertionFactors!$F$23*FE_ConvertionFactors!$H$23</f>
        <v>25414.161695999999</v>
      </c>
      <c r="AI27" s="205">
        <f>(DB_Census_State!AN27*FE_ConvertionFactors!$D$25/FE_ConvertionFactors!$D$21)*FE_ConvertionFactors!$F$25*FE_ConvertionFactors!$H$25</f>
        <v>592662.26879999996</v>
      </c>
      <c r="AJ27" s="205">
        <f>DB_Census_State!AN27*FE_ConvertionFactors!$C$22*FE_ConvertionFactors!$F$22*FE_ConvertionFactors!$I$22</f>
        <v>69981.024959999995</v>
      </c>
      <c r="AK27" s="205">
        <f>DB_Census_State!AO27*FE_ConvertionFactors!$F$27*FE_ConvertionFactors!$G$27</f>
        <v>0</v>
      </c>
      <c r="AL27" s="205">
        <f>DB_Census_State!AO27*FE_ConvertionFactors!$C$29*FE_ConvertionFactors!$F$29*FE_ConvertionFactors!$G$29</f>
        <v>0</v>
      </c>
      <c r="AM27" s="205">
        <f>DB_Census_State!AO27*FE_ConvertionFactors!$F$27*FE_ConvertionFactors!$H$27</f>
        <v>0</v>
      </c>
      <c r="AN27" s="205">
        <f>DB_Census_State!AO27*FE_ConvertionFactors!$C$29*FE_ConvertionFactors!$F$29*FE_ConvertionFactors!$H$29</f>
        <v>0</v>
      </c>
      <c r="AO27" s="205">
        <f>DB_Census_State!AO27*FE_ConvertionFactors!$F$27*FE_ConvertionFactors!$I$27</f>
        <v>0</v>
      </c>
      <c r="AP27" s="205">
        <f>DB_Census_State!AP27*FE_ConvertionFactors!$F$31*FE_ConvertionFactors!$G$31</f>
        <v>430.32842999999997</v>
      </c>
      <c r="AQ27" s="205">
        <f>DB_Census_State!AP27*FE_ConvertionFactors!$F$31*FE_ConvertionFactors!$H$31</f>
        <v>58713.303600000007</v>
      </c>
      <c r="AR27" s="205">
        <f>DB_Census_State!AP27*FE_ConvertionFactors!$F$31*FE_ConvertionFactors!$I$31</f>
        <v>48927.753000000004</v>
      </c>
      <c r="AS27" s="205">
        <f>DB_Census_State!AQ27*FE_ConvertionFactors!$C$34*FE_ConvertionFactors!$F$34*FE_ConvertionFactors!$G$34</f>
        <v>79.584960000000024</v>
      </c>
      <c r="AT27" s="205">
        <f>DB_Census_State!AQ27*FE_ConvertionFactors!$C$35*FE_ConvertionFactors!$F$35*FE_ConvertionFactors!$G$35</f>
        <v>264.76210800000001</v>
      </c>
      <c r="AU27" s="205">
        <f>DB_Census_State!AQ27*FE_ConvertionFactors!$C$35*FE_ConvertionFactors!$C$37*FE_ConvertionFactors!$F$37*FE_ConvertionFactors!$G$37</f>
        <v>151.56159782400002</v>
      </c>
      <c r="AV27" s="205">
        <f>DB_Census_State!AQ27*FE_ConvertionFactors!$C$35*FE_ConvertionFactors!$C$38*FE_ConvertionFactors!$C$39*FE_ConvertionFactors!$F$39*FE_ConvertionFactors!$G$39</f>
        <v>56.431918685999996</v>
      </c>
      <c r="AW27" s="205">
        <f>DB_Census_State!AQ27*FE_ConvertionFactors!$C$35*FE_ConvertionFactors!$C$38*FE_ConvertionFactors!$C$40*FE_ConvertionFactors!$F$40*FE_ConvertionFactors!$G$40</f>
        <v>11.59559973</v>
      </c>
      <c r="AX27" s="205">
        <f>DB_Census_State!AQ27*FE_ConvertionFactors!$C$35*FE_ConvertionFactors!$C$38*FE_ConvertionFactors!$C$41*FE_ConvertionFactors!$F$41*FE_ConvertionFactors!$G$41</f>
        <v>0</v>
      </c>
      <c r="AY27" s="205">
        <f>DB_Census_State!AQ27*FE_ConvertionFactors!$C$35*FE_ConvertionFactors!$C$42*FE_ConvertionFactors!$C$44*FE_ConvertionFactors!$F$44*FE_ConvertionFactors!$G$44</f>
        <v>304.29212113930026</v>
      </c>
      <c r="AZ27" s="205">
        <f>(DB_Census_State!AQ27*FE_ConvertionFactors!$D$46/FE_ConvertionFactors!$D$33)*FE_ConvertionFactors!$F$46*FE_ConvertionFactors!$G$46</f>
        <v>1044.457856</v>
      </c>
      <c r="BA27" s="205">
        <f>DB_Census_State!AQ27*FE_ConvertionFactors!$C$34*FE_ConvertionFactors!$F$34*FE_ConvertionFactors!$H$34</f>
        <v>27058.886400000003</v>
      </c>
      <c r="BB27" s="205">
        <f>DB_Census_State!AQ27*FE_ConvertionFactors!$C$35*FE_ConvertionFactors!$F$35*FE_ConvertionFactors!$H$35</f>
        <v>300063.72240000003</v>
      </c>
      <c r="BC27" s="205">
        <f>DB_Census_State!AQ27*FE_ConvertionFactors!$C$35*FE_ConvertionFactors!$C$37*FE_ConvertionFactors!$F$37*FE_ConvertionFactors!$H$37</f>
        <v>154929.63333120002</v>
      </c>
      <c r="BD27" s="205">
        <f>DB_Census_State!AQ27*FE_ConvertionFactors!$C$35*FE_ConvertionFactors!$C$38*FE_ConvertionFactors!$C$39*FE_ConvertionFactors!$F$39*FE_ConvertionFactors!$H$39</f>
        <v>15082.712812439999</v>
      </c>
      <c r="BE27" s="205">
        <f>DB_Census_State!AQ27*FE_ConvertionFactors!$C$35*FE_ConvertionFactors!$C$38*FE_ConvertionFactors!$C$40*FE_ConvertionFactors!$F$40*FE_ConvertionFactors!$H$40</f>
        <v>5186.3955156000002</v>
      </c>
      <c r="BF27" s="205">
        <f>DB_Census_State!AQ27*FE_ConvertionFactors!$C$35*FE_ConvertionFactors!$C$38*FE_ConvertionFactors!$C$41*FE_ConvertionFactors!$F$41*FE_ConvertionFactors!$H$41</f>
        <v>56597.0681367</v>
      </c>
      <c r="BG27" s="205">
        <f>DB_Census_State!AQ27*FE_ConvertionFactors!$C$35*FE_ConvertionFactors!$C$42*FE_ConvertionFactors!$C$44*FE_ConvertionFactors!$F$44*FE_ConvertionFactors!$H$44</f>
        <v>31925.730742483967</v>
      </c>
      <c r="BH27" s="205">
        <f>(DB_Census_State!AQ27*FE_ConvertionFactors!$D$46/FE_ConvertionFactors!$D$33)*FE_ConvertionFactors!$F$46*FE_ConvertionFactors!$H$46</f>
        <v>341457.37599999999</v>
      </c>
      <c r="BI27" s="205">
        <f>DB_Census_State!AQ27*FE_ConvertionFactors!$C$35*FE_ConvertionFactors!$C$38*FE_ConvertionFactors!$C$41*FE_ConvertionFactors!$F$41*FE_ConvertionFactors!$I$41</f>
        <v>52392.714503687996</v>
      </c>
      <c r="BJ27" s="181">
        <f>DB_Census_State!AR27*FE_ConvertionFactors!$F$48*FE_ConvertionFactors!$G$48</f>
        <v>4594.1456879999996</v>
      </c>
      <c r="BK27" s="205">
        <f>(DB_Census_State!AR27*FE_ConvertionFactors!$D$50/FE_ConvertionFactors!$D$48)*FE_ConvertionFactors!$F$50*FE_ConvertionFactors!$G$50</f>
        <v>1948.5325199999997</v>
      </c>
      <c r="BL27" s="181">
        <f>DB_Census_State!AR27*FE_ConvertionFactors!$F$48*FE_ConvertionFactors!$H$48</f>
        <v>344560.92660000001</v>
      </c>
      <c r="BM27" s="205">
        <f>(DB_Census_State!AR27*FE_ConvertionFactors!$D$50/FE_ConvertionFactors!$D$48)*FE_ConvertionFactors!$F$50*FE_ConvertionFactors!$H$50</f>
        <v>491249.74799999996</v>
      </c>
      <c r="BN27" s="181">
        <f>DB_Census_State!AR27*FE_ConvertionFactors!$F$48*FE_ConvertionFactors!$I$48</f>
        <v>243230.37453</v>
      </c>
      <c r="BO27" s="181">
        <f>DB_Census_State!AS27*FE_ConvertionFactors!$F$52*FE_ConvertionFactors!$G$52</f>
        <v>41.181177599999998</v>
      </c>
      <c r="BP27" s="205">
        <f>DB_Census_State!AS27*FE_ConvertionFactors!$C$53*FE_ConvertionFactors!$F$53*FE_ConvertionFactors!$G$53</f>
        <v>12.354353279999998</v>
      </c>
      <c r="BQ27" s="205">
        <f>DB_Census_State!AS27*FE_ConvertionFactors!$C$54*FE_ConvertionFactors!$C$55*FE_ConvertionFactors!$F$55*FE_ConvertionFactors!$G$55</f>
        <v>19.910419199999996</v>
      </c>
      <c r="BR27" s="205">
        <f>DB_Census_State!AS27*FE_ConvertionFactors!$C$54*FE_ConvertionFactors!$C$56*FE_ConvertionFactors!$F$56*FE_ConvertionFactors!$G$56</f>
        <v>3.5003010656250115</v>
      </c>
      <c r="BS27" s="205">
        <f>DB_Census_State!AS27*FE_ConvertionFactors!$F$52*FE_ConvertionFactors!$H$52</f>
        <v>9794.4422400000003</v>
      </c>
      <c r="BT27" s="205">
        <f>DB_Census_State!AS27*FE_ConvertionFactors!$C$53*FE_ConvertionFactors!$F$53*FE_ConvertionFactors!$H$53</f>
        <v>2938.332672</v>
      </c>
      <c r="BU27" s="205">
        <f>DB_Census_State!AS27*FE_ConvertionFactors!$C$54*FE_ConvertionFactors!$C$55*FE_ConvertionFactors!$F$55*FE_ConvertionFactors!$H$55</f>
        <v>6006.309792</v>
      </c>
      <c r="BV27" s="205">
        <f>DB_Census_State!AS27*FE_ConvertionFactors!$C$54*FE_ConvertionFactors!$C$56*FE_ConvertionFactors!$F$56*FE_ConvertionFactors!$H$56</f>
        <v>919.41241323750296</v>
      </c>
      <c r="BW27" s="205">
        <f>DB_Census_State!AS27*FE_ConvertionFactors!$F$52*FE_ConvertionFactors!$I$52</f>
        <v>5008.5216</v>
      </c>
      <c r="BX27" s="205">
        <f>DB_Census_State!AS27*FE_ConvertionFactors!$C$53*FE_ConvertionFactors!$F$53*FE_ConvertionFactors!$I$53</f>
        <v>1502.55648</v>
      </c>
      <c r="BY27" s="205">
        <f>DB_Census_State!AS27*FE_ConvertionFactors!$C$54*FE_ConvertionFactors!$C$55*FE_ConvertionFactors!$F$55*FE_ConvertionFactors!$L$55</f>
        <v>3119.299008</v>
      </c>
      <c r="BZ27" s="205">
        <f>DB_Census_State!AS27*FE_ConvertionFactors!$C$54*FE_ConvertionFactors!$C$56*FE_ConvertionFactors!$F$56*FE_ConvertionFactors!$I$56</f>
        <v>525.04515984375166</v>
      </c>
      <c r="CA27" s="205">
        <f>DB_Census_State!AT27*FE_ConvertionFactors!$F$58*FE_ConvertionFactors!$G$58</f>
        <v>430.01691199999999</v>
      </c>
      <c r="CB27" s="205">
        <f>(DB_Census_State!AT27*FE_ConvertionFactors!$D$60/FE_ConvertionFactors!$D$58)*FE_ConvertionFactors!$F$60*FE_ConvertionFactors!$G$60</f>
        <v>2016.3040977272728</v>
      </c>
      <c r="CC27" s="205">
        <f>DB_Census_State!AT27*FE_ConvertionFactors!$F$58*FE_ConvertionFactors!$H$58</f>
        <v>282818.81520000001</v>
      </c>
      <c r="CD27" s="205">
        <f>(DB_Census_State!AT27*FE_ConvertionFactors!$D$60/FE_ConvertionFactors!$D$58)*FE_ConvertionFactors!$F$60*FE_ConvertionFactors!$H$60</f>
        <v>161142.3756818182</v>
      </c>
      <c r="CE27" s="205">
        <f>DB_Census_State!AT27*FE_ConvertionFactors!$F$58*FE_ConvertionFactors!$I$58</f>
        <v>211700.63360000003</v>
      </c>
      <c r="CF27" s="205">
        <f>DB_Census_State!AU27*FE_ConvertionFactors!$F$62*FE_ConvertionFactors!$G$62</f>
        <v>8205.4719999999998</v>
      </c>
      <c r="CG27" s="205">
        <f>DB_Census_State!AU27*FE_ConvertionFactors!$C$63*FE_ConvertionFactors!$F$63*FE_ConvertionFactors!$G$63</f>
        <v>3282.1887999999999</v>
      </c>
      <c r="CH27" s="205">
        <f>DB_Census_State!AU27*FE_ConvertionFactors!$C$64*FE_ConvertionFactors!$F$64*FE_ConvertionFactors!$G$64</f>
        <v>4923.2832000000008</v>
      </c>
      <c r="CI27" s="205">
        <f>(DB_Census_State!AU27*FE_ConvertionFactors!$D$66/FE_ConvertionFactors!$D$62)*FE_ConvertionFactors!$F$66*FE_ConvertionFactors!$G$66</f>
        <v>4359.1570000000002</v>
      </c>
      <c r="CJ27" s="205">
        <f>DB_Census_State!AU27*FE_ConvertionFactors!$F$62*FE_ConvertionFactors!$H$62</f>
        <v>1542628.736</v>
      </c>
      <c r="CK27" s="205">
        <f>DB_Census_State!AU27*FE_ConvertionFactors!$C$63*FE_ConvertionFactors!$F$63*FE_ConvertionFactors!$H$63</f>
        <v>617051.49439999997</v>
      </c>
      <c r="CL27" s="205">
        <f>DB_Census_State!AU27*FE_ConvertionFactors!$C$64*FE_ConvertionFactors!$F$64*FE_ConvertionFactors!$H$64</f>
        <v>925577.24160000007</v>
      </c>
      <c r="CM27" s="205">
        <f>(DB_Census_State!AU27*FE_ConvertionFactors!$D$66/FE_ConvertionFactors!$D$62)*FE_ConvertionFactors!$F$66*FE_ConvertionFactors!$H$66</f>
        <v>1307747.0999999999</v>
      </c>
      <c r="CN27" s="205">
        <f>DB_Census_State!AU27*FE_ConvertionFactors!$F$62*FE_ConvertionFactors!$I$62</f>
        <v>1312875.52</v>
      </c>
      <c r="CO27" s="205">
        <f>DB_Census_State!AU27*FE_ConvertionFactors!$C$63*FE_ConvertionFactors!$F$63*FE_ConvertionFactors!$I$63</f>
        <v>525150.20799999998</v>
      </c>
      <c r="CP27" s="205">
        <f>DB_Census_State!AU27*FE_ConvertionFactors!$C$64*FE_ConvertionFactors!$F$64*FE_ConvertionFactors!$L$64</f>
        <v>790186.95359999989</v>
      </c>
      <c r="CQ27" s="205">
        <f>DB_Census_State!AU27*FE_ConvertionFactors!$C$64*FE_ConvertionFactors!$F$64*FE_ConvertionFactors!$I$63</f>
        <v>787725.31200000003</v>
      </c>
      <c r="CR27" s="205">
        <f>DB_Census_State!AV27*FE_ConvertionFactors!$F$68*FE_ConvertionFactors!$G$68</f>
        <v>1.82</v>
      </c>
      <c r="CS27" s="205">
        <f>DB_Census_State!AV27*FE_ConvertionFactors!$C$69*FE_ConvertionFactors!$F$69*FE_ConvertionFactors!$G$69</f>
        <v>0.36400000000000005</v>
      </c>
      <c r="CT27" s="205">
        <f>DB_Census_State!AV27*FE_ConvertionFactors!$C$70*FE_ConvertionFactors!$C$71*FE_ConvertionFactors!$F$71*FE_ConvertionFactors!$G$71</f>
        <v>0</v>
      </c>
      <c r="CU27" s="205">
        <f>DB_Census_State!AV27*FE_ConvertionFactors!$C$70*FE_ConvertionFactors!$C$72*FE_ConvertionFactors!$F$72*FE_ConvertionFactors!$G$72</f>
        <v>1.5480948000000001</v>
      </c>
      <c r="CV27" s="205">
        <f>(DB_Census_State!AV27*FE_ConvertionFactors!$D$74/FE_ConvertionFactors!$D$69)*FE_ConvertionFactors!$F$74*FE_ConvertionFactors!$G$74</f>
        <v>0.22500000000000001</v>
      </c>
      <c r="CW27" s="205">
        <f>DB_Census_State!AV27*FE_ConvertionFactors!$F$68*FE_ConvertionFactors!$H$68</f>
        <v>106.46999999999998</v>
      </c>
      <c r="CX27" s="205">
        <f>DB_Census_State!AV27*FE_ConvertionFactors!$C$69*FE_ConvertionFactors!$F$69*FE_ConvertionFactors!$H$69</f>
        <v>21.294</v>
      </c>
      <c r="CY27" s="205">
        <f>DB_Census_State!AV27*FE_ConvertionFactors!$C$70*FE_ConvertionFactors!$C$71*FE_ConvertionFactors!$F$71*FE_ConvertionFactors!$H$71</f>
        <v>23.58</v>
      </c>
      <c r="CZ27" s="205">
        <f>DB_Census_State!AV27*FE_ConvertionFactors!$C$70*FE_ConvertionFactors!$C$72*FE_ConvertionFactors!$F$72*FE_ConvertionFactors!$H$72</f>
        <v>58.875419999999998</v>
      </c>
      <c r="DA27" s="205">
        <f>(DB_Census_State!AV27*FE_ConvertionFactors!$D$74/FE_ConvertionFactors!$D$69)*FE_ConvertionFactors!$F$74*FE_ConvertionFactors!$H$74</f>
        <v>74.25</v>
      </c>
      <c r="DB27" s="205">
        <f>DB_Census_State!AV27*FE_ConvertionFactors!$F$68*FE_ConvertionFactors!$I$68</f>
        <v>86.45</v>
      </c>
      <c r="DC27" s="205">
        <f>DB_Census_State!AV27*FE_ConvertionFactors!$C$69*FE_ConvertionFactors!$F$69*FE_ConvertionFactors!$I$69</f>
        <v>17.29</v>
      </c>
      <c r="DD27" s="205">
        <f>DB_Census_State!AV27*FE_ConvertionFactors!$C$70*FE_ConvertionFactors!$C$71*FE_ConvertionFactors!$F$71*FE_ConvertionFactors!$I$71</f>
        <v>22.2</v>
      </c>
      <c r="DE27" s="205">
        <f>DB_Census_State!AV27*FE_ConvertionFactors!$C$70*FE_ConvertionFactors!$C$72*FE_ConvertionFactors!$F$72*FE_ConvertionFactors!$L$72</f>
        <v>41.392110000000002</v>
      </c>
      <c r="DF27" s="205">
        <f>DB_Census_State!AV27*FE_ConvertionFactors!$C$70*FE_ConvertionFactors!$C$72*FE_ConvertionFactors!$F$72*FE_ConvertionFactors!$I$69</f>
        <v>56.7834</v>
      </c>
      <c r="DG27" s="205">
        <f>DB_Census_State!AW27*FE_ConvertionFactors!$F$76*FE_ConvertionFactors!$G$76</f>
        <v>0</v>
      </c>
      <c r="DH27" s="205">
        <f>DB_Census_State!AW27*FE_ConvertionFactors!$C$77*FE_ConvertionFactors!$F$77*FE_ConvertionFactors!$G$77</f>
        <v>0</v>
      </c>
      <c r="DI27" s="205">
        <f>DB_Census_State!AW27*FE_ConvertionFactors!$C$78*FE_ConvertionFactors!$F$78*FE_ConvertionFactors!$G$78</f>
        <v>0</v>
      </c>
      <c r="DJ27" s="205">
        <f>(DB_Census_State!AW27*FE_ConvertionFactors!$D$80/FE_ConvertionFactors!$D$76)*FE_ConvertionFactors!$F$80*FE_ConvertionFactors!$G$80</f>
        <v>0</v>
      </c>
      <c r="DK27" s="205">
        <f>DB_Census_State!AW27*FE_ConvertionFactors!$F$76*FE_ConvertionFactors!$H$76</f>
        <v>0</v>
      </c>
      <c r="DL27" s="205">
        <f>DB_Census_State!AW27*FE_ConvertionFactors!$C$77*FE_ConvertionFactors!$F$77*FE_ConvertionFactors!$H$77</f>
        <v>0</v>
      </c>
      <c r="DM27" s="205">
        <f>DB_Census_State!AW27*FE_ConvertionFactors!$C$78*FE_ConvertionFactors!$F$78*FE_ConvertionFactors!$H$78</f>
        <v>0</v>
      </c>
      <c r="DN27" s="205">
        <f>(DB_Census_State!AW27*FE_ConvertionFactors!$D$80/FE_ConvertionFactors!$D$76)*FE_ConvertionFactors!$F$80*FE_ConvertionFactors!$H$80</f>
        <v>0</v>
      </c>
      <c r="DO27" s="205">
        <f>DB_Census_State!AW27*FE_ConvertionFactors!$F$76*FE_ConvertionFactors!$I$76</f>
        <v>0</v>
      </c>
      <c r="DP27" s="205">
        <f>DB_Census_State!AW27*FE_ConvertionFactors!$C$77*FE_ConvertionFactors!$F$77*FE_ConvertionFactors!$I$77</f>
        <v>0</v>
      </c>
      <c r="DQ27" s="205">
        <f>DB_Census_State!AW27*FE_ConvertionFactors!$C$78*FE_ConvertionFactors!$F$78*FE_ConvertionFactors!$L$78</f>
        <v>0</v>
      </c>
      <c r="DR27" s="205">
        <f>DB_Census_State!AW27*FE_ConvertionFactors!$C$78*FE_ConvertionFactors!$F$78*FE_ConvertionFactors!$I$77</f>
        <v>0</v>
      </c>
      <c r="DS27" s="181">
        <f>SUM(DB_Census_State!M27:N27)*FE_ConvertionFactors!$E$84*FE_ConvertionFactors!$F$84*FE_ConvertionFactors!$G$84</f>
        <v>20619.640534398131</v>
      </c>
      <c r="DT27" s="181">
        <f>SUM(DB_Census_State!O27:P27)*FE_ConvertionFactors!$E$85*FE_ConvertionFactors!$F$85*FE_ConvertionFactors!$G$85</f>
        <v>10.537633906000002</v>
      </c>
      <c r="DU27" s="181">
        <f>SUM(DB_Census_State!Q27:S27)*FE_ConvertionFactors!$E$86*FE_ConvertionFactors!$F$86*FE_ConvertionFactors!$G$86</f>
        <v>223.06996446675001</v>
      </c>
      <c r="DV27" s="181">
        <f>DB_Census_State!U27*FE_ConvertionFactors!$E$87*FE_ConvertionFactors!$F$87*FE_ConvertionFactors!$G$87</f>
        <v>3436.1622852786741</v>
      </c>
      <c r="DW27" s="181">
        <f>DB_Census_State!V27*FE_ConvertionFactors!$E$88*FE_ConvertionFactors!$F$88*FE_ConvertionFactors!$G$88</f>
        <v>2106.0664200000006</v>
      </c>
      <c r="DX27" s="181">
        <f>SUM(DB_Census_State!M27:N27)*FE_ConvertionFactors!$E$84*FE_ConvertionFactors!$F$84*FE_ConvertionFactors!$H$84</f>
        <v>1164875.7964237905</v>
      </c>
      <c r="DY27" s="181">
        <f>SUM(DB_Census_State!O27:P27)*FE_ConvertionFactors!$E$85*FE_ConvertionFactors!$F$85*FE_ConvertionFactors!$H$85</f>
        <v>657.05246708000004</v>
      </c>
      <c r="DZ27" s="181">
        <f>SUM(DB_Census_State!Q27:S27)*FE_ConvertionFactors!$E$86*FE_ConvertionFactors!$F$86*FE_ConvertionFactors!$H$86</f>
        <v>14175.909012875001</v>
      </c>
      <c r="EA27" s="181">
        <f>DB_Census_State!U27*FE_ConvertionFactors!$E$87*FE_ConvertionFactors!$F$87*FE_ConvertionFactors!$H$87</f>
        <v>262608.25755368103</v>
      </c>
      <c r="EB27" s="181">
        <f>DB_Census_State!V27*FE_ConvertionFactors!$E$88*FE_ConvertionFactors!$F$88*FE_ConvertionFactors!$H$88</f>
        <v>125879.83200000002</v>
      </c>
      <c r="EC27" s="181">
        <f>SUM(DB_Census_State!M27:N27)*FE_ConvertionFactors!$E$84*FE_ConvertionFactors!$F$84*FE_ConvertionFactors!$I$84</f>
        <v>785510.11559611931</v>
      </c>
      <c r="ED27" s="181">
        <f>SUM(DB_Census_State!O27:P27)*FE_ConvertionFactors!$E$85*FE_ConvertionFactors!$F$85*FE_ConvertionFactors!$I$85</f>
        <v>443.82034568800003</v>
      </c>
      <c r="EE27" s="181">
        <f>SUM(DB_Census_State!Q27:S27)*FE_ConvertionFactors!$E$86*FE_ConvertionFactors!$F$86*FE_ConvertionFactors!$I$86</f>
        <v>9575.4253332250009</v>
      </c>
      <c r="EF27" s="181">
        <f>DB_Census_State!U27*FE_ConvertionFactors!$E$87*FE_ConvertionFactors!$F$87*FE_ConvertionFactors!$I$87</f>
        <v>210086.60604294486</v>
      </c>
      <c r="EG27" s="181">
        <f>DB_Census_State!V27*FE_ConvertionFactors!$E$88*FE_ConvertionFactors!$F$88*FE_ConvertionFactors!$I$88</f>
        <v>80369.431200000021</v>
      </c>
      <c r="EH27" s="181">
        <f>DB_Census_State!W27*0.00104*FE_ConvertionFactors!$F$90*FE_ConvertionFactors!$G$90</f>
        <v>1315.9448015999999</v>
      </c>
      <c r="EI27" s="181">
        <f>DB_Census_State!X27*0.00104*FE_ConvertionFactors!$F$91*FE_ConvertionFactors!$G$91</f>
        <v>0.97507279999999996</v>
      </c>
      <c r="EJ27" s="181">
        <f>DB_Census_State!Y27*0.000054*FE_ConvertionFactors!$F$92*FE_ConvertionFactors!$G$92</f>
        <v>265.99398839999998</v>
      </c>
      <c r="EK27" s="205">
        <f>DB_Census_State!W27*0.00104*FE_ConvertionFactors!$F$90*FE_ConvertionFactors!$H$90</f>
        <v>156423.62735999998</v>
      </c>
      <c r="EL27" s="205">
        <f>DB_Census_State!X27*0.00104*FE_ConvertionFactors!$F$91*FE_ConvertionFactors!$H$91</f>
        <v>115.90487999999999</v>
      </c>
      <c r="EM27" s="205">
        <f>DB_Census_State!Y27*0.000054*FE_ConvertionFactors!$F$92*FE_ConvertionFactors!$H$92</f>
        <v>22115.500178400001</v>
      </c>
      <c r="EN27" s="205">
        <f>DB_Census_State!W27*0.00104*FE_ConvertionFactors!$F$90*FE_ConvertionFactors!$I$90</f>
        <v>108553.03155839999</v>
      </c>
      <c r="EO27" s="205">
        <f>DB_Census_State!X27*0.00104*FE_ConvertionFactors!$F$91*FE_ConvertionFactors!$I$91</f>
        <v>80.434307199999992</v>
      </c>
      <c r="EP27" s="205">
        <f>DB_Census_State!Y27*0.000054*FE_ConvertionFactors!$F$92*FE_ConvertionFactors!$I$92</f>
        <v>13071.704572800001</v>
      </c>
    </row>
    <row r="28" spans="1:146" x14ac:dyDescent="0.2">
      <c r="A28" s="203">
        <v>52</v>
      </c>
      <c r="B28" s="203" t="s">
        <v>57</v>
      </c>
      <c r="C28" s="203">
        <v>1975</v>
      </c>
      <c r="D28" s="204" t="s">
        <v>204</v>
      </c>
      <c r="E28" s="205">
        <f>DB_Census_State!AL28*FE_ConvertionFactors!$C$4*FE_ConvertionFactors!$F$4*FE_ConvertionFactors!$G$4</f>
        <v>0</v>
      </c>
      <c r="F28" s="205">
        <f>DB_Census_State!AL28*FE_ConvertionFactors!$C$5*FE_ConvertionFactors!$F$5*FE_ConvertionFactors!$G$5</f>
        <v>11462.590986000001</v>
      </c>
      <c r="G28" s="205">
        <f>(DB_Census_State!AL28*FE_ConvertionFactors!$D$9/FE_ConvertionFactors!$D$3)*FE_ConvertionFactors!$C$10*FE_ConvertionFactors!$F$10*FE_ConvertionFactors!$G$10</f>
        <v>1065.5653119999999</v>
      </c>
      <c r="H28" s="205">
        <f>(DB_Census_State!AL28*FE_ConvertionFactors!$D$9/FE_ConvertionFactors!$D$3)*FE_ConvertionFactors!$C$11*FE_ConvertionFactors!$F$11*FE_ConvertionFactors!$G$11</f>
        <v>313.94235600000002</v>
      </c>
      <c r="I28" s="205">
        <f>DB_Census_State!AL28*FE_ConvertionFactors!$C$4*FE_ConvertionFactors!$F$4*FE_ConvertionFactors!$H$4</f>
        <v>370441.8</v>
      </c>
      <c r="J28" s="205">
        <f>DB_Census_State!AL28*FE_ConvertionFactors!$C$5*FE_ConvertionFactors!$F$5*FE_ConvertionFactors!$H$5</f>
        <v>658945.73850000009</v>
      </c>
      <c r="K28" s="205">
        <f>(DB_Census_State!AL28*FE_ConvertionFactors!$D$9/FE_ConvertionFactors!$D$3)*FE_ConvertionFactors!$C$10*FE_ConvertionFactors!$F$10*FE_ConvertionFactors!$H$10</f>
        <v>313009.81040000002</v>
      </c>
      <c r="L28" s="205">
        <f>(DB_Census_State!AL28*FE_ConvertionFactors!$D$9/FE_ConvertionFactors!$D$3)*FE_ConvertionFactors!$C$11*FE_ConvertionFactors!$F$11*FE_ConvertionFactors!$H$11</f>
        <v>48892.662000000004</v>
      </c>
      <c r="M28" s="205">
        <f>DB_Census_State!AL28*FE_ConvertionFactors!$C$4*FE_ConvertionFactors!$F$4*FE_ConvertionFactors!$I$4</f>
        <v>348762</v>
      </c>
      <c r="N28" s="205">
        <f>DB_Census_State!AL28*FE_ConvertionFactors!$C$5*FE_ConvertionFactors!$F$5*FE_ConvertionFactors!$L$5</f>
        <v>332537.7331500001</v>
      </c>
      <c r="O28" s="205">
        <f>DB_Census_State!AM28*FE_ConvertionFactors!$C$14*FE_ConvertionFactors!$F$14*FE_ConvertionFactors!$G$14</f>
        <v>51036.129664</v>
      </c>
      <c r="P28" s="205">
        <f>DB_Census_State!AM28*FE_ConvertionFactors!$C$15*FE_ConvertionFactors!$F$15*FE_ConvertionFactors!$G$15</f>
        <v>14672.227100800001</v>
      </c>
      <c r="Q28" s="205">
        <f>DB_Census_State!AM28*FE_ConvertionFactors!$C$16*FE_ConvertionFactors!$F$16*FE_ConvertionFactors!$G$16</f>
        <v>20414.4518656</v>
      </c>
      <c r="R28" s="205">
        <f>DB_Census_State!AM28*FE_ConvertionFactors!$C$17*FE_ConvertionFactors!$F$17*FE_ConvertionFactors!$G$17</f>
        <v>7482.6729776000002</v>
      </c>
      <c r="S28" s="205">
        <f>(DB_Census_State!AM28*FE_ConvertionFactors!$D$19/FE_ConvertionFactors!$D$13)*FE_ConvertionFactors!$F$19*FE_ConvertionFactors!$G$19</f>
        <v>52415.16731733334</v>
      </c>
      <c r="T28" s="205">
        <f>DB_Census_State!AM28*FE_ConvertionFactors!$C$14*FE_ConvertionFactors!$F$14*FE_ConvertionFactors!$H$14</f>
        <v>8833176.2880000006</v>
      </c>
      <c r="U28" s="205">
        <f>DB_Census_State!AM28*FE_ConvertionFactors!$C$15*FE_ConvertionFactors!$F$15*FE_ConvertionFactors!$H$15</f>
        <v>2101697.3955200003</v>
      </c>
      <c r="V28" s="205">
        <f>DB_Census_State!AM28*FE_ConvertionFactors!$C$16*FE_ConvertionFactors!$F$16*FE_ConvertionFactors!$H$16</f>
        <v>3533270.5152000003</v>
      </c>
      <c r="W28" s="205">
        <f>DB_Census_State!AM28*FE_ConvertionFactors!$C$17*FE_ConvertionFactors!$F$17*FE_ConvertionFactors!$H$17</f>
        <v>3296420.7982400004</v>
      </c>
      <c r="X28" s="205">
        <f>(DB_Census_State!AM28*FE_ConvertionFactors!$D$19/FE_ConvertionFactors!$D$13)*FE_ConvertionFactors!$F$19*FE_ConvertionFactors!$H$19</f>
        <v>19343692.700444445</v>
      </c>
      <c r="Y28" s="205">
        <f>DB_Census_State!AM28*FE_ConvertionFactors!$C$14*FE_ConvertionFactors!$F$14*FE_ConvertionFactors!$I$14</f>
        <v>8195224.6672</v>
      </c>
      <c r="Z28" s="205">
        <f>DB_Census_State!AM28*FE_ConvertionFactors!$C$15*FE_ConvertionFactors!$F$15*FE_ConvertionFactors!$L$15</f>
        <v>1402783.8748399999</v>
      </c>
      <c r="AA28" s="205">
        <f>DB_Census_State!AM28*FE_ConvertionFactors!$C$15*FE_ConvertionFactors!$F$15*FE_ConvertionFactors!$I$14</f>
        <v>1655582.3823200001</v>
      </c>
      <c r="AB28" s="205">
        <f>DB_Census_State!AM28*FE_ConvertionFactors!$C$16*FE_ConvertionFactors!$F$16*FE_ConvertionFactors!$L$16</f>
        <v>2350584.9657572513</v>
      </c>
      <c r="AC28" s="205">
        <f>DB_Census_State!AM28*FE_ConvertionFactors!$C$16*FE_ConvertionFactors!$F$16*FE_ConvertionFactors!$I$14</f>
        <v>3278089.8668800001</v>
      </c>
      <c r="AD28" s="205">
        <f>DB_Census_State!AN28*FE_ConvertionFactors!$C$22*FE_ConvertionFactors!$F$22*FE_ConvertionFactors!$G$22</f>
        <v>1131.4001159999998</v>
      </c>
      <c r="AE28" s="205">
        <f>DB_Census_State!AN28*FE_ConvertionFactors!$C$23*FE_ConvertionFactors!$F$23*FE_ConvertionFactors!$G$23</f>
        <v>454.69476359999999</v>
      </c>
      <c r="AF28" s="205">
        <f>(DB_Census_State!AN28*FE_ConvertionFactors!$D$25/FE_ConvertionFactors!$D$21)*FE_ConvertionFactors!$F$25*FE_ConvertionFactors!$G$25</f>
        <v>25771.858560000001</v>
      </c>
      <c r="AG28" s="205">
        <f>DB_Census_State!AN28*FE_ConvertionFactors!$C$22*FE_ConvertionFactors!$F$22*FE_ConvertionFactors!$H$22</f>
        <v>367171.35839999997</v>
      </c>
      <c r="AH28" s="205">
        <f>DB_Census_State!AN28*FE_ConvertionFactors!$C$23*FE_ConvertionFactors!$F$23*FE_ConvertionFactors!$H$23</f>
        <v>117836.38944</v>
      </c>
      <c r="AI28" s="205">
        <f>(DB_Census_State!AN28*FE_ConvertionFactors!$D$25/FE_ConvertionFactors!$D$21)*FE_ConvertionFactors!$F$25*FE_ConvertionFactors!$H$25</f>
        <v>2747963.2319999998</v>
      </c>
      <c r="AJ28" s="205">
        <f>DB_Census_State!AN28*FE_ConvertionFactors!$C$22*FE_ConvertionFactors!$F$22*FE_ConvertionFactors!$I$22</f>
        <v>324477.01439999999</v>
      </c>
      <c r="AK28" s="205">
        <f>DB_Census_State!AO28*FE_ConvertionFactors!$F$27*FE_ConvertionFactors!$G$27</f>
        <v>0.58200000000000007</v>
      </c>
      <c r="AL28" s="205">
        <f>DB_Census_State!AO28*FE_ConvertionFactors!$C$29*FE_ConvertionFactors!$F$29*FE_ConvertionFactors!$G$29</f>
        <v>0.63062999999999991</v>
      </c>
      <c r="AM28" s="205">
        <f>DB_Census_State!AO28*FE_ConvertionFactors!$F$27*FE_ConvertionFactors!$H$27</f>
        <v>51.798000000000002</v>
      </c>
      <c r="AN28" s="205">
        <f>DB_Census_State!AO28*FE_ConvertionFactors!$C$29*FE_ConvertionFactors!$F$29*FE_ConvertionFactors!$H$29</f>
        <v>142.50599999999997</v>
      </c>
      <c r="AO28" s="205">
        <f>DB_Census_State!AO28*FE_ConvertionFactors!$F$27*FE_ConvertionFactors!$I$27</f>
        <v>27.790500000000005</v>
      </c>
      <c r="AP28" s="205">
        <f>DB_Census_State!AP28*FE_ConvertionFactors!$F$31*FE_ConvertionFactors!$G$31</f>
        <v>515.45591999999999</v>
      </c>
      <c r="AQ28" s="205">
        <f>DB_Census_State!AP28*FE_ConvertionFactors!$F$31*FE_ConvertionFactors!$H$31</f>
        <v>70327.958400000003</v>
      </c>
      <c r="AR28" s="205">
        <f>DB_Census_State!AP28*FE_ConvertionFactors!$F$31*FE_ConvertionFactors!$I$31</f>
        <v>58606.632000000005</v>
      </c>
      <c r="AS28" s="205">
        <f>DB_Census_State!AQ28*FE_ConvertionFactors!$C$34*FE_ConvertionFactors!$F$34*FE_ConvertionFactors!$G$34</f>
        <v>379.3305600000001</v>
      </c>
      <c r="AT28" s="205">
        <f>DB_Census_State!AQ28*FE_ConvertionFactors!$C$35*FE_ConvertionFactors!$F$35*FE_ConvertionFactors!$G$35</f>
        <v>1261.9514880000002</v>
      </c>
      <c r="AU28" s="205">
        <f>DB_Census_State!AQ28*FE_ConvertionFactors!$C$35*FE_ConvertionFactors!$C$37*FE_ConvertionFactors!$F$37*FE_ConvertionFactors!$G$37</f>
        <v>722.39711846400007</v>
      </c>
      <c r="AV28" s="205">
        <f>DB_Census_State!AQ28*FE_ConvertionFactors!$C$35*FE_ConvertionFactors!$C$38*FE_ConvertionFactors!$C$39*FE_ConvertionFactors!$F$39*FE_ConvertionFactors!$G$39</f>
        <v>268.97483289600007</v>
      </c>
      <c r="AW28" s="205">
        <f>DB_Census_State!AQ28*FE_ConvertionFactors!$C$35*FE_ConvertionFactors!$C$38*FE_ConvertionFactors!$C$40*FE_ConvertionFactors!$F$40*FE_ConvertionFactors!$G$40</f>
        <v>55.268801280000005</v>
      </c>
      <c r="AX28" s="205">
        <f>DB_Census_State!AQ28*FE_ConvertionFactors!$C$35*FE_ConvertionFactors!$C$38*FE_ConvertionFactors!$C$41*FE_ConvertionFactors!$F$41*FE_ConvertionFactors!$G$41</f>
        <v>0</v>
      </c>
      <c r="AY28" s="205">
        <f>DB_Census_State!AQ28*FE_ConvertionFactors!$C$35*FE_ConvertionFactors!$C$42*FE_ConvertionFactors!$C$44*FE_ConvertionFactors!$F$44*FE_ConvertionFactors!$G$44</f>
        <v>1450.3657564866353</v>
      </c>
      <c r="AZ28" s="205">
        <f>(DB_Census_State!AQ28*FE_ConvertionFactors!$D$46/FE_ConvertionFactors!$D$33)*FE_ConvertionFactors!$F$46*FE_ConvertionFactors!$G$46</f>
        <v>4978.2620159999997</v>
      </c>
      <c r="BA28" s="205">
        <f>DB_Census_State!AQ28*FE_ConvertionFactors!$C$34*FE_ConvertionFactors!$F$34*FE_ConvertionFactors!$H$34</f>
        <v>128972.39040000002</v>
      </c>
      <c r="BB28" s="205">
        <f>DB_Census_State!AQ28*FE_ConvertionFactors!$C$35*FE_ConvertionFactors!$F$35*FE_ConvertionFactors!$H$35</f>
        <v>1430211.6864000002</v>
      </c>
      <c r="BC28" s="205">
        <f>DB_Census_State!AQ28*FE_ConvertionFactors!$C$35*FE_ConvertionFactors!$C$37*FE_ConvertionFactors!$F$37*FE_ConvertionFactors!$H$37</f>
        <v>738450.38776320009</v>
      </c>
      <c r="BD28" s="205">
        <f>DB_Census_State!AQ28*FE_ConvertionFactors!$C$35*FE_ConvertionFactors!$C$38*FE_ConvertionFactors!$C$39*FE_ConvertionFactors!$F$39*FE_ConvertionFactors!$H$39</f>
        <v>71889.637155840013</v>
      </c>
      <c r="BE28" s="205">
        <f>DB_Census_State!AQ28*FE_ConvertionFactors!$C$35*FE_ConvertionFactors!$C$38*FE_ConvertionFactors!$C$40*FE_ConvertionFactors!$F$40*FE_ConvertionFactors!$H$40</f>
        <v>24720.227481600003</v>
      </c>
      <c r="BF28" s="205">
        <f>DB_Census_State!AQ28*FE_ConvertionFactors!$C$35*FE_ConvertionFactors!$C$38*FE_ConvertionFactors!$C$41*FE_ConvertionFactors!$F$41*FE_ConvertionFactors!$H$41</f>
        <v>269761.9946112</v>
      </c>
      <c r="BG28" s="205">
        <f>DB_Census_State!AQ28*FE_ConvertionFactors!$C$35*FE_ConvertionFactors!$C$42*FE_ConvertionFactors!$C$44*FE_ConvertionFactors!$F$44*FE_ConvertionFactors!$H$44</f>
        <v>152169.52199204042</v>
      </c>
      <c r="BH28" s="205">
        <f>(DB_Census_State!AQ28*FE_ConvertionFactors!$D$46/FE_ConvertionFactors!$D$33)*FE_ConvertionFactors!$F$46*FE_ConvertionFactors!$H$46</f>
        <v>1627508.736</v>
      </c>
      <c r="BI28" s="205">
        <f>DB_Census_State!AQ28*FE_ConvertionFactors!$C$35*FE_ConvertionFactors!$C$38*FE_ConvertionFactors!$C$41*FE_ConvertionFactors!$F$41*FE_ConvertionFactors!$I$41</f>
        <v>249722.532154368</v>
      </c>
      <c r="BJ28" s="181">
        <f>DB_Census_State!AR28*FE_ConvertionFactors!$F$48*FE_ConvertionFactors!$G$48</f>
        <v>16854.997104000002</v>
      </c>
      <c r="BK28" s="205">
        <f>(DB_Census_State!AR28*FE_ConvertionFactors!$D$50/FE_ConvertionFactors!$D$48)*FE_ConvertionFactors!$F$50*FE_ConvertionFactors!$G$50</f>
        <v>7148.774159999999</v>
      </c>
      <c r="BL28" s="181">
        <f>DB_Census_State!AR28*FE_ConvertionFactors!$F$48*FE_ConvertionFactors!$H$48</f>
        <v>1264124.7828000002</v>
      </c>
      <c r="BM28" s="205">
        <f>(DB_Census_State!AR28*FE_ConvertionFactors!$D$50/FE_ConvertionFactors!$D$48)*FE_ConvertionFactors!$F$50*FE_ConvertionFactors!$H$50</f>
        <v>1802296.5839999998</v>
      </c>
      <c r="BN28" s="181">
        <f>DB_Census_State!AR28*FE_ConvertionFactors!$F$48*FE_ConvertionFactors!$I$48</f>
        <v>892363.3547400001</v>
      </c>
      <c r="BO28" s="181">
        <f>DB_Census_State!AS28*FE_ConvertionFactors!$F$52*FE_ConvertionFactors!$G$52</f>
        <v>139.45720320000001</v>
      </c>
      <c r="BP28" s="205">
        <f>DB_Census_State!AS28*FE_ConvertionFactors!$C$53*FE_ConvertionFactors!$F$53*FE_ConvertionFactors!$G$53</f>
        <v>41.837160959999999</v>
      </c>
      <c r="BQ28" s="205">
        <f>DB_Census_State!AS28*FE_ConvertionFactors!$C$54*FE_ConvertionFactors!$C$55*FE_ConvertionFactors!$F$55*FE_ConvertionFactors!$G$55</f>
        <v>67.4252544</v>
      </c>
      <c r="BR28" s="205">
        <f>DB_Census_State!AS28*FE_ConvertionFactors!$C$54*FE_ConvertionFactors!$C$56*FE_ConvertionFactors!$F$56*FE_ConvertionFactors!$G$56</f>
        <v>11.853526912500039</v>
      </c>
      <c r="BS28" s="205">
        <f>DB_Census_State!AS28*FE_ConvertionFactors!$F$52*FE_ConvertionFactors!$H$52</f>
        <v>33168.199680000005</v>
      </c>
      <c r="BT28" s="205">
        <f>DB_Census_State!AS28*FE_ConvertionFactors!$C$53*FE_ConvertionFactors!$F$53*FE_ConvertionFactors!$H$53</f>
        <v>9950.4599040000012</v>
      </c>
      <c r="BU28" s="205">
        <f>DB_Census_State!AS28*FE_ConvertionFactors!$C$54*FE_ConvertionFactors!$C$55*FE_ConvertionFactors!$F$55*FE_ConvertionFactors!$H$55</f>
        <v>20339.951744000002</v>
      </c>
      <c r="BV28" s="205">
        <f>DB_Census_State!AS28*FE_ConvertionFactors!$C$54*FE_ConvertionFactors!$C$56*FE_ConvertionFactors!$F$56*FE_ConvertionFactors!$H$56</f>
        <v>3113.5264023500104</v>
      </c>
      <c r="BW28" s="205">
        <f>DB_Census_State!AS28*FE_ConvertionFactors!$F$52*FE_ConvertionFactors!$I$52</f>
        <v>16961.011200000001</v>
      </c>
      <c r="BX28" s="205">
        <f>DB_Census_State!AS28*FE_ConvertionFactors!$C$53*FE_ConvertionFactors!$F$53*FE_ConvertionFactors!$I$53</f>
        <v>5088.3033599999999</v>
      </c>
      <c r="BY28" s="205">
        <f>DB_Census_State!AS28*FE_ConvertionFactors!$C$54*FE_ConvertionFactors!$C$55*FE_ConvertionFactors!$F$55*FE_ConvertionFactors!$L$55</f>
        <v>10563.289855999999</v>
      </c>
      <c r="BZ28" s="205">
        <f>DB_Census_State!AS28*FE_ConvertionFactors!$C$54*FE_ConvertionFactors!$C$56*FE_ConvertionFactors!$F$56*FE_ConvertionFactors!$I$56</f>
        <v>1778.0290368750059</v>
      </c>
      <c r="CA28" s="205">
        <f>DB_Census_State!AT28*FE_ConvertionFactors!$F$58*FE_ConvertionFactors!$G$58</f>
        <v>723.97145599999999</v>
      </c>
      <c r="CB28" s="205">
        <f>(DB_Census_State!AT28*FE_ConvertionFactors!$D$60/FE_ConvertionFactors!$D$58)*FE_ConvertionFactors!$F$60*FE_ConvertionFactors!$G$60</f>
        <v>3394.6260545454547</v>
      </c>
      <c r="CC28" s="205">
        <f>DB_Census_State!AT28*FE_ConvertionFactors!$F$58*FE_ConvertionFactors!$H$58</f>
        <v>476150.45760000002</v>
      </c>
      <c r="CD28" s="205">
        <f>(DB_Census_State!AT28*FE_ConvertionFactors!$D$60/FE_ConvertionFactors!$D$58)*FE_ConvertionFactors!$F$60*FE_ConvertionFactors!$H$60</f>
        <v>271297.42363636364</v>
      </c>
      <c r="CE28" s="205">
        <f>DB_Census_State!AT28*FE_ConvertionFactors!$F$58*FE_ConvertionFactors!$I$58</f>
        <v>356416.71680000005</v>
      </c>
      <c r="CF28" s="205">
        <f>DB_Census_State!AU28*FE_ConvertionFactors!$F$62*FE_ConvertionFactors!$G$62</f>
        <v>95936.983999999997</v>
      </c>
      <c r="CG28" s="205">
        <f>DB_Census_State!AU28*FE_ConvertionFactors!$C$63*FE_ConvertionFactors!$F$63*FE_ConvertionFactors!$G$63</f>
        <v>38374.793599999997</v>
      </c>
      <c r="CH28" s="205">
        <f>DB_Census_State!AU28*FE_ConvertionFactors!$C$64*FE_ConvertionFactors!$F$64*FE_ConvertionFactors!$G$64</f>
        <v>57562.190399999999</v>
      </c>
      <c r="CI28" s="205">
        <f>(DB_Census_State!AU28*FE_ConvertionFactors!$D$66/FE_ConvertionFactors!$D$62)*FE_ConvertionFactors!$F$66*FE_ConvertionFactors!$G$66</f>
        <v>50966.522749999996</v>
      </c>
      <c r="CJ28" s="205">
        <f>DB_Census_State!AU28*FE_ConvertionFactors!$F$62*FE_ConvertionFactors!$H$62</f>
        <v>18036152.991999999</v>
      </c>
      <c r="CK28" s="205">
        <f>DB_Census_State!AU28*FE_ConvertionFactors!$C$63*FE_ConvertionFactors!$F$63*FE_ConvertionFactors!$H$63</f>
        <v>7214461.1968</v>
      </c>
      <c r="CL28" s="205">
        <f>DB_Census_State!AU28*FE_ConvertionFactors!$C$64*FE_ConvertionFactors!$F$64*FE_ConvertionFactors!$H$64</f>
        <v>10821691.7952</v>
      </c>
      <c r="CM28" s="205">
        <f>(DB_Census_State!AU28*FE_ConvertionFactors!$D$66/FE_ConvertionFactors!$D$62)*FE_ConvertionFactors!$F$66*FE_ConvertionFactors!$H$66</f>
        <v>15289956.824999999</v>
      </c>
      <c r="CN28" s="205">
        <f>DB_Census_State!AU28*FE_ConvertionFactors!$F$62*FE_ConvertionFactors!$I$62</f>
        <v>15349917.439999999</v>
      </c>
      <c r="CO28" s="205">
        <f>DB_Census_State!AU28*FE_ConvertionFactors!$C$63*FE_ConvertionFactors!$F$63*FE_ConvertionFactors!$I$63</f>
        <v>6139966.9759999998</v>
      </c>
      <c r="CP28" s="205">
        <f>DB_Census_State!AU28*FE_ConvertionFactors!$C$64*FE_ConvertionFactors!$F$64*FE_ConvertionFactors!$L$64</f>
        <v>9238731.5591999982</v>
      </c>
      <c r="CQ28" s="205">
        <f>DB_Census_State!AU28*FE_ConvertionFactors!$C$64*FE_ConvertionFactors!$F$64*FE_ConvertionFactors!$I$63</f>
        <v>9209950.4639999997</v>
      </c>
      <c r="CR28" s="205">
        <f>DB_Census_State!AV28*FE_ConvertionFactors!$F$68*FE_ConvertionFactors!$G$68</f>
        <v>29910.972000000005</v>
      </c>
      <c r="CS28" s="205">
        <f>DB_Census_State!AV28*FE_ConvertionFactors!$C$69*FE_ConvertionFactors!$F$69*FE_ConvertionFactors!$G$69</f>
        <v>5982.1944000000012</v>
      </c>
      <c r="CT28" s="205">
        <f>DB_Census_State!AV28*FE_ConvertionFactors!$C$70*FE_ConvertionFactors!$C$71*FE_ConvertionFactors!$F$71*FE_ConvertionFactors!$G$71</f>
        <v>0</v>
      </c>
      <c r="CU28" s="205">
        <f>DB_Census_State!AV28*FE_ConvertionFactors!$C$70*FE_ConvertionFactors!$C$72*FE_ConvertionFactors!$F$72*FE_ConvertionFactors!$G$72</f>
        <v>25442.318800080004</v>
      </c>
      <c r="CV28" s="205">
        <f>(DB_Census_State!AV28*FE_ConvertionFactors!$D$74/FE_ConvertionFactors!$D$69)*FE_ConvertionFactors!$F$74*FE_ConvertionFactors!$G$74</f>
        <v>3697.7849999999999</v>
      </c>
      <c r="CW28" s="205">
        <f>DB_Census_State!AV28*FE_ConvertionFactors!$F$68*FE_ConvertionFactors!$H$68</f>
        <v>1749791.862</v>
      </c>
      <c r="CX28" s="205">
        <f>DB_Census_State!AV28*FE_ConvertionFactors!$C$69*FE_ConvertionFactors!$F$69*FE_ConvertionFactors!$H$69</f>
        <v>349958.37240000005</v>
      </c>
      <c r="CY28" s="205">
        <f>DB_Census_State!AV28*FE_ConvertionFactors!$C$70*FE_ConvertionFactors!$C$71*FE_ConvertionFactors!$F$71*FE_ConvertionFactors!$H$71</f>
        <v>387527.86799999996</v>
      </c>
      <c r="CZ28" s="205">
        <f>DB_Census_State!AV28*FE_ConvertionFactors!$C$70*FE_ConvertionFactors!$C$72*FE_ConvertionFactors!$F$72*FE_ConvertionFactors!$H$72</f>
        <v>967593.97753200016</v>
      </c>
      <c r="DA28" s="205">
        <f>(DB_Census_State!AV28*FE_ConvertionFactors!$D$74/FE_ConvertionFactors!$D$69)*FE_ConvertionFactors!$F$74*FE_ConvertionFactors!$H$74</f>
        <v>1220269.05</v>
      </c>
      <c r="DB28" s="205">
        <f>DB_Census_State!AV28*FE_ConvertionFactors!$F$68*FE_ConvertionFactors!$I$68</f>
        <v>1420771.1700000002</v>
      </c>
      <c r="DC28" s="205">
        <f>DB_Census_State!AV28*FE_ConvertionFactors!$C$69*FE_ConvertionFactors!$F$69*FE_ConvertionFactors!$I$69</f>
        <v>284154.23400000005</v>
      </c>
      <c r="DD28" s="205">
        <f>DB_Census_State!AV28*FE_ConvertionFactors!$C$70*FE_ConvertionFactors!$C$71*FE_ConvertionFactors!$F$71*FE_ConvertionFactors!$I$71</f>
        <v>364848.12</v>
      </c>
      <c r="DE28" s="205">
        <f>DB_Census_State!AV28*FE_ConvertionFactors!$C$70*FE_ConvertionFactors!$C$72*FE_ConvertionFactors!$F$72*FE_ConvertionFactors!$L$72</f>
        <v>680262.77100600023</v>
      </c>
      <c r="DF28" s="205">
        <f>DB_Census_State!AV28*FE_ConvertionFactors!$C$70*FE_ConvertionFactors!$C$72*FE_ConvertionFactors!$F$72*FE_ConvertionFactors!$I$69</f>
        <v>933212.46564000018</v>
      </c>
      <c r="DG28" s="205">
        <f>DB_Census_State!AW28*FE_ConvertionFactors!$F$76*FE_ConvertionFactors!$G$76</f>
        <v>0</v>
      </c>
      <c r="DH28" s="205">
        <f>DB_Census_State!AW28*FE_ConvertionFactors!$C$77*FE_ConvertionFactors!$F$77*FE_ConvertionFactors!$G$77</f>
        <v>0</v>
      </c>
      <c r="DI28" s="205">
        <f>DB_Census_State!AW28*FE_ConvertionFactors!$C$78*FE_ConvertionFactors!$F$78*FE_ConvertionFactors!$G$78</f>
        <v>0</v>
      </c>
      <c r="DJ28" s="205">
        <f>(DB_Census_State!AW28*FE_ConvertionFactors!$D$80/FE_ConvertionFactors!$D$76)*FE_ConvertionFactors!$F$80*FE_ConvertionFactors!$G$80</f>
        <v>0</v>
      </c>
      <c r="DK28" s="205">
        <f>DB_Census_State!AW28*FE_ConvertionFactors!$F$76*FE_ConvertionFactors!$H$76</f>
        <v>0</v>
      </c>
      <c r="DL28" s="205">
        <f>DB_Census_State!AW28*FE_ConvertionFactors!$C$77*FE_ConvertionFactors!$F$77*FE_ConvertionFactors!$H$77</f>
        <v>0</v>
      </c>
      <c r="DM28" s="205">
        <f>DB_Census_State!AW28*FE_ConvertionFactors!$C$78*FE_ConvertionFactors!$F$78*FE_ConvertionFactors!$H$78</f>
        <v>0</v>
      </c>
      <c r="DN28" s="205">
        <f>(DB_Census_State!AW28*FE_ConvertionFactors!$D$80/FE_ConvertionFactors!$D$76)*FE_ConvertionFactors!$F$80*FE_ConvertionFactors!$H$80</f>
        <v>0</v>
      </c>
      <c r="DO28" s="205">
        <f>DB_Census_State!AW28*FE_ConvertionFactors!$F$76*FE_ConvertionFactors!$I$76</f>
        <v>0</v>
      </c>
      <c r="DP28" s="205">
        <f>DB_Census_State!AW28*FE_ConvertionFactors!$C$77*FE_ConvertionFactors!$F$77*FE_ConvertionFactors!$I$77</f>
        <v>0</v>
      </c>
      <c r="DQ28" s="205">
        <f>DB_Census_State!AW28*FE_ConvertionFactors!$C$78*FE_ConvertionFactors!$F$78*FE_ConvertionFactors!$L$78</f>
        <v>0</v>
      </c>
      <c r="DR28" s="205">
        <f>DB_Census_State!AW28*FE_ConvertionFactors!$C$78*FE_ConvertionFactors!$F$78*FE_ConvertionFactors!$I$77</f>
        <v>0</v>
      </c>
      <c r="DS28" s="181">
        <f>SUM(DB_Census_State!M28:N28)*FE_ConvertionFactors!$E$84*FE_ConvertionFactors!$F$84*FE_ConvertionFactors!$G$84</f>
        <v>84442.985847774122</v>
      </c>
      <c r="DT28" s="181">
        <f>SUM(DB_Census_State!O28:P28)*FE_ConvertionFactors!$E$85*FE_ConvertionFactors!$F$85*FE_ConvertionFactors!$G$85</f>
        <v>65.712083254000007</v>
      </c>
      <c r="DU28" s="181">
        <f>SUM(DB_Census_State!Q28:S28)*FE_ConvertionFactors!$E$86*FE_ConvertionFactors!$F$86*FE_ConvertionFactors!$G$86</f>
        <v>1159.3430607705</v>
      </c>
      <c r="DV28" s="181">
        <f>DB_Census_State!U28*FE_ConvertionFactors!$E$87*FE_ConvertionFactors!$F$87*FE_ConvertionFactors!$G$87</f>
        <v>15074.391879846078</v>
      </c>
      <c r="DW28" s="181">
        <f>DB_Census_State!V28*FE_ConvertionFactors!$E$88*FE_ConvertionFactors!$F$88*FE_ConvertionFactors!$G$88</f>
        <v>7500.6153900000008</v>
      </c>
      <c r="DX28" s="181">
        <f>SUM(DB_Census_State!M28:N28)*FE_ConvertionFactors!$E$84*FE_ConvertionFactors!$F$84*FE_ConvertionFactors!$H$84</f>
        <v>4770480.3693223046</v>
      </c>
      <c r="DY28" s="181">
        <f>SUM(DB_Census_State!O28:P28)*FE_ConvertionFactors!$E$85*FE_ConvertionFactors!$F$85*FE_ConvertionFactors!$H$85</f>
        <v>4097.341661720001</v>
      </c>
      <c r="DZ28" s="181">
        <f>SUM(DB_Census_State!Q28:S28)*FE_ConvertionFactors!$E$86*FE_ConvertionFactors!$F$86*FE_ConvertionFactors!$H$86</f>
        <v>73675.278442249997</v>
      </c>
      <c r="EA28" s="181">
        <f>DB_Census_State!U28*FE_ConvertionFactors!$E$87*FE_ConvertionFactors!$F$87*FE_ConvertionFactors!$H$87</f>
        <v>1152058.4467758012</v>
      </c>
      <c r="EB28" s="181">
        <f>DB_Census_State!V28*FE_ConvertionFactors!$E$88*FE_ConvertionFactors!$F$88*FE_ConvertionFactors!$H$88</f>
        <v>448312.64400000003</v>
      </c>
      <c r="EC28" s="181">
        <f>SUM(DB_Census_State!M28:N28)*FE_ConvertionFactors!$E$84*FE_ConvertionFactors!$F$84*FE_ConvertionFactors!$I$84</f>
        <v>3216875.6513437764</v>
      </c>
      <c r="ED28" s="181">
        <f>SUM(DB_Census_State!O28:P28)*FE_ConvertionFactors!$E$85*FE_ConvertionFactors!$F$85*FE_ConvertionFactors!$I$85</f>
        <v>2767.6383299920003</v>
      </c>
      <c r="EE28" s="181">
        <f>SUM(DB_Census_State!Q28:S28)*FE_ConvertionFactors!$E$86*FE_ConvertionFactors!$F$86*FE_ConvertionFactors!$I$86</f>
        <v>49765.565438349993</v>
      </c>
      <c r="EF28" s="181">
        <f>DB_Census_State!U28*FE_ConvertionFactors!$E$87*FE_ConvertionFactors!$F$87*FE_ConvertionFactors!$I$87</f>
        <v>921646.75742064114</v>
      </c>
      <c r="EG28" s="181">
        <f>DB_Census_State!V28*FE_ConvertionFactors!$E$88*FE_ConvertionFactors!$F$88*FE_ConvertionFactors!$I$88</f>
        <v>286230.38040000002</v>
      </c>
      <c r="EH28" s="181">
        <f>DB_Census_State!W28*0.00104*FE_ConvertionFactors!$F$90*FE_ConvertionFactors!$G$90</f>
        <v>17040.405876000001</v>
      </c>
      <c r="EI28" s="181">
        <f>DB_Census_State!X28*0.00104*FE_ConvertionFactors!$F$91*FE_ConvertionFactors!$G$91</f>
        <v>1.1431887999999999</v>
      </c>
      <c r="EJ28" s="181">
        <f>DB_Census_State!Y28*0.000054*FE_ConvertionFactors!$F$92*FE_ConvertionFactors!$G$92</f>
        <v>1137.8916612</v>
      </c>
      <c r="EK28" s="205">
        <f>DB_Census_State!W28*0.00104*FE_ConvertionFactors!$F$90*FE_ConvertionFactors!$H$90</f>
        <v>2025557.6795999999</v>
      </c>
      <c r="EL28" s="205">
        <f>DB_Census_State!X28*0.00104*FE_ConvertionFactors!$F$91*FE_ConvertionFactors!$H$91</f>
        <v>135.88847999999999</v>
      </c>
      <c r="EM28" s="205">
        <f>DB_Census_State!Y28*0.000054*FE_ConvertionFactors!$F$92*FE_ConvertionFactors!$H$92</f>
        <v>94607.563831200008</v>
      </c>
      <c r="EN28" s="205">
        <f>DB_Census_State!W28*0.00104*FE_ConvertionFactors!$F$90*FE_ConvertionFactors!$I$90</f>
        <v>1405672.7262239999</v>
      </c>
      <c r="EO28" s="205">
        <f>DB_Census_State!X28*0.00104*FE_ConvertionFactors!$F$91*FE_ConvertionFactors!$I$91</f>
        <v>94.302291199999985</v>
      </c>
      <c r="EP28" s="205">
        <f>DB_Census_State!Y28*0.000054*FE_ConvertionFactors!$F$92*FE_ConvertionFactors!$I$92</f>
        <v>55919.247350400001</v>
      </c>
    </row>
    <row r="29" spans="1:146" x14ac:dyDescent="0.2">
      <c r="A29" s="203">
        <v>53</v>
      </c>
      <c r="B29" s="203" t="s">
        <v>58</v>
      </c>
      <c r="C29" s="203">
        <v>1975</v>
      </c>
      <c r="D29" s="204" t="s">
        <v>204</v>
      </c>
      <c r="E29" s="205">
        <f>DB_Census_State!AL29*FE_ConvertionFactors!$C$4*FE_ConvertionFactors!$F$4*FE_ConvertionFactors!$G$4</f>
        <v>0</v>
      </c>
      <c r="F29" s="205">
        <f>DB_Census_State!AL29*FE_ConvertionFactors!$C$5*FE_ConvertionFactors!$F$5*FE_ConvertionFactors!$G$5</f>
        <v>0</v>
      </c>
      <c r="G29" s="205">
        <f>(DB_Census_State!AL29*FE_ConvertionFactors!$D$9/FE_ConvertionFactors!$D$3)*FE_ConvertionFactors!$C$10*FE_ConvertionFactors!$F$10*FE_ConvertionFactors!$G$10</f>
        <v>0</v>
      </c>
      <c r="H29" s="205">
        <f>(DB_Census_State!AL29*FE_ConvertionFactors!$D$9/FE_ConvertionFactors!$D$3)*FE_ConvertionFactors!$C$11*FE_ConvertionFactors!$F$11*FE_ConvertionFactors!$G$11</f>
        <v>0</v>
      </c>
      <c r="I29" s="205">
        <f>DB_Census_State!AL29*FE_ConvertionFactors!$C$4*FE_ConvertionFactors!$F$4*FE_ConvertionFactors!$H$4</f>
        <v>0</v>
      </c>
      <c r="J29" s="205">
        <f>DB_Census_State!AL29*FE_ConvertionFactors!$C$5*FE_ConvertionFactors!$F$5*FE_ConvertionFactors!$H$5</f>
        <v>0</v>
      </c>
      <c r="K29" s="205">
        <f>(DB_Census_State!AL29*FE_ConvertionFactors!$D$9/FE_ConvertionFactors!$D$3)*FE_ConvertionFactors!$C$10*FE_ConvertionFactors!$F$10*FE_ConvertionFactors!$H$10</f>
        <v>0</v>
      </c>
      <c r="L29" s="205">
        <f>(DB_Census_State!AL29*FE_ConvertionFactors!$D$9/FE_ConvertionFactors!$D$3)*FE_ConvertionFactors!$C$11*FE_ConvertionFactors!$F$11*FE_ConvertionFactors!$H$11</f>
        <v>0</v>
      </c>
      <c r="M29" s="205">
        <f>DB_Census_State!AL29*FE_ConvertionFactors!$C$4*FE_ConvertionFactors!$F$4*FE_ConvertionFactors!$I$4</f>
        <v>0</v>
      </c>
      <c r="N29" s="205">
        <f>DB_Census_State!AL29*FE_ConvertionFactors!$C$5*FE_ConvertionFactors!$F$5*FE_ConvertionFactors!$L$5</f>
        <v>0</v>
      </c>
      <c r="O29" s="205">
        <f>DB_Census_State!AM29*FE_ConvertionFactors!$C$14*FE_ConvertionFactors!$F$14*FE_ConvertionFactors!$G$14</f>
        <v>53.202447999999997</v>
      </c>
      <c r="P29" s="205">
        <f>DB_Census_State!AM29*FE_ConvertionFactors!$C$15*FE_ConvertionFactors!$F$15*FE_ConvertionFactors!$G$15</f>
        <v>15.295015599999999</v>
      </c>
      <c r="Q29" s="205">
        <f>DB_Census_State!AM29*FE_ConvertionFactors!$C$16*FE_ConvertionFactors!$F$16*FE_ConvertionFactors!$G$16</f>
        <v>21.280979200000001</v>
      </c>
      <c r="R29" s="205">
        <f>DB_Census_State!AM29*FE_ConvertionFactors!$C$17*FE_ConvertionFactors!$F$17*FE_ConvertionFactors!$G$17</f>
        <v>7.8002881999999998</v>
      </c>
      <c r="S29" s="205">
        <f>(DB_Census_State!AM29*FE_ConvertionFactors!$D$19/FE_ConvertionFactors!$D$13)*FE_ConvertionFactors!$F$19*FE_ConvertionFactors!$G$19</f>
        <v>54.640021333333344</v>
      </c>
      <c r="T29" s="205">
        <f>DB_Census_State!AM29*FE_ConvertionFactors!$C$14*FE_ConvertionFactors!$F$14*FE_ConvertionFactors!$H$14</f>
        <v>9208.116</v>
      </c>
      <c r="U29" s="205">
        <f>DB_Census_State!AM29*FE_ConvertionFactors!$C$15*FE_ConvertionFactors!$F$15*FE_ConvertionFactors!$H$15</f>
        <v>2190.9076399999999</v>
      </c>
      <c r="V29" s="205">
        <f>DB_Census_State!AM29*FE_ConvertionFactors!$C$16*FE_ConvertionFactors!$F$16*FE_ConvertionFactors!$H$16</f>
        <v>3683.2464000000004</v>
      </c>
      <c r="W29" s="205">
        <f>DB_Census_State!AM29*FE_ConvertionFactors!$C$17*FE_ConvertionFactors!$F$17*FE_ConvertionFactors!$H$17</f>
        <v>3436.3431800000003</v>
      </c>
      <c r="X29" s="205">
        <f>(DB_Census_State!AM29*FE_ConvertionFactors!$D$19/FE_ConvertionFactors!$D$13)*FE_ConvertionFactors!$F$19*FE_ConvertionFactors!$H$19</f>
        <v>20164.769777777779</v>
      </c>
      <c r="Y29" s="205">
        <f>DB_Census_State!AM29*FE_ConvertionFactors!$C$14*FE_ConvertionFactors!$F$14*FE_ConvertionFactors!$I$14</f>
        <v>8543.0853999999999</v>
      </c>
      <c r="Z29" s="205">
        <f>DB_Census_State!AM29*FE_ConvertionFactors!$C$15*FE_ConvertionFactors!$F$15*FE_ConvertionFactors!$L$15</f>
        <v>1462.327505</v>
      </c>
      <c r="AA29" s="205">
        <f>DB_Census_State!AM29*FE_ConvertionFactors!$C$15*FE_ConvertionFactors!$F$15*FE_ConvertionFactors!$I$14</f>
        <v>1725.8564899999999</v>
      </c>
      <c r="AB29" s="205">
        <f>DB_Census_State!AM29*FE_ConvertionFactors!$C$16*FE_ConvertionFactors!$F$16*FE_ConvertionFactors!$L$16</f>
        <v>2450.35968114359</v>
      </c>
      <c r="AC29" s="205">
        <f>DB_Census_State!AM29*FE_ConvertionFactors!$C$16*FE_ConvertionFactors!$F$16*FE_ConvertionFactors!$I$14</f>
        <v>3417.2341600000004</v>
      </c>
      <c r="AD29" s="205">
        <f>DB_Census_State!AN29*FE_ConvertionFactors!$C$22*FE_ConvertionFactors!$F$22*FE_ConvertionFactors!$G$22</f>
        <v>50.450954399999986</v>
      </c>
      <c r="AE29" s="205">
        <f>DB_Census_State!AN29*FE_ConvertionFactors!$C$23*FE_ConvertionFactors!$F$23*FE_ConvertionFactors!$G$23</f>
        <v>20.275572239999999</v>
      </c>
      <c r="AF29" s="205">
        <f>(DB_Census_State!AN29*FE_ConvertionFactors!$D$25/FE_ConvertionFactors!$D$21)*FE_ConvertionFactors!$F$25*FE_ConvertionFactors!$G$25</f>
        <v>1149.2087040000001</v>
      </c>
      <c r="AG29" s="205">
        <f>DB_Census_State!AN29*FE_ConvertionFactors!$C$22*FE_ConvertionFactors!$F$22*FE_ConvertionFactors!$H$22</f>
        <v>16372.762559999996</v>
      </c>
      <c r="AH29" s="205">
        <f>DB_Census_State!AN29*FE_ConvertionFactors!$C$23*FE_ConvertionFactors!$F$23*FE_ConvertionFactors!$H$23</f>
        <v>5254.5144959999998</v>
      </c>
      <c r="AI29" s="205">
        <f>(DB_Census_State!AN29*FE_ConvertionFactors!$D$25/FE_ConvertionFactors!$D$21)*FE_ConvertionFactors!$F$25*FE_ConvertionFactors!$H$25</f>
        <v>122536.1088</v>
      </c>
      <c r="AJ29" s="205">
        <f>DB_Census_State!AN29*FE_ConvertionFactors!$C$22*FE_ConvertionFactors!$F$22*FE_ConvertionFactors!$I$22</f>
        <v>14468.952959999997</v>
      </c>
      <c r="AK29" s="205">
        <f>DB_Census_State!AO29*FE_ConvertionFactors!$F$27*FE_ConvertionFactors!$G$27</f>
        <v>0</v>
      </c>
      <c r="AL29" s="205">
        <f>DB_Census_State!AO29*FE_ConvertionFactors!$C$29*FE_ConvertionFactors!$F$29*FE_ConvertionFactors!$G$29</f>
        <v>0</v>
      </c>
      <c r="AM29" s="205">
        <f>DB_Census_State!AO29*FE_ConvertionFactors!$F$27*FE_ConvertionFactors!$H$27</f>
        <v>0</v>
      </c>
      <c r="AN29" s="205">
        <f>DB_Census_State!AO29*FE_ConvertionFactors!$C$29*FE_ConvertionFactors!$F$29*FE_ConvertionFactors!$H$29</f>
        <v>0</v>
      </c>
      <c r="AO29" s="205">
        <f>DB_Census_State!AO29*FE_ConvertionFactors!$F$27*FE_ConvertionFactors!$I$27</f>
        <v>0</v>
      </c>
      <c r="AP29" s="205">
        <f>DB_Census_State!AP29*FE_ConvertionFactors!$F$31*FE_ConvertionFactors!$G$31</f>
        <v>3.1733099999999999</v>
      </c>
      <c r="AQ29" s="205">
        <f>DB_Census_State!AP29*FE_ConvertionFactors!$F$31*FE_ConvertionFactors!$H$31</f>
        <v>432.96120000000002</v>
      </c>
      <c r="AR29" s="205">
        <f>DB_Census_State!AP29*FE_ConvertionFactors!$F$31*FE_ConvertionFactors!$I$31</f>
        <v>360.80100000000004</v>
      </c>
      <c r="AS29" s="205">
        <f>DB_Census_State!AQ29*FE_ConvertionFactors!$C$34*FE_ConvertionFactors!$F$34*FE_ConvertionFactors!$G$34</f>
        <v>3.8192000000000008</v>
      </c>
      <c r="AT29" s="205">
        <f>DB_Census_State!AQ29*FE_ConvertionFactors!$C$35*FE_ConvertionFactors!$F$35*FE_ConvertionFactors!$G$35</f>
        <v>12.705660000000002</v>
      </c>
      <c r="AU29" s="205">
        <f>DB_Census_State!AQ29*FE_ConvertionFactors!$C$35*FE_ConvertionFactors!$C$37*FE_ConvertionFactors!$F$37*FE_ConvertionFactors!$G$37</f>
        <v>7.2732844800000009</v>
      </c>
      <c r="AV29" s="205">
        <f>DB_Census_State!AQ29*FE_ConvertionFactors!$C$35*FE_ConvertionFactors!$C$38*FE_ConvertionFactors!$C$39*FE_ConvertionFactors!$F$39*FE_ConvertionFactors!$G$39</f>
        <v>2.7081094700000006</v>
      </c>
      <c r="AW29" s="205">
        <f>DB_Census_State!AQ29*FE_ConvertionFactors!$C$35*FE_ConvertionFactors!$C$38*FE_ConvertionFactors!$C$40*FE_ConvertionFactors!$F$40*FE_ConvertionFactors!$G$40</f>
        <v>0.55646085000000001</v>
      </c>
      <c r="AX29" s="205">
        <f>DB_Census_State!AQ29*FE_ConvertionFactors!$C$35*FE_ConvertionFactors!$C$38*FE_ConvertionFactors!$C$41*FE_ConvertionFactors!$F$41*FE_ConvertionFactors!$G$41</f>
        <v>0</v>
      </c>
      <c r="AY29" s="205">
        <f>DB_Census_State!AQ29*FE_ConvertionFactors!$C$35*FE_ConvertionFactors!$C$42*FE_ConvertionFactors!$C$44*FE_ConvertionFactors!$F$44*FE_ConvertionFactors!$G$44</f>
        <v>14.602664486546399</v>
      </c>
      <c r="AZ29" s="205">
        <f>(DB_Census_State!AQ29*FE_ConvertionFactors!$D$46/FE_ConvertionFactors!$D$33)*FE_ConvertionFactors!$F$46*FE_ConvertionFactors!$G$46</f>
        <v>50.122453333333333</v>
      </c>
      <c r="BA29" s="205">
        <f>DB_Census_State!AQ29*FE_ConvertionFactors!$C$34*FE_ConvertionFactors!$F$34*FE_ConvertionFactors!$H$34</f>
        <v>1298.5280000000002</v>
      </c>
      <c r="BB29" s="205">
        <f>DB_Census_State!AQ29*FE_ConvertionFactors!$C$35*FE_ConvertionFactors!$F$35*FE_ConvertionFactors!$H$35</f>
        <v>14399.748000000001</v>
      </c>
      <c r="BC29" s="205">
        <f>DB_Census_State!AQ29*FE_ConvertionFactors!$C$35*FE_ConvertionFactors!$C$37*FE_ConvertionFactors!$F$37*FE_ConvertionFactors!$H$37</f>
        <v>7434.9130240000013</v>
      </c>
      <c r="BD29" s="205">
        <f>DB_Census_State!AQ29*FE_ConvertionFactors!$C$35*FE_ConvertionFactors!$C$38*FE_ConvertionFactors!$C$39*FE_ConvertionFactors!$F$39*FE_ConvertionFactors!$H$39</f>
        <v>723.80380380000008</v>
      </c>
      <c r="BE29" s="205">
        <f>DB_Census_State!AQ29*FE_ConvertionFactors!$C$35*FE_ConvertionFactors!$C$38*FE_ConvertionFactors!$C$40*FE_ConvertionFactors!$F$40*FE_ConvertionFactors!$H$40</f>
        <v>248.88976200000005</v>
      </c>
      <c r="BF29" s="205">
        <f>DB_Census_State!AQ29*FE_ConvertionFactors!$C$35*FE_ConvertionFactors!$C$38*FE_ConvertionFactors!$C$41*FE_ConvertionFactors!$F$41*FE_ConvertionFactors!$H$41</f>
        <v>2716.0348214999999</v>
      </c>
      <c r="BG29" s="205">
        <f>DB_Census_State!AQ29*FE_ConvertionFactors!$C$35*FE_ConvertionFactors!$C$42*FE_ConvertionFactors!$C$44*FE_ConvertionFactors!$F$44*FE_ConvertionFactors!$H$44</f>
        <v>1532.08283137536</v>
      </c>
      <c r="BH29" s="205">
        <f>(DB_Census_State!AQ29*FE_ConvertionFactors!$D$46/FE_ConvertionFactors!$D$33)*FE_ConvertionFactors!$F$46*FE_ConvertionFactors!$H$46</f>
        <v>16386.186666666665</v>
      </c>
      <c r="BI29" s="205">
        <f>DB_Census_State!AQ29*FE_ConvertionFactors!$C$35*FE_ConvertionFactors!$C$38*FE_ConvertionFactors!$C$41*FE_ConvertionFactors!$F$41*FE_ConvertionFactors!$I$41</f>
        <v>2514.2722347600002</v>
      </c>
      <c r="BJ29" s="181">
        <f>DB_Census_State!AR29*FE_ConvertionFactors!$F$48*FE_ConvertionFactors!$G$48</f>
        <v>116.671104</v>
      </c>
      <c r="BK29" s="205">
        <f>(DB_Census_State!AR29*FE_ConvertionFactors!$D$50/FE_ConvertionFactors!$D$48)*FE_ConvertionFactors!$F$50*FE_ConvertionFactors!$G$50</f>
        <v>49.484159999999996</v>
      </c>
      <c r="BL29" s="181">
        <f>DB_Census_State!AR29*FE_ConvertionFactors!$F$48*FE_ConvertionFactors!$H$48</f>
        <v>8750.3328000000001</v>
      </c>
      <c r="BM29" s="205">
        <f>(DB_Census_State!AR29*FE_ConvertionFactors!$D$50/FE_ConvertionFactors!$D$48)*FE_ConvertionFactors!$F$50*FE_ConvertionFactors!$H$50</f>
        <v>12475.583999999999</v>
      </c>
      <c r="BN29" s="181">
        <f>DB_Census_State!AR29*FE_ConvertionFactors!$F$48*FE_ConvertionFactors!$I$48</f>
        <v>6176.9822400000003</v>
      </c>
      <c r="BO29" s="181">
        <f>DB_Census_State!AS29*FE_ConvertionFactors!$F$52*FE_ConvertionFactors!$G$52</f>
        <v>12.8207664</v>
      </c>
      <c r="BP29" s="205">
        <f>DB_Census_State!AS29*FE_ConvertionFactors!$C$53*FE_ConvertionFactors!$F$53*FE_ConvertionFactors!$G$53</f>
        <v>3.8462299199999999</v>
      </c>
      <c r="BQ29" s="205">
        <f>DB_Census_State!AS29*FE_ConvertionFactors!$C$54*FE_ConvertionFactors!$C$55*FE_ConvertionFactors!$F$55*FE_ConvertionFactors!$G$55</f>
        <v>6.1986287999999989</v>
      </c>
      <c r="BR29" s="205">
        <f>DB_Census_State!AS29*FE_ConvertionFactors!$C$54*FE_ConvertionFactors!$C$56*FE_ConvertionFactors!$F$56*FE_ConvertionFactors!$G$56</f>
        <v>1.0897343132812531</v>
      </c>
      <c r="BS29" s="205">
        <f>DB_Census_State!AS29*FE_ConvertionFactors!$F$52*FE_ConvertionFactors!$H$52</f>
        <v>3049.2633600000004</v>
      </c>
      <c r="BT29" s="205">
        <f>DB_Census_State!AS29*FE_ConvertionFactors!$C$53*FE_ConvertionFactors!$F$53*FE_ConvertionFactors!$H$53</f>
        <v>914.77900800000009</v>
      </c>
      <c r="BU29" s="205">
        <f>DB_Census_State!AS29*FE_ConvertionFactors!$C$54*FE_ConvertionFactors!$C$55*FE_ConvertionFactors!$F$55*FE_ConvertionFactors!$H$55</f>
        <v>1869.919688</v>
      </c>
      <c r="BV29" s="205">
        <f>DB_Census_State!AS29*FE_ConvertionFactors!$C$54*FE_ConvertionFactors!$C$56*FE_ConvertionFactors!$F$56*FE_ConvertionFactors!$H$56</f>
        <v>286.23687962187586</v>
      </c>
      <c r="BW29" s="205">
        <f>DB_Census_State!AS29*FE_ConvertionFactors!$F$52*FE_ConvertionFactors!$I$52</f>
        <v>1559.2824000000001</v>
      </c>
      <c r="BX29" s="205">
        <f>DB_Census_State!AS29*FE_ConvertionFactors!$C$53*FE_ConvertionFactors!$F$53*FE_ConvertionFactors!$I$53</f>
        <v>467.78472000000005</v>
      </c>
      <c r="BY29" s="205">
        <f>DB_Census_State!AS29*FE_ConvertionFactors!$C$54*FE_ConvertionFactors!$C$55*FE_ConvertionFactors!$F$55*FE_ConvertionFactors!$L$55</f>
        <v>971.1185119999999</v>
      </c>
      <c r="BZ29" s="205">
        <f>DB_Census_State!AS29*FE_ConvertionFactors!$C$54*FE_ConvertionFactors!$C$56*FE_ConvertionFactors!$F$56*FE_ConvertionFactors!$I$56</f>
        <v>163.46014699218799</v>
      </c>
      <c r="CA29" s="205">
        <f>DB_Census_State!AT29*FE_ConvertionFactors!$F$58*FE_ConvertionFactors!$G$58</f>
        <v>27.587871999999997</v>
      </c>
      <c r="CB29" s="205">
        <f>(DB_Census_State!AT29*FE_ConvertionFactors!$D$60/FE_ConvertionFactors!$D$58)*FE_ConvertionFactors!$F$60*FE_ConvertionFactors!$G$60</f>
        <v>129.35663181818182</v>
      </c>
      <c r="CC29" s="205">
        <f>DB_Census_State!AT29*FE_ConvertionFactors!$F$58*FE_ConvertionFactors!$H$58</f>
        <v>18144.331200000001</v>
      </c>
      <c r="CD29" s="205">
        <f>(DB_Census_State!AT29*FE_ConvertionFactors!$D$60/FE_ConvertionFactors!$D$58)*FE_ConvertionFactors!$F$60*FE_ConvertionFactors!$H$60</f>
        <v>10338.140454545453</v>
      </c>
      <c r="CE29" s="205">
        <f>DB_Census_State!AT29*FE_ConvertionFactors!$F$58*FE_ConvertionFactors!$I$58</f>
        <v>13581.721599999999</v>
      </c>
      <c r="CF29" s="205">
        <f>DB_Census_State!AU29*FE_ConvertionFactors!$F$62*FE_ConvertionFactors!$G$62</f>
        <v>212.78400000000002</v>
      </c>
      <c r="CG29" s="205">
        <f>DB_Census_State!AU29*FE_ConvertionFactors!$C$63*FE_ConvertionFactors!$F$63*FE_ConvertionFactors!$G$63</f>
        <v>85.113600000000019</v>
      </c>
      <c r="CH29" s="205">
        <f>DB_Census_State!AU29*FE_ConvertionFactors!$C$64*FE_ConvertionFactors!$F$64*FE_ConvertionFactors!$G$64</f>
        <v>127.6704</v>
      </c>
      <c r="CI29" s="205">
        <f>(DB_Census_State!AU29*FE_ConvertionFactors!$D$66/FE_ConvertionFactors!$D$62)*FE_ConvertionFactors!$F$66*FE_ConvertionFactors!$G$66</f>
        <v>113.04149999999998</v>
      </c>
      <c r="CJ29" s="205">
        <f>DB_Census_State!AU29*FE_ConvertionFactors!$F$62*FE_ConvertionFactors!$H$62</f>
        <v>40003.392000000007</v>
      </c>
      <c r="CK29" s="205">
        <f>DB_Census_State!AU29*FE_ConvertionFactors!$C$63*FE_ConvertionFactors!$F$63*FE_ConvertionFactors!$H$63</f>
        <v>16001.356800000001</v>
      </c>
      <c r="CL29" s="205">
        <f>DB_Census_State!AU29*FE_ConvertionFactors!$C$64*FE_ConvertionFactors!$F$64*FE_ConvertionFactors!$H$64</f>
        <v>24002.035199999998</v>
      </c>
      <c r="CM29" s="205">
        <f>(DB_Census_State!AU29*FE_ConvertionFactors!$D$66/FE_ConvertionFactors!$D$62)*FE_ConvertionFactors!$F$66*FE_ConvertionFactors!$H$66</f>
        <v>33912.449999999997</v>
      </c>
      <c r="CN29" s="205">
        <f>DB_Census_State!AU29*FE_ConvertionFactors!$F$62*FE_ConvertionFactors!$I$62</f>
        <v>34045.440000000002</v>
      </c>
      <c r="CO29" s="205">
        <f>DB_Census_State!AU29*FE_ConvertionFactors!$C$63*FE_ConvertionFactors!$F$63*FE_ConvertionFactors!$I$63</f>
        <v>13618.176000000001</v>
      </c>
      <c r="CP29" s="205">
        <f>DB_Census_State!AU29*FE_ConvertionFactors!$C$64*FE_ConvertionFactors!$F$64*FE_ConvertionFactors!$L$64</f>
        <v>20491.099199999997</v>
      </c>
      <c r="CQ29" s="205">
        <f>DB_Census_State!AU29*FE_ConvertionFactors!$C$64*FE_ConvertionFactors!$F$64*FE_ConvertionFactors!$I$63</f>
        <v>20427.263999999999</v>
      </c>
      <c r="CR29" s="205">
        <f>DB_Census_State!AV29*FE_ConvertionFactors!$F$68*FE_ConvertionFactors!$G$68</f>
        <v>0.72800000000000009</v>
      </c>
      <c r="CS29" s="205">
        <f>DB_Census_State!AV29*FE_ConvertionFactors!$C$69*FE_ConvertionFactors!$F$69*FE_ConvertionFactors!$G$69</f>
        <v>0.14560000000000003</v>
      </c>
      <c r="CT29" s="205">
        <f>DB_Census_State!AV29*FE_ConvertionFactors!$C$70*FE_ConvertionFactors!$C$71*FE_ConvertionFactors!$F$71*FE_ConvertionFactors!$G$71</f>
        <v>0</v>
      </c>
      <c r="CU29" s="205">
        <f>DB_Census_State!AV29*FE_ConvertionFactors!$C$70*FE_ConvertionFactors!$C$72*FE_ConvertionFactors!$F$72*FE_ConvertionFactors!$G$72</f>
        <v>0.61923792</v>
      </c>
      <c r="CV29" s="205">
        <f>(DB_Census_State!AV29*FE_ConvertionFactors!$D$74/FE_ConvertionFactors!$D$69)*FE_ConvertionFactors!$F$74*FE_ConvertionFactors!$G$74</f>
        <v>9.0000000000000011E-2</v>
      </c>
      <c r="CW29" s="205">
        <f>DB_Census_State!AV29*FE_ConvertionFactors!$F$68*FE_ConvertionFactors!$H$68</f>
        <v>42.588000000000001</v>
      </c>
      <c r="CX29" s="205">
        <f>DB_Census_State!AV29*FE_ConvertionFactors!$C$69*FE_ConvertionFactors!$F$69*FE_ConvertionFactors!$H$69</f>
        <v>8.5175999999999998</v>
      </c>
      <c r="CY29" s="205">
        <f>DB_Census_State!AV29*FE_ConvertionFactors!$C$70*FE_ConvertionFactors!$C$71*FE_ConvertionFactors!$F$71*FE_ConvertionFactors!$H$71</f>
        <v>9.4319999999999986</v>
      </c>
      <c r="CZ29" s="205">
        <f>DB_Census_State!AV29*FE_ConvertionFactors!$C$70*FE_ConvertionFactors!$C$72*FE_ConvertionFactors!$F$72*FE_ConvertionFactors!$H$72</f>
        <v>23.550167999999999</v>
      </c>
      <c r="DA29" s="205">
        <f>(DB_Census_State!AV29*FE_ConvertionFactors!$D$74/FE_ConvertionFactors!$D$69)*FE_ConvertionFactors!$F$74*FE_ConvertionFactors!$H$74</f>
        <v>29.7</v>
      </c>
      <c r="DB29" s="205">
        <f>DB_Census_State!AV29*FE_ConvertionFactors!$F$68*FE_ConvertionFactors!$I$68</f>
        <v>34.58</v>
      </c>
      <c r="DC29" s="205">
        <f>DB_Census_State!AV29*FE_ConvertionFactors!$C$69*FE_ConvertionFactors!$F$69*FE_ConvertionFactors!$I$69</f>
        <v>6.9160000000000013</v>
      </c>
      <c r="DD29" s="205">
        <f>DB_Census_State!AV29*FE_ConvertionFactors!$C$70*FE_ConvertionFactors!$C$71*FE_ConvertionFactors!$F$71*FE_ConvertionFactors!$I$71</f>
        <v>8.879999999999999</v>
      </c>
      <c r="DE29" s="205">
        <f>DB_Census_State!AV29*FE_ConvertionFactors!$C$70*FE_ConvertionFactors!$C$72*FE_ConvertionFactors!$F$72*FE_ConvertionFactors!$L$72</f>
        <v>16.556844000000002</v>
      </c>
      <c r="DF29" s="205">
        <f>DB_Census_State!AV29*FE_ConvertionFactors!$C$70*FE_ConvertionFactors!$C$72*FE_ConvertionFactors!$F$72*FE_ConvertionFactors!$I$69</f>
        <v>22.713360000000002</v>
      </c>
      <c r="DG29" s="205">
        <f>DB_Census_State!AW29*FE_ConvertionFactors!$F$76*FE_ConvertionFactors!$G$76</f>
        <v>0.45760000000000001</v>
      </c>
      <c r="DH29" s="205">
        <f>DB_Census_State!AW29*FE_ConvertionFactors!$C$77*FE_ConvertionFactors!$F$77*FE_ConvertionFactors!$G$77</f>
        <v>0.31648000000000004</v>
      </c>
      <c r="DI29" s="205">
        <f>DB_Census_State!AW29*FE_ConvertionFactors!$C$78*FE_ConvertionFactors!$F$78*FE_ConvertionFactors!$G$78</f>
        <v>0.120408</v>
      </c>
      <c r="DJ29" s="205">
        <f>(DB_Census_State!AW29*FE_ConvertionFactors!$D$80/FE_ConvertionFactors!$D$76)*FE_ConvertionFactors!$F$80*FE_ConvertionFactors!$G$80</f>
        <v>0.22931999999999997</v>
      </c>
      <c r="DK29" s="205">
        <f>DB_Census_State!AW29*FE_ConvertionFactors!$F$76*FE_ConvertionFactors!$H$76</f>
        <v>64.768000000000001</v>
      </c>
      <c r="DL29" s="205">
        <f>DB_Census_State!AW29*FE_ConvertionFactors!$C$77*FE_ConvertionFactors!$F$77*FE_ConvertionFactors!$H$77</f>
        <v>50.361600000000003</v>
      </c>
      <c r="DM29" s="205">
        <f>DB_Census_State!AW29*FE_ConvertionFactors!$C$78*FE_ConvertionFactors!$F$78*FE_ConvertionFactors!$H$78</f>
        <v>13.154400000000001</v>
      </c>
      <c r="DN29" s="205">
        <f>(DB_Census_State!AW29*FE_ConvertionFactors!$D$80/FE_ConvertionFactors!$D$76)*FE_ConvertionFactors!$F$80*FE_ConvertionFactors!$H$80</f>
        <v>101.00999999999998</v>
      </c>
      <c r="DO29" s="205">
        <f>DB_Census_State!AW29*FE_ConvertionFactors!$F$76*FE_ConvertionFactors!$I$76</f>
        <v>56.32</v>
      </c>
      <c r="DP29" s="205">
        <f>DB_Census_State!AW29*FE_ConvertionFactors!$C$77*FE_ConvertionFactors!$F$77*FE_ConvertionFactors!$I$77</f>
        <v>44.032000000000004</v>
      </c>
      <c r="DQ29" s="205">
        <f>DB_Census_State!AW29*FE_ConvertionFactors!$C$78*FE_ConvertionFactors!$F$78*FE_ConvertionFactors!$L$78</f>
        <v>6.4728000000000012</v>
      </c>
      <c r="DR29" s="205">
        <f>DB_Census_State!AW29*FE_ConvertionFactors!$C$78*FE_ConvertionFactors!$F$78*FE_ConvertionFactors!$I$77</f>
        <v>11.136000000000001</v>
      </c>
      <c r="DS29" s="181">
        <f>SUM(DB_Census_State!M29:N29)*FE_ConvertionFactors!$E$84*FE_ConvertionFactors!$F$84*FE_ConvertionFactors!$G$84</f>
        <v>269.44125009567699</v>
      </c>
      <c r="DT29" s="181">
        <f>SUM(DB_Census_State!O29:P29)*FE_ConvertionFactors!$E$85*FE_ConvertionFactors!$F$85*FE_ConvertionFactors!$G$85</f>
        <v>1.478078022</v>
      </c>
      <c r="DU29" s="181">
        <f>SUM(DB_Census_State!Q29:S29)*FE_ConvertionFactors!$E$86*FE_ConvertionFactors!$F$86*FE_ConvertionFactors!$G$86</f>
        <v>6.9330197947499999</v>
      </c>
      <c r="DV29" s="181">
        <f>DB_Census_State!U29*FE_ConvertionFactors!$E$87*FE_ConvertionFactors!$F$87*FE_ConvertionFactors!$G$87</f>
        <v>167.24442090894306</v>
      </c>
      <c r="DW29" s="181">
        <f>DB_Census_State!V29*FE_ConvertionFactors!$E$88*FE_ConvertionFactors!$F$88*FE_ConvertionFactors!$G$88</f>
        <v>437.56584750000007</v>
      </c>
      <c r="DX29" s="181">
        <f>SUM(DB_Census_State!M29:N29)*FE_ConvertionFactors!$E$84*FE_ConvertionFactors!$F$84*FE_ConvertionFactors!$H$84</f>
        <v>15221.681011898638</v>
      </c>
      <c r="DY29" s="181">
        <f>SUM(DB_Census_State!O29:P29)*FE_ConvertionFactors!$E$85*FE_ConvertionFactors!$F$85*FE_ConvertionFactors!$H$85</f>
        <v>92.162511960000003</v>
      </c>
      <c r="DZ29" s="181">
        <f>SUM(DB_Census_State!Q29:S29)*FE_ConvertionFactors!$E$86*FE_ConvertionFactors!$F$86*FE_ConvertionFactors!$H$86</f>
        <v>440.58758887499999</v>
      </c>
      <c r="EA29" s="181">
        <f>DB_Census_State!U29*FE_ConvertionFactors!$E$87*FE_ConvertionFactors!$F$87*FE_ConvertionFactors!$H$87</f>
        <v>12781.63320418088</v>
      </c>
      <c r="EB29" s="181">
        <f>DB_Census_State!V29*FE_ConvertionFactors!$E$88*FE_ConvertionFactors!$F$88*FE_ConvertionFactors!$H$88</f>
        <v>26153.361000000004</v>
      </c>
      <c r="EC29" s="181">
        <f>SUM(DB_Census_State!M29:N29)*FE_ConvertionFactors!$E$84*FE_ConvertionFactors!$F$84*FE_ConvertionFactors!$I$84</f>
        <v>10264.428575073411</v>
      </c>
      <c r="ED29" s="181">
        <f>SUM(DB_Census_State!O29:P29)*FE_ConvertionFactors!$E$85*FE_ConvertionFactors!$F$85*FE_ConvertionFactors!$I$85</f>
        <v>62.253168455999997</v>
      </c>
      <c r="EE29" s="181">
        <f>SUM(DB_Census_State!Q29:S29)*FE_ConvertionFactors!$E$86*FE_ConvertionFactors!$F$86*FE_ConvertionFactors!$I$86</f>
        <v>297.60444682499997</v>
      </c>
      <c r="EF29" s="181">
        <f>DB_Census_State!U29*FE_ConvertionFactors!$E$87*FE_ConvertionFactors!$F$87*FE_ConvertionFactors!$I$87</f>
        <v>10225.306563344704</v>
      </c>
      <c r="EG29" s="181">
        <f>DB_Census_State!V29*FE_ConvertionFactors!$E$88*FE_ConvertionFactors!$F$88*FE_ConvertionFactors!$I$88</f>
        <v>16697.915100000002</v>
      </c>
      <c r="EH29" s="181">
        <f>DB_Census_State!W29*0.00104*FE_ConvertionFactors!$F$90*FE_ConvertionFactors!$G$90</f>
        <v>164.72005679999998</v>
      </c>
      <c r="EI29" s="181">
        <f>DB_Census_State!X29*0.00104*FE_ConvertionFactors!$F$91*FE_ConvertionFactors!$G$91</f>
        <v>6.7246399999999984E-2</v>
      </c>
      <c r="EJ29" s="181">
        <f>DB_Census_State!Y29*0.000054*FE_ConvertionFactors!$F$92*FE_ConvertionFactors!$G$92</f>
        <v>40.584045599999996</v>
      </c>
      <c r="EK29" s="205">
        <f>DB_Census_State!W29*0.00104*FE_ConvertionFactors!$F$90*FE_ConvertionFactors!$H$90</f>
        <v>19579.931279999993</v>
      </c>
      <c r="EL29" s="205">
        <f>DB_Census_State!X29*0.00104*FE_ConvertionFactors!$F$91*FE_ConvertionFactors!$H$91</f>
        <v>7.9934399999999979</v>
      </c>
      <c r="EM29" s="205">
        <f>DB_Census_State!Y29*0.000054*FE_ConvertionFactors!$F$92*FE_ConvertionFactors!$H$92</f>
        <v>3374.2735056000001</v>
      </c>
      <c r="EN29" s="205">
        <f>DB_Census_State!W29*0.00104*FE_ConvertionFactors!$F$90*FE_ConvertionFactors!$I$90</f>
        <v>13587.850723199996</v>
      </c>
      <c r="EO29" s="205">
        <f>DB_Census_State!X29*0.00104*FE_ConvertionFactors!$F$91*FE_ConvertionFactors!$I$91</f>
        <v>5.5471935999999982</v>
      </c>
      <c r="EP29" s="205">
        <f>DB_Census_State!Y29*0.000054*FE_ConvertionFactors!$F$92*FE_ConvertionFactors!$I$92</f>
        <v>1994.4159551999999</v>
      </c>
    </row>
    <row r="30" spans="1:146" x14ac:dyDescent="0.2">
      <c r="A30" s="203">
        <v>11</v>
      </c>
      <c r="B30" s="203" t="s">
        <v>32</v>
      </c>
      <c r="C30" s="203">
        <v>1985</v>
      </c>
      <c r="D30" s="204" t="s">
        <v>200</v>
      </c>
      <c r="E30" s="205">
        <f>DB_Census_State!AL30*FE_ConvertionFactors!$C$4*FE_ConvertionFactors!$F$4*FE_ConvertionFactors!$G$4</f>
        <v>0</v>
      </c>
      <c r="F30" s="205">
        <f>DB_Census_State!AL30*FE_ConvertionFactors!$C$5*FE_ConvertionFactors!$F$5*FE_ConvertionFactors!$G$5</f>
        <v>72.963660000000004</v>
      </c>
      <c r="G30" s="205">
        <f>(DB_Census_State!AL30*FE_ConvertionFactors!$D$9/FE_ConvertionFactors!$D$3)*FE_ConvertionFactors!$C$10*FE_ConvertionFactors!$F$10*FE_ConvertionFactors!$G$10</f>
        <v>6.7827200000000003</v>
      </c>
      <c r="H30" s="205">
        <f>(DB_Census_State!AL30*FE_ConvertionFactors!$D$9/FE_ConvertionFactors!$D$3)*FE_ConvertionFactors!$C$11*FE_ConvertionFactors!$F$11*FE_ConvertionFactors!$G$11</f>
        <v>1.9983600000000004</v>
      </c>
      <c r="I30" s="205">
        <f>DB_Census_State!AL30*FE_ConvertionFactors!$C$4*FE_ConvertionFactors!$F$4*FE_ConvertionFactors!$H$4</f>
        <v>2358</v>
      </c>
      <c r="J30" s="205">
        <f>DB_Census_State!AL30*FE_ConvertionFactors!$C$5*FE_ConvertionFactors!$F$5*FE_ConvertionFactors!$H$5</f>
        <v>4194.4350000000004</v>
      </c>
      <c r="K30" s="205">
        <f>(DB_Census_State!AL30*FE_ConvertionFactors!$D$9/FE_ConvertionFactors!$D$3)*FE_ConvertionFactors!$C$10*FE_ConvertionFactors!$F$10*FE_ConvertionFactors!$H$10</f>
        <v>1992.4240000000002</v>
      </c>
      <c r="L30" s="205">
        <f>(DB_Census_State!AL30*FE_ConvertionFactors!$D$9/FE_ConvertionFactors!$D$3)*FE_ConvertionFactors!$C$11*FE_ConvertionFactors!$F$11*FE_ConvertionFactors!$H$11</f>
        <v>311.22000000000003</v>
      </c>
      <c r="M30" s="205">
        <f>DB_Census_State!AL30*FE_ConvertionFactors!$C$4*FE_ConvertionFactors!$F$4*FE_ConvertionFactors!$I$4</f>
        <v>2220</v>
      </c>
      <c r="N30" s="205">
        <f>DB_Census_State!AL30*FE_ConvertionFactors!$C$5*FE_ConvertionFactors!$F$5*FE_ConvertionFactors!$L$5</f>
        <v>2116.7265000000002</v>
      </c>
      <c r="O30" s="205">
        <f>DB_Census_State!AM30*FE_ConvertionFactors!$C$14*FE_ConvertionFactors!$F$14*FE_ConvertionFactors!$G$14</f>
        <v>10432.550128000001</v>
      </c>
      <c r="P30" s="205">
        <f>DB_Census_State!AM30*FE_ConvertionFactors!$C$15*FE_ConvertionFactors!$F$15*FE_ConvertionFactors!$G$15</f>
        <v>2999.2232116</v>
      </c>
      <c r="Q30" s="205">
        <f>DB_Census_State!AM30*FE_ConvertionFactors!$C$16*FE_ConvertionFactors!$F$16*FE_ConvertionFactors!$G$16</f>
        <v>4173.0200512000001</v>
      </c>
      <c r="R30" s="205">
        <f>DB_Census_State!AM30*FE_ConvertionFactors!$C$17*FE_ConvertionFactors!$F$17*FE_ConvertionFactors!$G$17</f>
        <v>1529.5705502000001</v>
      </c>
      <c r="S30" s="205">
        <f>(DB_Census_State!AM30*FE_ConvertionFactors!$D$19/FE_ConvertionFactors!$D$13)*FE_ConvertionFactors!$F$19*FE_ConvertionFactors!$G$19</f>
        <v>10714.446101333335</v>
      </c>
      <c r="T30" s="205">
        <f>DB_Census_State!AM30*FE_ConvertionFactors!$C$14*FE_ConvertionFactors!$F$14*FE_ConvertionFactors!$H$14</f>
        <v>1805633.676</v>
      </c>
      <c r="U30" s="205">
        <f>DB_Census_State!AM30*FE_ConvertionFactors!$C$15*FE_ConvertionFactors!$F$15*FE_ConvertionFactors!$H$15</f>
        <v>429618.46004000003</v>
      </c>
      <c r="V30" s="205">
        <f>DB_Census_State!AM30*FE_ConvertionFactors!$C$16*FE_ConvertionFactors!$F$16*FE_ConvertionFactors!$H$16</f>
        <v>722253.47040000011</v>
      </c>
      <c r="W30" s="205">
        <f>DB_Census_State!AM30*FE_ConvertionFactors!$C$17*FE_ConvertionFactors!$F$17*FE_ConvertionFactors!$H$17</f>
        <v>673837.83698000014</v>
      </c>
      <c r="X30" s="205">
        <f>(DB_Census_State!AM30*FE_ConvertionFactors!$D$19/FE_ConvertionFactors!$D$13)*FE_ConvertionFactors!$F$19*FE_ConvertionFactors!$H$19</f>
        <v>3954140.8231111113</v>
      </c>
      <c r="Y30" s="205">
        <f>DB_Census_State!AM30*FE_ConvertionFactors!$C$14*FE_ConvertionFactors!$F$14*FE_ConvertionFactors!$I$14</f>
        <v>1675226.7993999999</v>
      </c>
      <c r="Z30" s="205">
        <f>DB_Census_State!AM30*FE_ConvertionFactors!$C$15*FE_ConvertionFactors!$F$15*FE_ConvertionFactors!$L$15</f>
        <v>286750.05705499998</v>
      </c>
      <c r="AA30" s="205">
        <f>DB_Census_State!AM30*FE_ConvertionFactors!$C$15*FE_ConvertionFactors!$F$15*FE_ConvertionFactors!$I$14</f>
        <v>338425.86239000002</v>
      </c>
      <c r="AB30" s="205">
        <f>DB_Census_State!AM30*FE_ConvertionFactors!$C$16*FE_ConvertionFactors!$F$16*FE_ConvertionFactors!$L$16</f>
        <v>480494.81116283592</v>
      </c>
      <c r="AC30" s="205">
        <f>DB_Census_State!AM30*FE_ConvertionFactors!$C$16*FE_ConvertionFactors!$F$16*FE_ConvertionFactors!$I$14</f>
        <v>670090.71976000001</v>
      </c>
      <c r="AD30" s="205">
        <f>DB_Census_State!AN30*FE_ConvertionFactors!$C$22*FE_ConvertionFactors!$F$22*FE_ConvertionFactors!$G$22</f>
        <v>207.71473799999998</v>
      </c>
      <c r="AE30" s="205">
        <f>DB_Census_State!AN30*FE_ConvertionFactors!$C$23*FE_ConvertionFactors!$F$23*FE_ConvertionFactors!$G$23</f>
        <v>83.477809799999989</v>
      </c>
      <c r="AF30" s="205">
        <f>(DB_Census_State!AN30*FE_ConvertionFactors!$D$25/FE_ConvertionFactors!$D$21)*FE_ConvertionFactors!$F$25*FE_ConvertionFactors!$G$25</f>
        <v>4731.4780800000008</v>
      </c>
      <c r="AG30" s="205">
        <f>DB_Census_State!AN30*FE_ConvertionFactors!$C$22*FE_ConvertionFactors!$F$22*FE_ConvertionFactors!$H$22</f>
        <v>67409.311199999996</v>
      </c>
      <c r="AH30" s="205">
        <f>DB_Census_State!AN30*FE_ConvertionFactors!$C$23*FE_ConvertionFactors!$F$23*FE_ConvertionFactors!$H$23</f>
        <v>21633.685919999996</v>
      </c>
      <c r="AI30" s="205">
        <f>(DB_Census_State!AN30*FE_ConvertionFactors!$D$25/FE_ConvertionFactors!$D$21)*FE_ConvertionFactors!$F$25*FE_ConvertionFactors!$H$25</f>
        <v>504500.97600000002</v>
      </c>
      <c r="AJ30" s="205">
        <f>DB_Census_State!AN30*FE_ConvertionFactors!$C$22*FE_ConvertionFactors!$F$22*FE_ConvertionFactors!$I$22</f>
        <v>59571.019199999995</v>
      </c>
      <c r="AK30" s="205">
        <f>DB_Census_State!AO30*FE_ConvertionFactors!$F$27*FE_ConvertionFactors!$G$27</f>
        <v>1903.9160000000002</v>
      </c>
      <c r="AL30" s="205">
        <f>DB_Census_State!AO30*FE_ConvertionFactors!$C$29*FE_ConvertionFactors!$F$29*FE_ConvertionFactors!$G$29</f>
        <v>2063.0009399999999</v>
      </c>
      <c r="AM30" s="205">
        <f>DB_Census_State!AO30*FE_ConvertionFactors!$F$27*FE_ConvertionFactors!$H$27</f>
        <v>169448.524</v>
      </c>
      <c r="AN30" s="205">
        <f>DB_Census_State!AO30*FE_ConvertionFactors!$C$29*FE_ConvertionFactors!$F$29*FE_ConvertionFactors!$H$29</f>
        <v>466184.62799999997</v>
      </c>
      <c r="AO30" s="205">
        <f>DB_Census_State!AO30*FE_ConvertionFactors!$F$27*FE_ConvertionFactors!$I$27</f>
        <v>90911.989000000001</v>
      </c>
      <c r="AP30" s="205">
        <f>DB_Census_State!AP30*FE_ConvertionFactors!$F$31*FE_ConvertionFactors!$G$31</f>
        <v>8961.9793199999986</v>
      </c>
      <c r="AQ30" s="205">
        <f>DB_Census_State!AP30*FE_ConvertionFactors!$F$31*FE_ConvertionFactors!$H$31</f>
        <v>1222757.7264</v>
      </c>
      <c r="AR30" s="205">
        <f>DB_Census_State!AP30*FE_ConvertionFactors!$F$31*FE_ConvertionFactors!$I$31</f>
        <v>1018964.7720000001</v>
      </c>
      <c r="AS30" s="205">
        <f>DB_Census_State!AQ30*FE_ConvertionFactors!$C$34*FE_ConvertionFactors!$F$34*FE_ConvertionFactors!$G$34</f>
        <v>5.0243200000000003</v>
      </c>
      <c r="AT30" s="205">
        <f>DB_Census_State!AQ30*FE_ConvertionFactors!$C$35*FE_ConvertionFactors!$F$35*FE_ConvertionFactors!$G$35</f>
        <v>16.714835999999998</v>
      </c>
      <c r="AU30" s="205">
        <f>DB_Census_State!AQ30*FE_ConvertionFactors!$C$35*FE_ConvertionFactors!$C$37*FE_ConvertionFactors!$F$37*FE_ConvertionFactors!$G$37</f>
        <v>9.5683150080000008</v>
      </c>
      <c r="AV30" s="205">
        <f>DB_Census_State!AQ30*FE_ConvertionFactors!$C$35*FE_ConvertionFactors!$C$38*FE_ConvertionFactors!$C$39*FE_ConvertionFactors!$F$39*FE_ConvertionFactors!$G$39</f>
        <v>3.5626331620000005</v>
      </c>
      <c r="AW30" s="205">
        <f>DB_Census_State!AQ30*FE_ConvertionFactors!$C$35*FE_ConvertionFactors!$C$38*FE_ConvertionFactors!$C$40*FE_ConvertionFactors!$F$40*FE_ConvertionFactors!$G$40</f>
        <v>0.73204790999999991</v>
      </c>
      <c r="AX30" s="205">
        <f>DB_Census_State!AQ30*FE_ConvertionFactors!$C$35*FE_ConvertionFactors!$C$38*FE_ConvertionFactors!$C$41*FE_ConvertionFactors!$F$41*FE_ConvertionFactors!$G$41</f>
        <v>0</v>
      </c>
      <c r="AY30" s="205">
        <f>DB_Census_State!AQ30*FE_ConvertionFactors!$C$35*FE_ConvertionFactors!$C$42*FE_ConvertionFactors!$C$44*FE_ConvertionFactors!$F$44*FE_ConvertionFactors!$G$44</f>
        <v>19.210426066465434</v>
      </c>
      <c r="AZ30" s="205">
        <f>(DB_Census_State!AQ30*FE_ConvertionFactors!$D$46/FE_ConvertionFactors!$D$33)*FE_ConvertionFactors!$F$46*FE_ConvertionFactors!$G$46</f>
        <v>65.938218666666671</v>
      </c>
      <c r="BA30" s="205">
        <f>DB_Census_State!AQ30*FE_ConvertionFactors!$C$34*FE_ConvertionFactors!$F$34*FE_ConvertionFactors!$H$34</f>
        <v>1708.2688000000001</v>
      </c>
      <c r="BB30" s="205">
        <f>DB_Census_State!AQ30*FE_ConvertionFactors!$C$35*FE_ConvertionFactors!$F$35*FE_ConvertionFactors!$H$35</f>
        <v>18943.480800000001</v>
      </c>
      <c r="BC30" s="205">
        <f>DB_Census_State!AQ30*FE_ConvertionFactors!$C$35*FE_ConvertionFactors!$C$37*FE_ConvertionFactors!$F$37*FE_ConvertionFactors!$H$37</f>
        <v>9780.9442304000004</v>
      </c>
      <c r="BD30" s="205">
        <f>DB_Census_State!AQ30*FE_ConvertionFactors!$C$35*FE_ConvertionFactors!$C$38*FE_ConvertionFactors!$C$39*FE_ConvertionFactors!$F$39*FE_ConvertionFactors!$H$39</f>
        <v>952.1946814800001</v>
      </c>
      <c r="BE30" s="205">
        <f>DB_Census_State!AQ30*FE_ConvertionFactors!$C$35*FE_ConvertionFactors!$C$38*FE_ConvertionFactors!$C$40*FE_ConvertionFactors!$F$40*FE_ConvertionFactors!$H$40</f>
        <v>327.42506520000001</v>
      </c>
      <c r="BF30" s="205">
        <f>DB_Census_State!AQ30*FE_ConvertionFactors!$C$35*FE_ConvertionFactors!$C$38*FE_ConvertionFactors!$C$41*FE_ConvertionFactors!$F$41*FE_ConvertionFactors!$H$41</f>
        <v>3573.0592988999992</v>
      </c>
      <c r="BG30" s="205">
        <f>DB_Census_State!AQ30*FE_ConvertionFactors!$C$35*FE_ConvertionFactors!$C$42*FE_ConvertionFactors!$C$44*FE_ConvertionFactors!$F$44*FE_ConvertionFactors!$H$44</f>
        <v>2015.5201118914554</v>
      </c>
      <c r="BH30" s="205">
        <f>(DB_Census_State!AQ30*FE_ConvertionFactors!$D$46/FE_ConvertionFactors!$D$33)*FE_ConvertionFactors!$F$46*FE_ConvertionFactors!$H$46</f>
        <v>21556.725333333336</v>
      </c>
      <c r="BI30" s="205">
        <f>DB_Census_State!AQ30*FE_ConvertionFactors!$C$35*FE_ConvertionFactors!$C$38*FE_ConvertionFactors!$C$41*FE_ConvertionFactors!$F$41*FE_ConvertionFactors!$I$41</f>
        <v>3307.6320366959994</v>
      </c>
      <c r="BJ30" s="181">
        <f>DB_Census_State!AR30*FE_ConvertionFactors!$F$48*FE_ConvertionFactors!$G$48</f>
        <v>7554.2330160000001</v>
      </c>
      <c r="BK30" s="205">
        <f>(DB_Census_State!AR30*FE_ConvertionFactors!$D$50/FE_ConvertionFactors!$D$48)*FE_ConvertionFactors!$F$50*FE_ConvertionFactors!$G$50</f>
        <v>3204.0056399999999</v>
      </c>
      <c r="BL30" s="181">
        <f>DB_Census_State!AR30*FE_ConvertionFactors!$F$48*FE_ConvertionFactors!$H$48</f>
        <v>566567.47620000003</v>
      </c>
      <c r="BM30" s="205">
        <f>(DB_Census_State!AR30*FE_ConvertionFactors!$D$50/FE_ConvertionFactors!$D$48)*FE_ConvertionFactors!$F$50*FE_ConvertionFactors!$H$50</f>
        <v>807770.43599999999</v>
      </c>
      <c r="BN30" s="181">
        <f>DB_Census_State!AR30*FE_ConvertionFactors!$F$48*FE_ConvertionFactors!$I$48</f>
        <v>399947.90121000004</v>
      </c>
      <c r="BO30" s="181">
        <f>DB_Census_State!AS30*FE_ConvertionFactors!$F$52*FE_ConvertionFactors!$G$52</f>
        <v>27.446126400000001</v>
      </c>
      <c r="BP30" s="205">
        <f>DB_Census_State!AS30*FE_ConvertionFactors!$C$53*FE_ConvertionFactors!$F$53*FE_ConvertionFactors!$G$53</f>
        <v>8.2338379199999991</v>
      </c>
      <c r="BQ30" s="205">
        <f>DB_Census_State!AS30*FE_ConvertionFactors!$C$54*FE_ConvertionFactors!$C$55*FE_ConvertionFactors!$F$55*FE_ConvertionFactors!$G$55</f>
        <v>13.2697488</v>
      </c>
      <c r="BR30" s="205">
        <f>DB_Census_State!AS30*FE_ConvertionFactors!$C$54*FE_ConvertionFactors!$C$56*FE_ConvertionFactors!$F$56*FE_ConvertionFactors!$G$56</f>
        <v>2.3328547429687574</v>
      </c>
      <c r="BS30" s="205">
        <f>DB_Census_State!AS30*FE_ConvertionFactors!$F$52*FE_ConvertionFactors!$H$52</f>
        <v>6527.7273600000017</v>
      </c>
      <c r="BT30" s="205">
        <f>DB_Census_State!AS30*FE_ConvertionFactors!$C$53*FE_ConvertionFactors!$F$53*FE_ConvertionFactors!$H$53</f>
        <v>1958.3182080000001</v>
      </c>
      <c r="BU30" s="205">
        <f>DB_Census_State!AS30*FE_ConvertionFactors!$C$54*FE_ConvertionFactors!$C$55*FE_ConvertionFactors!$F$55*FE_ConvertionFactors!$H$55</f>
        <v>4003.0408880000005</v>
      </c>
      <c r="BV30" s="205">
        <f>DB_Census_State!AS30*FE_ConvertionFactors!$C$54*FE_ConvertionFactors!$C$56*FE_ConvertionFactors!$F$56*FE_ConvertionFactors!$H$56</f>
        <v>612.763179153127</v>
      </c>
      <c r="BW30" s="205">
        <f>DB_Census_State!AS30*FE_ConvertionFactors!$F$52*FE_ConvertionFactors!$I$52</f>
        <v>3338.0424000000003</v>
      </c>
      <c r="BX30" s="205">
        <f>DB_Census_State!AS30*FE_ConvertionFactors!$C$53*FE_ConvertionFactors!$F$53*FE_ConvertionFactors!$I$53</f>
        <v>1001.41272</v>
      </c>
      <c r="BY30" s="205">
        <f>DB_Census_State!AS30*FE_ConvertionFactors!$C$54*FE_ConvertionFactors!$C$55*FE_ConvertionFactors!$F$55*FE_ConvertionFactors!$L$55</f>
        <v>2078.9273120000003</v>
      </c>
      <c r="BZ30" s="205">
        <f>DB_Census_State!AS30*FE_ConvertionFactors!$C$54*FE_ConvertionFactors!$C$56*FE_ConvertionFactors!$F$56*FE_ConvertionFactors!$I$56</f>
        <v>349.92821144531365</v>
      </c>
      <c r="CA30" s="205">
        <f>DB_Census_State!AT30*FE_ConvertionFactors!$F$58*FE_ConvertionFactors!$G$58</f>
        <v>679.62752</v>
      </c>
      <c r="CB30" s="205">
        <f>(DB_Census_State!AT30*FE_ConvertionFactors!$D$60/FE_ConvertionFactors!$D$58)*FE_ConvertionFactors!$F$60*FE_ConvertionFactors!$G$60</f>
        <v>3186.7019999999993</v>
      </c>
      <c r="CC30" s="205">
        <f>DB_Census_State!AT30*FE_ConvertionFactors!$F$58*FE_ConvertionFactors!$H$58</f>
        <v>446985.79200000002</v>
      </c>
      <c r="CD30" s="205">
        <f>(DB_Census_State!AT30*FE_ConvertionFactors!$D$60/FE_ConvertionFactors!$D$58)*FE_ConvertionFactors!$F$60*FE_ConvertionFactors!$H$60</f>
        <v>254680.19999999995</v>
      </c>
      <c r="CE30" s="205">
        <f>DB_Census_State!AT30*FE_ConvertionFactors!$F$58*FE_ConvertionFactors!$I$58</f>
        <v>334585.85600000003</v>
      </c>
      <c r="CF30" s="205">
        <f>DB_Census_State!AU30*FE_ConvertionFactors!$F$62*FE_ConvertionFactors!$G$62</f>
        <v>10257.103999999999</v>
      </c>
      <c r="CG30" s="205">
        <f>DB_Census_State!AU30*FE_ConvertionFactors!$C$63*FE_ConvertionFactors!$F$63*FE_ConvertionFactors!$G$63</f>
        <v>4102.8416000000007</v>
      </c>
      <c r="CH30" s="205">
        <f>DB_Census_State!AU30*FE_ConvertionFactors!$C$64*FE_ConvertionFactors!$F$64*FE_ConvertionFactors!$G$64</f>
        <v>6154.2624000000005</v>
      </c>
      <c r="CI30" s="205">
        <f>(DB_Census_State!AU30*FE_ConvertionFactors!$D$66/FE_ConvertionFactors!$D$62)*FE_ConvertionFactors!$F$66*FE_ConvertionFactors!$G$66</f>
        <v>5449.0865000000003</v>
      </c>
      <c r="CJ30" s="205">
        <f>DB_Census_State!AU30*FE_ConvertionFactors!$F$62*FE_ConvertionFactors!$H$62</f>
        <v>1928335.5519999999</v>
      </c>
      <c r="CK30" s="205">
        <f>DB_Census_State!AU30*FE_ConvertionFactors!$C$63*FE_ConvertionFactors!$F$63*FE_ConvertionFactors!$H$63</f>
        <v>771334.22080000013</v>
      </c>
      <c r="CL30" s="205">
        <f>DB_Census_State!AU30*FE_ConvertionFactors!$C$64*FE_ConvertionFactors!$F$64*FE_ConvertionFactors!$H$64</f>
        <v>1157001.3312000001</v>
      </c>
      <c r="CM30" s="205">
        <f>(DB_Census_State!AU30*FE_ConvertionFactors!$D$66/FE_ConvertionFactors!$D$62)*FE_ConvertionFactors!$F$66*FE_ConvertionFactors!$H$66</f>
        <v>1634725.95</v>
      </c>
      <c r="CN30" s="205">
        <f>DB_Census_State!AU30*FE_ConvertionFactors!$F$62*FE_ConvertionFactors!$I$62</f>
        <v>1641136.64</v>
      </c>
      <c r="CO30" s="205">
        <f>DB_Census_State!AU30*FE_ConvertionFactors!$C$63*FE_ConvertionFactors!$F$63*FE_ConvertionFactors!$I$63</f>
        <v>656454.65600000008</v>
      </c>
      <c r="CP30" s="205">
        <f>DB_Census_State!AU30*FE_ConvertionFactors!$C$64*FE_ConvertionFactors!$F$64*FE_ConvertionFactors!$L$64</f>
        <v>987759.11519999988</v>
      </c>
      <c r="CQ30" s="205">
        <f>DB_Census_State!AU30*FE_ConvertionFactors!$C$64*FE_ConvertionFactors!$F$64*FE_ConvertionFactors!$I$63</f>
        <v>984681.98400000005</v>
      </c>
      <c r="CR30" s="205">
        <f>DB_Census_State!AV30*FE_ConvertionFactors!$F$68*FE_ConvertionFactors!$G$68</f>
        <v>457.54800000000006</v>
      </c>
      <c r="CS30" s="205">
        <f>DB_Census_State!AV30*FE_ConvertionFactors!$C$69*FE_ConvertionFactors!$F$69*FE_ConvertionFactors!$G$69</f>
        <v>91.509600000000006</v>
      </c>
      <c r="CT30" s="205">
        <f>DB_Census_State!AV30*FE_ConvertionFactors!$C$70*FE_ConvertionFactors!$C$71*FE_ConvertionFactors!$F$71*FE_ConvertionFactors!$G$71</f>
        <v>0</v>
      </c>
      <c r="CU30" s="205">
        <f>DB_Census_State!AV30*FE_ConvertionFactors!$C$70*FE_ConvertionFactors!$C$72*FE_ConvertionFactors!$F$72*FE_ConvertionFactors!$G$72</f>
        <v>389.19103272000001</v>
      </c>
      <c r="CV30" s="205">
        <f>(DB_Census_State!AV30*FE_ConvertionFactors!$D$74/FE_ConvertionFactors!$D$69)*FE_ConvertionFactors!$F$74*FE_ConvertionFactors!$G$74</f>
        <v>56.564999999999998</v>
      </c>
      <c r="CW30" s="205">
        <f>DB_Census_State!AV30*FE_ConvertionFactors!$F$68*FE_ConvertionFactors!$H$68</f>
        <v>26766.558000000001</v>
      </c>
      <c r="CX30" s="205">
        <f>DB_Census_State!AV30*FE_ConvertionFactors!$C$69*FE_ConvertionFactors!$F$69*FE_ConvertionFactors!$H$69</f>
        <v>5353.3116</v>
      </c>
      <c r="CY30" s="205">
        <f>DB_Census_State!AV30*FE_ConvertionFactors!$C$70*FE_ConvertionFactors!$C$71*FE_ConvertionFactors!$F$71*FE_ConvertionFactors!$H$71</f>
        <v>5928.0119999999997</v>
      </c>
      <c r="CZ30" s="205">
        <f>DB_Census_State!AV30*FE_ConvertionFactors!$C$70*FE_ConvertionFactors!$C$72*FE_ConvertionFactors!$F$72*FE_ConvertionFactors!$H$72</f>
        <v>14801.280587999998</v>
      </c>
      <c r="DA30" s="205">
        <f>(DB_Census_State!AV30*FE_ConvertionFactors!$D$74/FE_ConvertionFactors!$D$69)*FE_ConvertionFactors!$F$74*FE_ConvertionFactors!$H$74</f>
        <v>18666.45</v>
      </c>
      <c r="DB30" s="205">
        <f>DB_Census_State!AV30*FE_ConvertionFactors!$F$68*FE_ConvertionFactors!$I$68</f>
        <v>21733.530000000002</v>
      </c>
      <c r="DC30" s="205">
        <f>DB_Census_State!AV30*FE_ConvertionFactors!$C$69*FE_ConvertionFactors!$F$69*FE_ConvertionFactors!$I$69</f>
        <v>4346.7060000000001</v>
      </c>
      <c r="DD30" s="205">
        <f>DB_Census_State!AV30*FE_ConvertionFactors!$C$70*FE_ConvertionFactors!$C$71*FE_ConvertionFactors!$F$71*FE_ConvertionFactors!$I$71</f>
        <v>5581.08</v>
      </c>
      <c r="DE30" s="205">
        <f>DB_Census_State!AV30*FE_ConvertionFactors!$C$70*FE_ConvertionFactors!$C$72*FE_ConvertionFactors!$F$72*FE_ConvertionFactors!$L$72</f>
        <v>10405.976454</v>
      </c>
      <c r="DF30" s="205">
        <f>DB_Census_State!AV30*FE_ConvertionFactors!$C$70*FE_ConvertionFactors!$C$72*FE_ConvertionFactors!$F$72*FE_ConvertionFactors!$I$69</f>
        <v>14275.346759999999</v>
      </c>
      <c r="DG30" s="205">
        <f>DB_Census_State!AW30*FE_ConvertionFactors!$F$76*FE_ConvertionFactors!$G$76</f>
        <v>0</v>
      </c>
      <c r="DH30" s="205">
        <f>DB_Census_State!AW30*FE_ConvertionFactors!$C$77*FE_ConvertionFactors!$F$77*FE_ConvertionFactors!$G$77</f>
        <v>0</v>
      </c>
      <c r="DI30" s="205">
        <f>DB_Census_State!AW30*FE_ConvertionFactors!$C$78*FE_ConvertionFactors!$F$78*FE_ConvertionFactors!$G$78</f>
        <v>0</v>
      </c>
      <c r="DJ30" s="205">
        <f>(DB_Census_State!AW30*FE_ConvertionFactors!$D$80/FE_ConvertionFactors!$D$76)*FE_ConvertionFactors!$F$80*FE_ConvertionFactors!$G$80</f>
        <v>0</v>
      </c>
      <c r="DK30" s="205">
        <f>DB_Census_State!AW30*FE_ConvertionFactors!$F$76*FE_ConvertionFactors!$H$76</f>
        <v>0</v>
      </c>
      <c r="DL30" s="205">
        <f>DB_Census_State!AW30*FE_ConvertionFactors!$C$77*FE_ConvertionFactors!$F$77*FE_ConvertionFactors!$H$77</f>
        <v>0</v>
      </c>
      <c r="DM30" s="205">
        <f>DB_Census_State!AW30*FE_ConvertionFactors!$C$78*FE_ConvertionFactors!$F$78*FE_ConvertionFactors!$H$78</f>
        <v>0</v>
      </c>
      <c r="DN30" s="205">
        <f>(DB_Census_State!AW30*FE_ConvertionFactors!$D$80/FE_ConvertionFactors!$D$76)*FE_ConvertionFactors!$F$80*FE_ConvertionFactors!$H$80</f>
        <v>0</v>
      </c>
      <c r="DO30" s="205">
        <f>DB_Census_State!AW30*FE_ConvertionFactors!$F$76*FE_ConvertionFactors!$I$76</f>
        <v>0</v>
      </c>
      <c r="DP30" s="205">
        <f>DB_Census_State!AW30*FE_ConvertionFactors!$C$77*FE_ConvertionFactors!$F$77*FE_ConvertionFactors!$I$77</f>
        <v>0</v>
      </c>
      <c r="DQ30" s="205">
        <f>DB_Census_State!AW30*FE_ConvertionFactors!$C$78*FE_ConvertionFactors!$F$78*FE_ConvertionFactors!$L$78</f>
        <v>0</v>
      </c>
      <c r="DR30" s="205">
        <f>DB_Census_State!AW30*FE_ConvertionFactors!$C$78*FE_ConvertionFactors!$F$78*FE_ConvertionFactors!$I$77</f>
        <v>0</v>
      </c>
      <c r="DS30" s="181">
        <f>SUM(DB_Census_State!M30:N30)*FE_ConvertionFactors!$E$84*FE_ConvertionFactors!$F$84*FE_ConvertionFactors!$G$84</f>
        <v>5120.0596244172721</v>
      </c>
      <c r="DT30" s="181">
        <f>SUM(DB_Census_State!O30:P30)*FE_ConvertionFactors!$E$85*FE_ConvertionFactors!$F$85*FE_ConvertionFactors!$G$85</f>
        <v>15.047447456</v>
      </c>
      <c r="DU30" s="181">
        <f>SUM(DB_Census_State!Q30:S30)*FE_ConvertionFactors!$E$86*FE_ConvertionFactors!$F$86*FE_ConvertionFactors!$G$86</f>
        <v>76.015084185750013</v>
      </c>
      <c r="DV30" s="181">
        <f>DB_Census_State!U30*FE_ConvertionFactors!$E$87*FE_ConvertionFactors!$F$87*FE_ConvertionFactors!$G$87</f>
        <v>3760.8602976256393</v>
      </c>
      <c r="DW30" s="181">
        <f>DB_Census_State!V30*FE_ConvertionFactors!$E$88*FE_ConvertionFactors!$F$88*FE_ConvertionFactors!$G$88</f>
        <v>3425.9519025000009</v>
      </c>
      <c r="DX30" s="181">
        <f>SUM(DB_Census_State!M30:N30)*FE_ConvertionFactors!$E$84*FE_ConvertionFactors!$F$84*FE_ConvertionFactors!$H$84</f>
        <v>289250.12163915759</v>
      </c>
      <c r="DY30" s="181">
        <f>SUM(DB_Census_State!O30:P30)*FE_ConvertionFactors!$E$85*FE_ConvertionFactors!$F$85*FE_ConvertionFactors!$H$85</f>
        <v>938.25260608000008</v>
      </c>
      <c r="DZ30" s="181">
        <f>SUM(DB_Census_State!Q30:S30)*FE_ConvertionFactors!$E$86*FE_ConvertionFactors!$F$86*FE_ConvertionFactors!$H$86</f>
        <v>4830.6947983750006</v>
      </c>
      <c r="EA30" s="181">
        <f>DB_Census_State!U30*FE_ConvertionFactors!$E$87*FE_ConvertionFactors!$F$87*FE_ConvertionFactors!$H$87</f>
        <v>287423.26108796982</v>
      </c>
      <c r="EB30" s="181">
        <f>DB_Census_State!V30*FE_ConvertionFactors!$E$88*FE_ConvertionFactors!$F$88*FE_ConvertionFactors!$H$88</f>
        <v>204769.53900000005</v>
      </c>
      <c r="EC30" s="181">
        <f>SUM(DB_Census_State!M30:N30)*FE_ConvertionFactors!$E$84*FE_ConvertionFactors!$F$84*FE_ConvertionFactors!$I$84</f>
        <v>195049.89045399133</v>
      </c>
      <c r="ED30" s="181">
        <f>SUM(DB_Census_State!O30:P30)*FE_ConvertionFactors!$E$85*FE_ConvertionFactors!$F$85*FE_ConvertionFactors!$I$85</f>
        <v>633.76308108799992</v>
      </c>
      <c r="EE30" s="181">
        <f>SUM(DB_Census_State!Q30:S30)*FE_ConvertionFactors!$E$86*FE_ConvertionFactors!$F$86*FE_ConvertionFactors!$I$86</f>
        <v>3262.9976185250002</v>
      </c>
      <c r="EF30" s="181">
        <f>DB_Census_State!U30*FE_ConvertionFactors!$E$87*FE_ConvertionFactors!$F$87*FE_ConvertionFactors!$I$87</f>
        <v>229938.6088703759</v>
      </c>
      <c r="EG30" s="181">
        <f>DB_Census_State!V30*FE_ConvertionFactors!$E$88*FE_ConvertionFactors!$F$88*FE_ConvertionFactors!$I$88</f>
        <v>130737.47490000004</v>
      </c>
      <c r="EH30" s="181">
        <f>DB_Census_State!W30*0.00104*FE_ConvertionFactors!$F$90*FE_ConvertionFactors!$G$90</f>
        <v>1589.6712728</v>
      </c>
      <c r="EI30" s="181">
        <f>DB_Census_State!X30*0.00104*FE_ConvertionFactors!$F$91*FE_ConvertionFactors!$G$91</f>
        <v>5.7495671999999995</v>
      </c>
      <c r="EJ30" s="181">
        <f>DB_Census_State!Y30*0.000054*FE_ConvertionFactors!$F$92*FE_ConvertionFactors!$G$92</f>
        <v>300.13147079999993</v>
      </c>
      <c r="EK30" s="205">
        <f>DB_Census_State!W30*0.00104*FE_ConvertionFactors!$F$90*FE_ConvertionFactors!$H$90</f>
        <v>188960.92487999998</v>
      </c>
      <c r="EL30" s="205">
        <f>DB_Census_State!X30*0.00104*FE_ConvertionFactors!$F$91*FE_ConvertionFactors!$H$91</f>
        <v>683.43911999999989</v>
      </c>
      <c r="EM30" s="205">
        <f>DB_Census_State!Y30*0.000054*FE_ConvertionFactors!$F$92*FE_ConvertionFactors!$H$92</f>
        <v>24953.788000799999</v>
      </c>
      <c r="EN30" s="205">
        <f>DB_Census_State!W30*0.00104*FE_ConvertionFactors!$F$90*FE_ConvertionFactors!$I$90</f>
        <v>131132.88310719997</v>
      </c>
      <c r="EO30" s="205">
        <f>DB_Census_State!X30*0.00104*FE_ConvertionFactors!$F$91*FE_ConvertionFactors!$I$91</f>
        <v>474.28505279999996</v>
      </c>
      <c r="EP30" s="205">
        <f>DB_Census_State!Y30*0.000054*FE_ConvertionFactors!$F$92*FE_ConvertionFactors!$I$92</f>
        <v>14749.317993599998</v>
      </c>
    </row>
    <row r="31" spans="1:146" x14ac:dyDescent="0.2">
      <c r="A31" s="203">
        <v>12</v>
      </c>
      <c r="B31" s="203" t="s">
        <v>33</v>
      </c>
      <c r="C31" s="203">
        <v>1985</v>
      </c>
      <c r="D31" s="204" t="s">
        <v>200</v>
      </c>
      <c r="E31" s="205">
        <f>DB_Census_State!AL31*FE_ConvertionFactors!$C$4*FE_ConvertionFactors!$F$4*FE_ConvertionFactors!$G$4</f>
        <v>0</v>
      </c>
      <c r="F31" s="205">
        <f>DB_Census_State!AL31*FE_ConvertionFactors!$C$5*FE_ConvertionFactors!$F$5*FE_ConvertionFactors!$G$5</f>
        <v>0.24321219999999999</v>
      </c>
      <c r="G31" s="205">
        <f>(DB_Census_State!AL31*FE_ConvertionFactors!$D$9/FE_ConvertionFactors!$D$3)*FE_ConvertionFactors!$C$10*FE_ConvertionFactors!$F$10*FE_ConvertionFactors!$G$10</f>
        <v>2.2609066666666667E-2</v>
      </c>
      <c r="H31" s="205">
        <f>(DB_Census_State!AL31*FE_ConvertionFactors!$D$9/FE_ConvertionFactors!$D$3)*FE_ConvertionFactors!$C$11*FE_ConvertionFactors!$F$11*FE_ConvertionFactors!$G$11</f>
        <v>6.6612000000000008E-3</v>
      </c>
      <c r="I31" s="205">
        <f>DB_Census_State!AL31*FE_ConvertionFactors!$C$4*FE_ConvertionFactors!$F$4*FE_ConvertionFactors!$H$4</f>
        <v>7.8599999999999994</v>
      </c>
      <c r="J31" s="205">
        <f>DB_Census_State!AL31*FE_ConvertionFactors!$C$5*FE_ConvertionFactors!$F$5*FE_ConvertionFactors!$H$5</f>
        <v>13.981450000000001</v>
      </c>
      <c r="K31" s="205">
        <f>(DB_Census_State!AL31*FE_ConvertionFactors!$D$9/FE_ConvertionFactors!$D$3)*FE_ConvertionFactors!$C$10*FE_ConvertionFactors!$F$10*FE_ConvertionFactors!$H$10</f>
        <v>6.6414133333333334</v>
      </c>
      <c r="L31" s="205">
        <f>(DB_Census_State!AL31*FE_ConvertionFactors!$D$9/FE_ConvertionFactors!$D$3)*FE_ConvertionFactors!$C$11*FE_ConvertionFactors!$F$11*FE_ConvertionFactors!$H$11</f>
        <v>1.0374000000000001</v>
      </c>
      <c r="M31" s="205">
        <f>DB_Census_State!AL31*FE_ConvertionFactors!$C$4*FE_ConvertionFactors!$F$4*FE_ConvertionFactors!$I$4</f>
        <v>7.4</v>
      </c>
      <c r="N31" s="205">
        <f>DB_Census_State!AL31*FE_ConvertionFactors!$C$5*FE_ConvertionFactors!$F$5*FE_ConvertionFactors!$L$5</f>
        <v>7.0557550000000004</v>
      </c>
      <c r="O31" s="205">
        <f>DB_Census_State!AM31*FE_ConvertionFactors!$C$14*FE_ConvertionFactors!$F$14*FE_ConvertionFactors!$G$14</f>
        <v>894.0052159999999</v>
      </c>
      <c r="P31" s="205">
        <f>DB_Census_State!AM31*FE_ConvertionFactors!$C$15*FE_ConvertionFactors!$F$15*FE_ConvertionFactors!$G$15</f>
        <v>257.01493520000002</v>
      </c>
      <c r="Q31" s="205">
        <f>DB_Census_State!AM31*FE_ConvertionFactors!$C$16*FE_ConvertionFactors!$F$16*FE_ConvertionFactors!$G$16</f>
        <v>357.60208640000002</v>
      </c>
      <c r="R31" s="205">
        <f>DB_Census_State!AM31*FE_ConvertionFactors!$C$17*FE_ConvertionFactors!$F$17*FE_ConvertionFactors!$G$17</f>
        <v>131.07476439999999</v>
      </c>
      <c r="S31" s="205">
        <f>(DB_Census_State!AM31*FE_ConvertionFactors!$D$19/FE_ConvertionFactors!$D$13)*FE_ConvertionFactors!$F$19*FE_ConvertionFactors!$G$19</f>
        <v>918.16196266666691</v>
      </c>
      <c r="T31" s="205">
        <f>DB_Census_State!AM31*FE_ConvertionFactors!$C$14*FE_ConvertionFactors!$F$14*FE_ConvertionFactors!$H$14</f>
        <v>154731.67199999999</v>
      </c>
      <c r="U31" s="205">
        <f>DB_Census_State!AM31*FE_ConvertionFactors!$C$15*FE_ConvertionFactors!$F$15*FE_ConvertionFactors!$H$15</f>
        <v>36815.652880000001</v>
      </c>
      <c r="V31" s="205">
        <f>DB_Census_State!AM31*FE_ConvertionFactors!$C$16*FE_ConvertionFactors!$F$16*FE_ConvertionFactors!$H$16</f>
        <v>61892.668799999999</v>
      </c>
      <c r="W31" s="205">
        <f>DB_Census_State!AM31*FE_ConvertionFactors!$C$17*FE_ConvertionFactors!$F$17*FE_ConvertionFactors!$H$17</f>
        <v>57743.747560000003</v>
      </c>
      <c r="X31" s="205">
        <f>(DB_Census_State!AM31*FE_ConvertionFactors!$D$19/FE_ConvertionFactors!$D$13)*FE_ConvertionFactors!$F$19*FE_ConvertionFactors!$H$19</f>
        <v>338845.48622222227</v>
      </c>
      <c r="Y31" s="205">
        <f>DB_Census_State!AM31*FE_ConvertionFactors!$C$14*FE_ConvertionFactors!$F$14*FE_ConvertionFactors!$I$14</f>
        <v>143556.60679999998</v>
      </c>
      <c r="Z31" s="205">
        <f>DB_Census_State!AM31*FE_ConvertionFactors!$C$15*FE_ConvertionFactors!$F$15*FE_ConvertionFactors!$L$15</f>
        <v>24572.71171</v>
      </c>
      <c r="AA31" s="205">
        <f>DB_Census_State!AM31*FE_ConvertionFactors!$C$15*FE_ConvertionFactors!$F$15*FE_ConvertionFactors!$I$14</f>
        <v>29001.009580000002</v>
      </c>
      <c r="AB31" s="205">
        <f>DB_Census_State!AM31*FE_ConvertionFactors!$C$16*FE_ConvertionFactors!$F$16*FE_ConvertionFactors!$L$16</f>
        <v>41175.442453671792</v>
      </c>
      <c r="AC31" s="205">
        <f>DB_Census_State!AM31*FE_ConvertionFactors!$C$16*FE_ConvertionFactors!$F$16*FE_ConvertionFactors!$I$14</f>
        <v>57422.642719999996</v>
      </c>
      <c r="AD31" s="205">
        <f>DB_Census_State!AN31*FE_ConvertionFactors!$C$22*FE_ConvertionFactors!$F$22*FE_ConvertionFactors!$G$22</f>
        <v>201.2210508</v>
      </c>
      <c r="AE31" s="205">
        <f>DB_Census_State!AN31*FE_ConvertionFactors!$C$23*FE_ConvertionFactors!$F$23*FE_ConvertionFactors!$G$23</f>
        <v>80.868082680000001</v>
      </c>
      <c r="AF31" s="205">
        <f>(DB_Census_State!AN31*FE_ConvertionFactors!$D$25/FE_ConvertionFactors!$D$21)*FE_ConvertionFactors!$F$25*FE_ConvertionFactors!$G$25</f>
        <v>4583.560128000001</v>
      </c>
      <c r="AG31" s="205">
        <f>DB_Census_State!AN31*FE_ConvertionFactors!$C$22*FE_ConvertionFactors!$F$22*FE_ConvertionFactors!$H$22</f>
        <v>65301.925920000001</v>
      </c>
      <c r="AH31" s="205">
        <f>DB_Census_State!AN31*FE_ConvertionFactors!$C$23*FE_ConvertionFactors!$F$23*FE_ConvertionFactors!$H$23</f>
        <v>20957.362272000002</v>
      </c>
      <c r="AI31" s="205">
        <f>(DB_Census_State!AN31*FE_ConvertionFactors!$D$25/FE_ConvertionFactors!$D$21)*FE_ConvertionFactors!$F$25*FE_ConvertionFactors!$H$25</f>
        <v>488729.00160000008</v>
      </c>
      <c r="AJ31" s="205">
        <f>DB_Census_State!AN31*FE_ConvertionFactors!$C$22*FE_ConvertionFactors!$F$22*FE_ConvertionFactors!$I$22</f>
        <v>57708.678720000004</v>
      </c>
      <c r="AK31" s="205">
        <f>DB_Census_State!AO31*FE_ConvertionFactors!$F$27*FE_ConvertionFactors!$G$27</f>
        <v>16.490000000000002</v>
      </c>
      <c r="AL31" s="205">
        <f>DB_Census_State!AO31*FE_ConvertionFactors!$C$29*FE_ConvertionFactors!$F$29*FE_ConvertionFactors!$G$29</f>
        <v>17.867850000000001</v>
      </c>
      <c r="AM31" s="205">
        <f>DB_Census_State!AO31*FE_ConvertionFactors!$F$27*FE_ConvertionFactors!$H$27</f>
        <v>1467.6100000000001</v>
      </c>
      <c r="AN31" s="205">
        <f>DB_Census_State!AO31*FE_ConvertionFactors!$C$29*FE_ConvertionFactors!$F$29*FE_ConvertionFactors!$H$29</f>
        <v>4037.67</v>
      </c>
      <c r="AO31" s="205">
        <f>DB_Census_State!AO31*FE_ConvertionFactors!$F$27*FE_ConvertionFactors!$I$27</f>
        <v>787.39750000000004</v>
      </c>
      <c r="AP31" s="205">
        <f>DB_Census_State!AP31*FE_ConvertionFactors!$F$31*FE_ConvertionFactors!$G$31</f>
        <v>57.671459999999996</v>
      </c>
      <c r="AQ31" s="205">
        <f>DB_Census_State!AP31*FE_ConvertionFactors!$F$31*FE_ConvertionFactors!$H$31</f>
        <v>7868.5992000000006</v>
      </c>
      <c r="AR31" s="205">
        <f>DB_Census_State!AP31*FE_ConvertionFactors!$F$31*FE_ConvertionFactors!$I$31</f>
        <v>6557.1660000000002</v>
      </c>
      <c r="AS31" s="205">
        <f>DB_Census_State!AQ31*FE_ConvertionFactors!$C$34*FE_ConvertionFactors!$F$34*FE_ConvertionFactors!$G$34</f>
        <v>2.2310400000000006</v>
      </c>
      <c r="AT31" s="205">
        <f>DB_Census_State!AQ31*FE_ConvertionFactors!$C$35*FE_ConvertionFactors!$F$35*FE_ConvertionFactors!$G$35</f>
        <v>7.4221919999999999</v>
      </c>
      <c r="AU31" s="205">
        <f>DB_Census_State!AQ31*FE_ConvertionFactors!$C$35*FE_ConvertionFactors!$C$37*FE_ConvertionFactors!$F$37*FE_ConvertionFactors!$G$37</f>
        <v>4.2487925760000005</v>
      </c>
      <c r="AV31" s="205">
        <f>DB_Census_State!AQ31*FE_ConvertionFactors!$C$35*FE_ConvertionFactors!$C$38*FE_ConvertionFactors!$C$39*FE_ConvertionFactors!$F$39*FE_ConvertionFactors!$G$39</f>
        <v>1.581980664</v>
      </c>
      <c r="AW31" s="205">
        <f>DB_Census_State!AQ31*FE_ConvertionFactors!$C$35*FE_ConvertionFactors!$C$38*FE_ConvertionFactors!$C$40*FE_ConvertionFactors!$F$40*FE_ConvertionFactors!$G$40</f>
        <v>0.32506451999999997</v>
      </c>
      <c r="AX31" s="205">
        <f>DB_Census_State!AQ31*FE_ConvertionFactors!$C$35*FE_ConvertionFactors!$C$38*FE_ConvertionFactors!$C$41*FE_ConvertionFactors!$F$41*FE_ConvertionFactors!$G$41</f>
        <v>0</v>
      </c>
      <c r="AY31" s="205">
        <f>DB_Census_State!AQ31*FE_ConvertionFactors!$C$35*FE_ConvertionFactors!$C$42*FE_ConvertionFactors!$C$44*FE_ConvertionFactors!$F$44*FE_ConvertionFactors!$G$44</f>
        <v>8.5303541516716788</v>
      </c>
      <c r="AZ31" s="205">
        <f>(DB_Census_State!AQ31*FE_ConvertionFactors!$D$46/FE_ConvertionFactors!$D$33)*FE_ConvertionFactors!$F$46*FE_ConvertionFactors!$G$46</f>
        <v>29.279744000000004</v>
      </c>
      <c r="BA31" s="205">
        <f>DB_Census_State!AQ31*FE_ConvertionFactors!$C$34*FE_ConvertionFactors!$F$34*FE_ConvertionFactors!$H$34</f>
        <v>758.55360000000019</v>
      </c>
      <c r="BB31" s="205">
        <f>DB_Census_State!AQ31*FE_ConvertionFactors!$C$35*FE_ConvertionFactors!$F$35*FE_ConvertionFactors!$H$35</f>
        <v>8411.8176000000003</v>
      </c>
      <c r="BC31" s="205">
        <f>DB_Census_State!AQ31*FE_ConvertionFactors!$C$35*FE_ConvertionFactors!$C$37*FE_ConvertionFactors!$F$37*FE_ConvertionFactors!$H$37</f>
        <v>4343.2101888000007</v>
      </c>
      <c r="BD31" s="205">
        <f>DB_Census_State!AQ31*FE_ConvertionFactors!$C$35*FE_ConvertionFactors!$C$38*FE_ConvertionFactors!$C$39*FE_ConvertionFactors!$F$39*FE_ConvertionFactors!$H$39</f>
        <v>422.82028656</v>
      </c>
      <c r="BE31" s="205">
        <f>DB_Census_State!AQ31*FE_ConvertionFactors!$C$35*FE_ConvertionFactors!$C$38*FE_ConvertionFactors!$C$40*FE_ConvertionFactors!$F$40*FE_ConvertionFactors!$H$40</f>
        <v>145.3924944</v>
      </c>
      <c r="BF31" s="205">
        <f>DB_Census_State!AQ31*FE_ConvertionFactors!$C$35*FE_ConvertionFactors!$C$38*FE_ConvertionFactors!$C$41*FE_ConvertionFactors!$F$41*FE_ConvertionFactors!$H$41</f>
        <v>1586.6103708000001</v>
      </c>
      <c r="BG31" s="205">
        <f>DB_Census_State!AQ31*FE_ConvertionFactors!$C$35*FE_ConvertionFactors!$C$42*FE_ConvertionFactors!$C$44*FE_ConvertionFactors!$F$44*FE_ConvertionFactors!$H$44</f>
        <v>894.98797656883198</v>
      </c>
      <c r="BH31" s="205">
        <f>(DB_Census_State!AQ31*FE_ConvertionFactors!$D$46/FE_ConvertionFactors!$D$33)*FE_ConvertionFactors!$F$46*FE_ConvertionFactors!$H$46</f>
        <v>9572.224000000002</v>
      </c>
      <c r="BI31" s="205">
        <f>DB_Census_State!AQ31*FE_ConvertionFactors!$C$35*FE_ConvertionFactors!$C$38*FE_ConvertionFactors!$C$41*FE_ConvertionFactors!$F$41*FE_ConvertionFactors!$I$41</f>
        <v>1468.7478861120001</v>
      </c>
      <c r="BJ31" s="181">
        <f>DB_Census_State!AR31*FE_ConvertionFactors!$F$48*FE_ConvertionFactors!$G$48</f>
        <v>1189.470744</v>
      </c>
      <c r="BK31" s="205">
        <f>(DB_Census_State!AR31*FE_ConvertionFactors!$D$50/FE_ConvertionFactors!$D$48)*FE_ConvertionFactors!$F$50*FE_ConvertionFactors!$G$50</f>
        <v>504.49475999999993</v>
      </c>
      <c r="BL31" s="181">
        <f>DB_Census_State!AR31*FE_ConvertionFactors!$F$48*FE_ConvertionFactors!$H$48</f>
        <v>89210.305800000002</v>
      </c>
      <c r="BM31" s="205">
        <f>(DB_Census_State!AR31*FE_ConvertionFactors!$D$50/FE_ConvertionFactors!$D$48)*FE_ConvertionFactors!$F$50*FE_ConvertionFactors!$H$50</f>
        <v>127189.52399999998</v>
      </c>
      <c r="BN31" s="181">
        <f>DB_Census_State!AR31*FE_ConvertionFactors!$F$48*FE_ConvertionFactors!$I$48</f>
        <v>62974.801890000002</v>
      </c>
      <c r="BO31" s="181">
        <f>DB_Census_State!AS31*FE_ConvertionFactors!$F$52*FE_ConvertionFactors!$G$52</f>
        <v>15.5652192</v>
      </c>
      <c r="BP31" s="205">
        <f>DB_Census_State!AS31*FE_ConvertionFactors!$C$53*FE_ConvertionFactors!$F$53*FE_ConvertionFactors!$G$53</f>
        <v>4.6695657600000002</v>
      </c>
      <c r="BQ31" s="205">
        <f>DB_Census_State!AS31*FE_ConvertionFactors!$C$54*FE_ConvertionFactors!$C$55*FE_ConvertionFactors!$F$55*FE_ConvertionFactors!$G$55</f>
        <v>7.5255263999999995</v>
      </c>
      <c r="BR31" s="205">
        <f>DB_Census_State!AS31*FE_ConvertionFactors!$C$54*FE_ConvertionFactors!$C$56*FE_ConvertionFactors!$F$56*FE_ConvertionFactors!$G$56</f>
        <v>1.3230062015625044</v>
      </c>
      <c r="BS31" s="205">
        <f>DB_Census_State!AS31*FE_ConvertionFactors!$F$52*FE_ConvertionFactors!$H$52</f>
        <v>3701.9980800000003</v>
      </c>
      <c r="BT31" s="205">
        <f>DB_Census_State!AS31*FE_ConvertionFactors!$C$53*FE_ConvertionFactors!$F$53*FE_ConvertionFactors!$H$53</f>
        <v>1110.5994240000002</v>
      </c>
      <c r="BU31" s="205">
        <f>DB_Census_State!AS31*FE_ConvertionFactors!$C$54*FE_ConvertionFactors!$C$55*FE_ConvertionFactors!$F$55*FE_ConvertionFactors!$H$55</f>
        <v>2270.200464</v>
      </c>
      <c r="BV31" s="205">
        <f>DB_Census_State!AS31*FE_ConvertionFactors!$C$54*FE_ConvertionFactors!$C$56*FE_ConvertionFactors!$F$56*FE_ConvertionFactors!$H$56</f>
        <v>347.50962894375112</v>
      </c>
      <c r="BW31" s="205">
        <f>DB_Census_State!AS31*FE_ConvertionFactors!$F$52*FE_ConvertionFactors!$I$52</f>
        <v>1893.0672</v>
      </c>
      <c r="BX31" s="205">
        <f>DB_Census_State!AS31*FE_ConvertionFactors!$C$53*FE_ConvertionFactors!$F$53*FE_ConvertionFactors!$I$53</f>
        <v>567.92016000000001</v>
      </c>
      <c r="BY31" s="205">
        <f>DB_Census_State!AS31*FE_ConvertionFactors!$C$54*FE_ConvertionFactors!$C$55*FE_ConvertionFactors!$F$55*FE_ConvertionFactors!$L$55</f>
        <v>1178.9991359999999</v>
      </c>
      <c r="BZ31" s="205">
        <f>DB_Census_State!AS31*FE_ConvertionFactors!$C$54*FE_ConvertionFactors!$C$56*FE_ConvertionFactors!$F$56*FE_ConvertionFactors!$I$56</f>
        <v>198.45093023437565</v>
      </c>
      <c r="CA31" s="205">
        <f>DB_Census_State!AT31*FE_ConvertionFactors!$F$58*FE_ConvertionFactors!$G$58</f>
        <v>623.40574400000003</v>
      </c>
      <c r="CB31" s="205">
        <f>(DB_Census_State!AT31*FE_ConvertionFactors!$D$60/FE_ConvertionFactors!$D$58)*FE_ConvertionFactors!$F$60*FE_ConvertionFactors!$G$60</f>
        <v>2923.084002272727</v>
      </c>
      <c r="CC31" s="205">
        <f>DB_Census_State!AT31*FE_ConvertionFactors!$F$58*FE_ConvertionFactors!$H$58</f>
        <v>410009.16240000003</v>
      </c>
      <c r="CD31" s="205">
        <f>(DB_Census_State!AT31*FE_ConvertionFactors!$D$60/FE_ConvertionFactors!$D$58)*FE_ConvertionFactors!$F$60*FE_ConvertionFactors!$H$60</f>
        <v>233611.93431818177</v>
      </c>
      <c r="CE31" s="205">
        <f>DB_Census_State!AT31*FE_ConvertionFactors!$F$58*FE_ConvertionFactors!$I$58</f>
        <v>306907.44320000004</v>
      </c>
      <c r="CF31" s="205">
        <f>DB_Census_State!AU31*FE_ConvertionFactors!$F$62*FE_ConvertionFactors!$G$62</f>
        <v>2048.6400000000003</v>
      </c>
      <c r="CG31" s="205">
        <f>DB_Census_State!AU31*FE_ConvertionFactors!$C$63*FE_ConvertionFactors!$F$63*FE_ConvertionFactors!$G$63</f>
        <v>819.45600000000002</v>
      </c>
      <c r="CH31" s="205">
        <f>DB_Census_State!AU31*FE_ConvertionFactors!$C$64*FE_ConvertionFactors!$F$64*FE_ConvertionFactors!$G$64</f>
        <v>1229.1840000000002</v>
      </c>
      <c r="CI31" s="205">
        <f>(DB_Census_State!AU31*FE_ConvertionFactors!$D$66/FE_ConvertionFactors!$D$62)*FE_ConvertionFactors!$F$66*FE_ConvertionFactors!$G$66</f>
        <v>1088.3399999999999</v>
      </c>
      <c r="CJ31" s="205">
        <f>DB_Census_State!AU31*FE_ConvertionFactors!$F$62*FE_ConvertionFactors!$H$62</f>
        <v>385144.32000000007</v>
      </c>
      <c r="CK31" s="205">
        <f>DB_Census_State!AU31*FE_ConvertionFactors!$C$63*FE_ConvertionFactors!$F$63*FE_ConvertionFactors!$H$63</f>
        <v>154057.728</v>
      </c>
      <c r="CL31" s="205">
        <f>DB_Census_State!AU31*FE_ConvertionFactors!$C$64*FE_ConvertionFactors!$F$64*FE_ConvertionFactors!$H$64</f>
        <v>231086.592</v>
      </c>
      <c r="CM31" s="205">
        <f>(DB_Census_State!AU31*FE_ConvertionFactors!$D$66/FE_ConvertionFactors!$D$62)*FE_ConvertionFactors!$F$66*FE_ConvertionFactors!$H$66</f>
        <v>326502</v>
      </c>
      <c r="CN31" s="205">
        <f>DB_Census_State!AU31*FE_ConvertionFactors!$F$62*FE_ConvertionFactors!$I$62</f>
        <v>327782.40000000002</v>
      </c>
      <c r="CO31" s="205">
        <f>DB_Census_State!AU31*FE_ConvertionFactors!$C$63*FE_ConvertionFactors!$F$63*FE_ConvertionFactors!$I$63</f>
        <v>131112.95999999999</v>
      </c>
      <c r="CP31" s="205">
        <f>DB_Census_State!AU31*FE_ConvertionFactors!$C$64*FE_ConvertionFactors!$F$64*FE_ConvertionFactors!$L$64</f>
        <v>197284.03199999998</v>
      </c>
      <c r="CQ31" s="205">
        <f>DB_Census_State!AU31*FE_ConvertionFactors!$C$64*FE_ConvertionFactors!$F$64*FE_ConvertionFactors!$I$63</f>
        <v>196669.44</v>
      </c>
      <c r="CR31" s="205">
        <f>DB_Census_State!AV31*FE_ConvertionFactors!$F$68*FE_ConvertionFactors!$G$68</f>
        <v>0.36400000000000005</v>
      </c>
      <c r="CS31" s="205">
        <f>DB_Census_State!AV31*FE_ConvertionFactors!$C$69*FE_ConvertionFactors!$F$69*FE_ConvertionFactors!$G$69</f>
        <v>7.2800000000000017E-2</v>
      </c>
      <c r="CT31" s="205">
        <f>DB_Census_State!AV31*FE_ConvertionFactors!$C$70*FE_ConvertionFactors!$C$71*FE_ConvertionFactors!$F$71*FE_ConvertionFactors!$G$71</f>
        <v>0</v>
      </c>
      <c r="CU31" s="205">
        <f>DB_Census_State!AV31*FE_ConvertionFactors!$C$70*FE_ConvertionFactors!$C$72*FE_ConvertionFactors!$F$72*FE_ConvertionFactors!$G$72</f>
        <v>0.30961896</v>
      </c>
      <c r="CV31" s="205">
        <f>(DB_Census_State!AV31*FE_ConvertionFactors!$D$74/FE_ConvertionFactors!$D$69)*FE_ConvertionFactors!$F$74*FE_ConvertionFactors!$G$74</f>
        <v>4.5000000000000005E-2</v>
      </c>
      <c r="CW31" s="205">
        <f>DB_Census_State!AV31*FE_ConvertionFactors!$F$68*FE_ConvertionFactors!$H$68</f>
        <v>21.294</v>
      </c>
      <c r="CX31" s="205">
        <f>DB_Census_State!AV31*FE_ConvertionFactors!$C$69*FE_ConvertionFactors!$F$69*FE_ConvertionFactors!$H$69</f>
        <v>4.2587999999999999</v>
      </c>
      <c r="CY31" s="205">
        <f>DB_Census_State!AV31*FE_ConvertionFactors!$C$70*FE_ConvertionFactors!$C$71*FE_ConvertionFactors!$F$71*FE_ConvertionFactors!$H$71</f>
        <v>4.7159999999999993</v>
      </c>
      <c r="CZ31" s="205">
        <f>DB_Census_State!AV31*FE_ConvertionFactors!$C$70*FE_ConvertionFactors!$C$72*FE_ConvertionFactors!$F$72*FE_ConvertionFactors!$H$72</f>
        <v>11.775084</v>
      </c>
      <c r="DA31" s="205">
        <f>(DB_Census_State!AV31*FE_ConvertionFactors!$D$74/FE_ConvertionFactors!$D$69)*FE_ConvertionFactors!$F$74*FE_ConvertionFactors!$H$74</f>
        <v>14.85</v>
      </c>
      <c r="DB31" s="205">
        <f>DB_Census_State!AV31*FE_ConvertionFactors!$F$68*FE_ConvertionFactors!$I$68</f>
        <v>17.29</v>
      </c>
      <c r="DC31" s="205">
        <f>DB_Census_State!AV31*FE_ConvertionFactors!$C$69*FE_ConvertionFactors!$F$69*FE_ConvertionFactors!$I$69</f>
        <v>3.4580000000000006</v>
      </c>
      <c r="DD31" s="205">
        <f>DB_Census_State!AV31*FE_ConvertionFactors!$C$70*FE_ConvertionFactors!$C$71*FE_ConvertionFactors!$F$71*FE_ConvertionFactors!$I$71</f>
        <v>4.4399999999999995</v>
      </c>
      <c r="DE31" s="205">
        <f>DB_Census_State!AV31*FE_ConvertionFactors!$C$70*FE_ConvertionFactors!$C$72*FE_ConvertionFactors!$F$72*FE_ConvertionFactors!$L$72</f>
        <v>8.2784220000000008</v>
      </c>
      <c r="DF31" s="205">
        <f>DB_Census_State!AV31*FE_ConvertionFactors!$C$70*FE_ConvertionFactors!$C$72*FE_ConvertionFactors!$F$72*FE_ConvertionFactors!$I$69</f>
        <v>11.356680000000001</v>
      </c>
      <c r="DG31" s="205">
        <f>DB_Census_State!AW31*FE_ConvertionFactors!$F$76*FE_ConvertionFactors!$G$76</f>
        <v>0</v>
      </c>
      <c r="DH31" s="205">
        <f>DB_Census_State!AW31*FE_ConvertionFactors!$C$77*FE_ConvertionFactors!$F$77*FE_ConvertionFactors!$G$77</f>
        <v>0</v>
      </c>
      <c r="DI31" s="205">
        <f>DB_Census_State!AW31*FE_ConvertionFactors!$C$78*FE_ConvertionFactors!$F$78*FE_ConvertionFactors!$G$78</f>
        <v>0</v>
      </c>
      <c r="DJ31" s="205">
        <f>(DB_Census_State!AW31*FE_ConvertionFactors!$D$80/FE_ConvertionFactors!$D$76)*FE_ConvertionFactors!$F$80*FE_ConvertionFactors!$G$80</f>
        <v>0</v>
      </c>
      <c r="DK31" s="205">
        <f>DB_Census_State!AW31*FE_ConvertionFactors!$F$76*FE_ConvertionFactors!$H$76</f>
        <v>0</v>
      </c>
      <c r="DL31" s="205">
        <f>DB_Census_State!AW31*FE_ConvertionFactors!$C$77*FE_ConvertionFactors!$F$77*FE_ConvertionFactors!$H$77</f>
        <v>0</v>
      </c>
      <c r="DM31" s="205">
        <f>DB_Census_State!AW31*FE_ConvertionFactors!$C$78*FE_ConvertionFactors!$F$78*FE_ConvertionFactors!$H$78</f>
        <v>0</v>
      </c>
      <c r="DN31" s="205">
        <f>(DB_Census_State!AW31*FE_ConvertionFactors!$D$80/FE_ConvertionFactors!$D$76)*FE_ConvertionFactors!$F$80*FE_ConvertionFactors!$H$80</f>
        <v>0</v>
      </c>
      <c r="DO31" s="205">
        <f>DB_Census_State!AW31*FE_ConvertionFactors!$F$76*FE_ConvertionFactors!$I$76</f>
        <v>0</v>
      </c>
      <c r="DP31" s="205">
        <f>DB_Census_State!AW31*FE_ConvertionFactors!$C$77*FE_ConvertionFactors!$F$77*FE_ConvertionFactors!$I$77</f>
        <v>0</v>
      </c>
      <c r="DQ31" s="205">
        <f>DB_Census_State!AW31*FE_ConvertionFactors!$C$78*FE_ConvertionFactors!$F$78*FE_ConvertionFactors!$L$78</f>
        <v>0</v>
      </c>
      <c r="DR31" s="205">
        <f>DB_Census_State!AW31*FE_ConvertionFactors!$C$78*FE_ConvertionFactors!$F$78*FE_ConvertionFactors!$I$77</f>
        <v>0</v>
      </c>
      <c r="DS31" s="181">
        <f>SUM(DB_Census_State!M31:N31)*FE_ConvertionFactors!$E$84*FE_ConvertionFactors!$F$84*FE_ConvertionFactors!$G$84</f>
        <v>2219.5192330447353</v>
      </c>
      <c r="DT31" s="181">
        <f>SUM(DB_Census_State!O31:P31)*FE_ConvertionFactors!$E$85*FE_ConvertionFactors!$F$85*FE_ConvertionFactors!$G$85</f>
        <v>18.356545430000001</v>
      </c>
      <c r="DU31" s="181">
        <f>SUM(DB_Census_State!Q31:S31)*FE_ConvertionFactors!$E$86*FE_ConvertionFactors!$F$86*FE_ConvertionFactors!$G$86</f>
        <v>28.554284438250001</v>
      </c>
      <c r="DV31" s="181">
        <f>DB_Census_State!U31*FE_ConvertionFactors!$E$87*FE_ConvertionFactors!$F$87*FE_ConvertionFactors!$G$87</f>
        <v>1185.9544226511714</v>
      </c>
      <c r="DW31" s="181">
        <f>DB_Census_State!V31*FE_ConvertionFactors!$E$88*FE_ConvertionFactors!$F$88*FE_ConvertionFactors!$G$88</f>
        <v>1270.4683950000001</v>
      </c>
      <c r="DX31" s="181">
        <f>SUM(DB_Census_State!M31:N31)*FE_ConvertionFactors!$E$84*FE_ConvertionFactors!$F$84*FE_ConvertionFactors!$H$84</f>
        <v>125388.4242044753</v>
      </c>
      <c r="DY31" s="181">
        <f>SUM(DB_Census_State!O31:P31)*FE_ConvertionFactors!$E$85*FE_ConvertionFactors!$F$85*FE_ConvertionFactors!$H$85</f>
        <v>1144.5845974000001</v>
      </c>
      <c r="DZ31" s="181">
        <f>SUM(DB_Census_State!Q31:S31)*FE_ConvertionFactors!$E$86*FE_ConvertionFactors!$F$86*FE_ConvertionFactors!$H$86</f>
        <v>1814.6008096250002</v>
      </c>
      <c r="EA31" s="181">
        <f>DB_Census_State!U31*FE_ConvertionFactors!$E$87*FE_ConvertionFactors!$F$87*FE_ConvertionFactors!$H$87</f>
        <v>90636.413130076573</v>
      </c>
      <c r="EB31" s="181">
        <f>DB_Census_State!V31*FE_ConvertionFactors!$E$88*FE_ConvertionFactors!$F$88*FE_ConvertionFactors!$H$88</f>
        <v>75936.042000000001</v>
      </c>
      <c r="EC31" s="181">
        <f>SUM(DB_Census_State!M31:N31)*FE_ConvertionFactors!$E$84*FE_ConvertionFactors!$F$84*FE_ConvertionFactors!$I$84</f>
        <v>84553.113639799441</v>
      </c>
      <c r="ED31" s="181">
        <f>SUM(DB_Census_State!O31:P31)*FE_ConvertionFactors!$E$85*FE_ConvertionFactors!$F$85*FE_ConvertionFactors!$I$85</f>
        <v>773.13450164000005</v>
      </c>
      <c r="EE31" s="181">
        <f>SUM(DB_Census_State!Q31:S31)*FE_ConvertionFactors!$E$86*FE_ConvertionFactors!$F$86*FE_ConvertionFactors!$I$86</f>
        <v>1225.711490275</v>
      </c>
      <c r="EF31" s="181">
        <f>DB_Census_State!U31*FE_ConvertionFactors!$E$87*FE_ConvertionFactors!$F$87*FE_ConvertionFactors!$I$87</f>
        <v>72509.130504061264</v>
      </c>
      <c r="EG31" s="181">
        <f>DB_Census_State!V31*FE_ConvertionFactors!$E$88*FE_ConvertionFactors!$F$88*FE_ConvertionFactors!$I$88</f>
        <v>48482.242200000008</v>
      </c>
      <c r="EH31" s="181">
        <f>DB_Census_State!W31*0.00104*FE_ConvertionFactors!$F$90*FE_ConvertionFactors!$G$90</f>
        <v>610.12658720000013</v>
      </c>
      <c r="EI31" s="181">
        <f>DB_Census_State!X31*0.00104*FE_ConvertionFactors!$F$91*FE_ConvertionFactors!$G$91</f>
        <v>3.3623199999999992E-2</v>
      </c>
      <c r="EJ31" s="181">
        <f>DB_Census_State!Y31*0.000054*FE_ConvertionFactors!$F$92*FE_ConvertionFactors!$G$92</f>
        <v>141.8243904</v>
      </c>
      <c r="EK31" s="205">
        <f>DB_Census_State!W31*0.00104*FE_ConvertionFactors!$F$90*FE_ConvertionFactors!$H$90</f>
        <v>72524.481120000011</v>
      </c>
      <c r="EL31" s="205">
        <f>DB_Census_State!X31*0.00104*FE_ConvertionFactors!$F$91*FE_ConvertionFactors!$H$91</f>
        <v>3.9967199999999989</v>
      </c>
      <c r="EM31" s="205">
        <f>DB_Census_State!Y31*0.000054*FE_ConvertionFactors!$F$92*FE_ConvertionFactors!$H$92</f>
        <v>11791.685030400002</v>
      </c>
      <c r="EN31" s="205">
        <f>DB_Census_State!W31*0.00104*FE_ConvertionFactors!$F$90*FE_ConvertionFactors!$I$90</f>
        <v>50329.687532800002</v>
      </c>
      <c r="EO31" s="205">
        <f>DB_Census_State!X31*0.00104*FE_ConvertionFactors!$F$91*FE_ConvertionFactors!$I$91</f>
        <v>2.7735967999999991</v>
      </c>
      <c r="EP31" s="205">
        <f>DB_Census_State!Y31*0.000054*FE_ConvertionFactors!$F$92*FE_ConvertionFactors!$I$92</f>
        <v>6969.6557568000007</v>
      </c>
    </row>
    <row r="32" spans="1:146" x14ac:dyDescent="0.2">
      <c r="A32" s="203">
        <v>13</v>
      </c>
      <c r="B32" s="203" t="s">
        <v>34</v>
      </c>
      <c r="C32" s="203">
        <v>1985</v>
      </c>
      <c r="D32" s="204" t="s">
        <v>200</v>
      </c>
      <c r="E32" s="205">
        <f>DB_Census_State!AL32*FE_ConvertionFactors!$C$4*FE_ConvertionFactors!$F$4*FE_ConvertionFactors!$G$4</f>
        <v>0</v>
      </c>
      <c r="F32" s="205">
        <f>DB_Census_State!AL32*FE_ConvertionFactors!$C$5*FE_ConvertionFactors!$F$5*FE_ConvertionFactors!$G$5</f>
        <v>2.9185463999999999</v>
      </c>
      <c r="G32" s="205">
        <f>(DB_Census_State!AL32*FE_ConvertionFactors!$D$9/FE_ConvertionFactors!$D$3)*FE_ConvertionFactors!$C$10*FE_ConvertionFactors!$F$10*FE_ConvertionFactors!$G$10</f>
        <v>0.27130880000000002</v>
      </c>
      <c r="H32" s="205">
        <f>(DB_Census_State!AL32*FE_ConvertionFactors!$D$9/FE_ConvertionFactors!$D$3)*FE_ConvertionFactors!$C$11*FE_ConvertionFactors!$F$11*FE_ConvertionFactors!$G$11</f>
        <v>7.9934400000000017E-2</v>
      </c>
      <c r="I32" s="205">
        <f>DB_Census_State!AL32*FE_ConvertionFactors!$C$4*FE_ConvertionFactors!$F$4*FE_ConvertionFactors!$H$4</f>
        <v>94.320000000000007</v>
      </c>
      <c r="J32" s="205">
        <f>DB_Census_State!AL32*FE_ConvertionFactors!$C$5*FE_ConvertionFactors!$F$5*FE_ConvertionFactors!$H$5</f>
        <v>167.7774</v>
      </c>
      <c r="K32" s="205">
        <f>(DB_Census_State!AL32*FE_ConvertionFactors!$D$9/FE_ConvertionFactors!$D$3)*FE_ConvertionFactors!$C$10*FE_ConvertionFactors!$F$10*FE_ConvertionFactors!$H$10</f>
        <v>79.696960000000004</v>
      </c>
      <c r="L32" s="205">
        <f>(DB_Census_State!AL32*FE_ConvertionFactors!$D$9/FE_ConvertionFactors!$D$3)*FE_ConvertionFactors!$C$11*FE_ConvertionFactors!$F$11*FE_ConvertionFactors!$H$11</f>
        <v>12.448800000000002</v>
      </c>
      <c r="M32" s="205">
        <f>DB_Census_State!AL32*FE_ConvertionFactors!$C$4*FE_ConvertionFactors!$F$4*FE_ConvertionFactors!$I$4</f>
        <v>88.800000000000011</v>
      </c>
      <c r="N32" s="205">
        <f>DB_Census_State!AL32*FE_ConvertionFactors!$C$5*FE_ConvertionFactors!$F$5*FE_ConvertionFactors!$L$5</f>
        <v>84.669060000000002</v>
      </c>
      <c r="O32" s="205">
        <f>DB_Census_State!AM32*FE_ConvertionFactors!$C$14*FE_ConvertionFactors!$F$14*FE_ConvertionFactors!$G$14</f>
        <v>333.361808</v>
      </c>
      <c r="P32" s="205">
        <f>DB_Census_State!AM32*FE_ConvertionFactors!$C$15*FE_ConvertionFactors!$F$15*FE_ConvertionFactors!$G$15</f>
        <v>95.837207599999999</v>
      </c>
      <c r="Q32" s="205">
        <f>DB_Census_State!AM32*FE_ConvertionFactors!$C$16*FE_ConvertionFactors!$F$16*FE_ConvertionFactors!$G$16</f>
        <v>133.3447232</v>
      </c>
      <c r="R32" s="205">
        <f>DB_Census_State!AM32*FE_ConvertionFactors!$C$17*FE_ConvertionFactors!$F$17*FE_ConvertionFactors!$G$17</f>
        <v>48.875912200000002</v>
      </c>
      <c r="S32" s="205">
        <f>(DB_Census_State!AM32*FE_ConvertionFactors!$D$19/FE_ConvertionFactors!$D$13)*FE_ConvertionFactors!$F$19*FE_ConvertionFactors!$G$19</f>
        <v>342.3695146666667</v>
      </c>
      <c r="T32" s="205">
        <f>DB_Census_State!AM32*FE_ConvertionFactors!$C$14*FE_ConvertionFactors!$F$14*FE_ConvertionFactors!$H$14</f>
        <v>57697.236000000004</v>
      </c>
      <c r="U32" s="205">
        <f>DB_Census_State!AM32*FE_ConvertionFactors!$C$15*FE_ConvertionFactors!$F$15*FE_ConvertionFactors!$H$15</f>
        <v>13728.032440000001</v>
      </c>
      <c r="V32" s="205">
        <f>DB_Census_State!AM32*FE_ConvertionFactors!$C$16*FE_ConvertionFactors!$F$16*FE_ConvertionFactors!$H$16</f>
        <v>23078.894400000001</v>
      </c>
      <c r="W32" s="205">
        <f>DB_Census_State!AM32*FE_ConvertionFactors!$C$17*FE_ConvertionFactors!$F$17*FE_ConvertionFactors!$H$17</f>
        <v>21531.820780000002</v>
      </c>
      <c r="X32" s="205">
        <f>(DB_Census_State!AM32*FE_ConvertionFactors!$D$19/FE_ConvertionFactors!$D$13)*FE_ConvertionFactors!$F$19*FE_ConvertionFactors!$H$19</f>
        <v>126350.65422222223</v>
      </c>
      <c r="Y32" s="205">
        <f>DB_Census_State!AM32*FE_ConvertionFactors!$C$14*FE_ConvertionFactors!$F$14*FE_ConvertionFactors!$I$14</f>
        <v>53530.213400000001</v>
      </c>
      <c r="Z32" s="205">
        <f>DB_Census_State!AM32*FE_ConvertionFactors!$C$15*FE_ConvertionFactors!$F$15*FE_ConvertionFactors!$L$15</f>
        <v>9162.8141049999995</v>
      </c>
      <c r="AA32" s="205">
        <f>DB_Census_State!AM32*FE_ConvertionFactors!$C$15*FE_ConvertionFactors!$F$15*FE_ConvertionFactors!$I$14</f>
        <v>10814.06329</v>
      </c>
      <c r="AB32" s="205">
        <f>DB_Census_State!AM32*FE_ConvertionFactors!$C$16*FE_ConvertionFactors!$F$16*FE_ConvertionFactors!$L$16</f>
        <v>15353.735857348718</v>
      </c>
      <c r="AC32" s="205">
        <f>DB_Census_State!AM32*FE_ConvertionFactors!$C$16*FE_ConvertionFactors!$F$16*FE_ConvertionFactors!$I$14</f>
        <v>21412.085360000001</v>
      </c>
      <c r="AD32" s="205">
        <f>DB_Census_State!AN32*FE_ConvertionFactors!$C$22*FE_ConvertionFactors!$F$22*FE_ConvertionFactors!$G$22</f>
        <v>1236.0483827999999</v>
      </c>
      <c r="AE32" s="205">
        <f>DB_Census_State!AN32*FE_ConvertionFactors!$C$23*FE_ConvertionFactors!$F$23*FE_ConvertionFactors!$G$23</f>
        <v>496.75151987999999</v>
      </c>
      <c r="AF32" s="205">
        <f>(DB_Census_State!AN32*FE_ConvertionFactors!$D$25/FE_ConvertionFactors!$D$21)*FE_ConvertionFactors!$F$25*FE_ConvertionFactors!$G$25</f>
        <v>28155.613248000001</v>
      </c>
      <c r="AG32" s="205">
        <f>DB_Census_State!AN32*FE_ConvertionFactors!$C$22*FE_ConvertionFactors!$F$22*FE_ConvertionFactors!$H$22</f>
        <v>401132.68271999992</v>
      </c>
      <c r="AH32" s="205">
        <f>DB_Census_State!AN32*FE_ConvertionFactors!$C$23*FE_ConvertionFactors!$F$23*FE_ConvertionFactors!$H$23</f>
        <v>128735.60515199999</v>
      </c>
      <c r="AI32" s="205">
        <f>(DB_Census_State!AN32*FE_ConvertionFactors!$D$25/FE_ConvertionFactors!$D$21)*FE_ConvertionFactors!$F$25*FE_ConvertionFactors!$H$25</f>
        <v>3002134.6655999999</v>
      </c>
      <c r="AJ32" s="205">
        <f>DB_Census_State!AN32*FE_ConvertionFactors!$C$22*FE_ConvertionFactors!$F$22*FE_ConvertionFactors!$I$22</f>
        <v>354489.34751999995</v>
      </c>
      <c r="AK32" s="205">
        <f>DB_Census_State!AO32*FE_ConvertionFactors!$F$27*FE_ConvertionFactors!$G$27</f>
        <v>416.71199999999999</v>
      </c>
      <c r="AL32" s="205">
        <f>DB_Census_State!AO32*FE_ConvertionFactors!$C$29*FE_ConvertionFactors!$F$29*FE_ConvertionFactors!$G$29</f>
        <v>451.53107999999997</v>
      </c>
      <c r="AM32" s="205">
        <f>DB_Census_State!AO32*FE_ConvertionFactors!$F$27*FE_ConvertionFactors!$H$27</f>
        <v>37087.368000000002</v>
      </c>
      <c r="AN32" s="205">
        <f>DB_Census_State!AO32*FE_ConvertionFactors!$C$29*FE_ConvertionFactors!$F$29*FE_ConvertionFactors!$H$29</f>
        <v>102034.29599999999</v>
      </c>
      <c r="AO32" s="205">
        <f>DB_Census_State!AO32*FE_ConvertionFactors!$F$27*FE_ConvertionFactors!$I$27</f>
        <v>19897.998</v>
      </c>
      <c r="AP32" s="205">
        <f>DB_Census_State!AP32*FE_ConvertionFactors!$F$31*FE_ConvertionFactors!$G$31</f>
        <v>48.427469999999992</v>
      </c>
      <c r="AQ32" s="205">
        <f>DB_Census_State!AP32*FE_ConvertionFactors!$F$31*FE_ConvertionFactors!$H$31</f>
        <v>6607.3644000000004</v>
      </c>
      <c r="AR32" s="205">
        <f>DB_Census_State!AP32*FE_ConvertionFactors!$F$31*FE_ConvertionFactors!$I$31</f>
        <v>5506.1370000000006</v>
      </c>
      <c r="AS32" s="205">
        <f>DB_Census_State!AQ32*FE_ConvertionFactors!$C$34*FE_ConvertionFactors!$F$34*FE_ConvertionFactors!$G$34</f>
        <v>7.9083200000000007</v>
      </c>
      <c r="AT32" s="205">
        <f>DB_Census_State!AQ32*FE_ConvertionFactors!$C$35*FE_ConvertionFactors!$F$35*FE_ConvertionFactors!$G$35</f>
        <v>26.309286</v>
      </c>
      <c r="AU32" s="205">
        <f>DB_Census_State!AQ32*FE_ConvertionFactors!$C$35*FE_ConvertionFactors!$C$37*FE_ConvertionFactors!$F$37*FE_ConvertionFactors!$G$37</f>
        <v>15.060604608</v>
      </c>
      <c r="AV32" s="205">
        <f>DB_Census_State!AQ32*FE_ConvertionFactors!$C$35*FE_ConvertionFactors!$C$38*FE_ConvertionFactors!$C$39*FE_ConvertionFactors!$F$39*FE_ConvertionFactors!$G$39</f>
        <v>5.6076131870000001</v>
      </c>
      <c r="AW32" s="205">
        <f>DB_Census_State!AQ32*FE_ConvertionFactors!$C$35*FE_ConvertionFactors!$C$38*FE_ConvertionFactors!$C$40*FE_ConvertionFactors!$F$40*FE_ConvertionFactors!$G$40</f>
        <v>1.1522492850000001</v>
      </c>
      <c r="AX32" s="205">
        <f>DB_Census_State!AQ32*FE_ConvertionFactors!$C$35*FE_ConvertionFactors!$C$38*FE_ConvertionFactors!$C$41*FE_ConvertionFactors!$F$41*FE_ConvertionFactors!$G$41</f>
        <v>0</v>
      </c>
      <c r="AY32" s="205">
        <f>DB_Census_State!AQ32*FE_ConvertionFactors!$C$35*FE_ConvertionFactors!$C$42*FE_ConvertionFactors!$C$44*FE_ConvertionFactors!$F$44*FE_ConvertionFactors!$G$44</f>
        <v>30.237364791643433</v>
      </c>
      <c r="AZ32" s="205">
        <f>(DB_Census_State!AQ32*FE_ConvertionFactors!$D$46/FE_ConvertionFactors!$D$33)*FE_ConvertionFactors!$F$46*FE_ConvertionFactors!$G$46</f>
        <v>103.78728533333334</v>
      </c>
      <c r="BA32" s="205">
        <f>DB_Census_State!AQ32*FE_ConvertionFactors!$C$34*FE_ConvertionFactors!$F$34*FE_ConvertionFactors!$H$34</f>
        <v>2688.8288000000002</v>
      </c>
      <c r="BB32" s="205">
        <f>DB_Census_State!AQ32*FE_ConvertionFactors!$C$35*FE_ConvertionFactors!$F$35*FE_ConvertionFactors!$H$35</f>
        <v>29817.190800000004</v>
      </c>
      <c r="BC32" s="205">
        <f>DB_Census_State!AQ32*FE_ConvertionFactors!$C$35*FE_ConvertionFactors!$C$37*FE_ConvertionFactors!$F$37*FE_ConvertionFactors!$H$37</f>
        <v>15395.284710400001</v>
      </c>
      <c r="BD32" s="205">
        <f>DB_Census_State!AQ32*FE_ConvertionFactors!$C$35*FE_ConvertionFactors!$C$38*FE_ConvertionFactors!$C$39*FE_ConvertionFactors!$F$39*FE_ConvertionFactors!$H$39</f>
        <v>1498.76206998</v>
      </c>
      <c r="BE32" s="205">
        <f>DB_Census_State!AQ32*FE_ConvertionFactors!$C$35*FE_ConvertionFactors!$C$38*FE_ConvertionFactors!$C$40*FE_ConvertionFactors!$F$40*FE_ConvertionFactors!$H$40</f>
        <v>515.36968020000006</v>
      </c>
      <c r="BF32" s="205">
        <f>DB_Census_State!AQ32*FE_ConvertionFactors!$C$35*FE_ConvertionFactors!$C$38*FE_ConvertionFactors!$C$41*FE_ConvertionFactors!$F$41*FE_ConvertionFactors!$H$41</f>
        <v>5624.0240101499994</v>
      </c>
      <c r="BG32" s="205">
        <f>DB_Census_State!AQ32*FE_ConvertionFactors!$C$35*FE_ConvertionFactors!$C$42*FE_ConvertionFactors!$C$44*FE_ConvertionFactors!$F$44*FE_ConvertionFactors!$H$44</f>
        <v>3172.4448305986552</v>
      </c>
      <c r="BH32" s="205">
        <f>(DB_Census_State!AQ32*FE_ConvertionFactors!$D$46/FE_ConvertionFactors!$D$33)*FE_ConvertionFactors!$F$46*FE_ConvertionFactors!$H$46</f>
        <v>33930.458666666673</v>
      </c>
      <c r="BI32" s="205">
        <f>DB_Census_State!AQ32*FE_ConvertionFactors!$C$35*FE_ConvertionFactors!$C$38*FE_ConvertionFactors!$C$41*FE_ConvertionFactors!$F$41*FE_ConvertionFactors!$I$41</f>
        <v>5206.2393693959993</v>
      </c>
      <c r="BJ32" s="181">
        <f>DB_Census_State!AR32*FE_ConvertionFactors!$F$48*FE_ConvertionFactors!$G$48</f>
        <v>1093.3496639999998</v>
      </c>
      <c r="BK32" s="205">
        <f>(DB_Census_State!AR32*FE_ConvertionFactors!$D$50/FE_ConvertionFactors!$D$48)*FE_ConvertionFactors!$F$50*FE_ConvertionFactors!$G$50</f>
        <v>463.72655999999995</v>
      </c>
      <c r="BL32" s="181">
        <f>DB_Census_State!AR32*FE_ConvertionFactors!$F$48*FE_ConvertionFactors!$H$48</f>
        <v>82001.224799999996</v>
      </c>
      <c r="BM32" s="205">
        <f>(DB_Census_State!AR32*FE_ConvertionFactors!$D$50/FE_ConvertionFactors!$D$48)*FE_ConvertionFactors!$F$50*FE_ConvertionFactors!$H$50</f>
        <v>116911.34399999998</v>
      </c>
      <c r="BN32" s="181">
        <f>DB_Census_State!AR32*FE_ConvertionFactors!$F$48*FE_ConvertionFactors!$I$48</f>
        <v>57885.810839999998</v>
      </c>
      <c r="BO32" s="181">
        <f>DB_Census_State!AS32*FE_ConvertionFactors!$F$52*FE_ConvertionFactors!$G$52</f>
        <v>72.749577599999995</v>
      </c>
      <c r="BP32" s="205">
        <f>DB_Census_State!AS32*FE_ConvertionFactors!$C$53*FE_ConvertionFactors!$F$53*FE_ConvertionFactors!$G$53</f>
        <v>21.824873279999998</v>
      </c>
      <c r="BQ32" s="205">
        <f>DB_Census_State!AS32*FE_ConvertionFactors!$C$54*FE_ConvertionFactors!$C$55*FE_ConvertionFactors!$F$55*FE_ConvertionFactors!$G$55</f>
        <v>35.173219199999991</v>
      </c>
      <c r="BR32" s="205">
        <f>DB_Census_State!AS32*FE_ConvertionFactors!$C$54*FE_ConvertionFactors!$C$56*FE_ConvertionFactors!$F$56*FE_ConvertionFactors!$G$56</f>
        <v>6.1835391515625195</v>
      </c>
      <c r="BS32" s="205">
        <f>DB_Census_State!AS32*FE_ConvertionFactors!$F$52*FE_ConvertionFactors!$H$52</f>
        <v>17302.60224</v>
      </c>
      <c r="BT32" s="205">
        <f>DB_Census_State!AS32*FE_ConvertionFactors!$C$53*FE_ConvertionFactors!$F$53*FE_ConvertionFactors!$H$53</f>
        <v>5190.7806720000008</v>
      </c>
      <c r="BU32" s="205">
        <f>DB_Census_State!AS32*FE_ConvertionFactors!$C$54*FE_ConvertionFactors!$C$55*FE_ConvertionFactors!$F$55*FE_ConvertionFactors!$H$55</f>
        <v>10610.587791999998</v>
      </c>
      <c r="BV32" s="205">
        <f>DB_Census_State!AS32*FE_ConvertionFactors!$C$54*FE_ConvertionFactors!$C$56*FE_ConvertionFactors!$F$56*FE_ConvertionFactors!$H$56</f>
        <v>1624.2096171437552</v>
      </c>
      <c r="BW32" s="205">
        <f>DB_Census_State!AS32*FE_ConvertionFactors!$F$52*FE_ConvertionFactors!$I$52</f>
        <v>8847.9215999999997</v>
      </c>
      <c r="BX32" s="205">
        <f>DB_Census_State!AS32*FE_ConvertionFactors!$C$53*FE_ConvertionFactors!$F$53*FE_ConvertionFactors!$I$53</f>
        <v>2654.3764799999999</v>
      </c>
      <c r="BY32" s="205">
        <f>DB_Census_State!AS32*FE_ConvertionFactors!$C$54*FE_ConvertionFactors!$C$55*FE_ConvertionFactors!$F$55*FE_ConvertionFactors!$L$55</f>
        <v>5510.4710079999995</v>
      </c>
      <c r="BZ32" s="205">
        <f>DB_Census_State!AS32*FE_ConvertionFactors!$C$54*FE_ConvertionFactors!$C$56*FE_ConvertionFactors!$F$56*FE_ConvertionFactors!$I$56</f>
        <v>927.53087273437791</v>
      </c>
      <c r="CA32" s="205">
        <f>DB_Census_State!AT32*FE_ConvertionFactors!$F$58*FE_ConvertionFactors!$G$58</f>
        <v>7279.0140799999999</v>
      </c>
      <c r="CB32" s="205">
        <f>(DB_Census_State!AT32*FE_ConvertionFactors!$D$60/FE_ConvertionFactors!$D$58)*FE_ConvertionFactors!$F$60*FE_ConvertionFactors!$G$60</f>
        <v>34130.531863636366</v>
      </c>
      <c r="CC32" s="205">
        <f>DB_Census_State!AT32*FE_ConvertionFactors!$F$58*FE_ConvertionFactors!$H$58</f>
        <v>4787351.5680000009</v>
      </c>
      <c r="CD32" s="205">
        <f>(DB_Census_State!AT32*FE_ConvertionFactors!$D$60/FE_ConvertionFactors!$D$58)*FE_ConvertionFactors!$F$60*FE_ConvertionFactors!$H$60</f>
        <v>2727701.1409090906</v>
      </c>
      <c r="CE32" s="205">
        <f>DB_Census_State!AT32*FE_ConvertionFactors!$F$58*FE_ConvertionFactors!$I$58</f>
        <v>3583514.6240000003</v>
      </c>
      <c r="CF32" s="205">
        <f>DB_Census_State!AU32*FE_ConvertionFactors!$F$62*FE_ConvertionFactors!$G$62</f>
        <v>1294.5680000000002</v>
      </c>
      <c r="CG32" s="205">
        <f>DB_Census_State!AU32*FE_ConvertionFactors!$C$63*FE_ConvertionFactors!$F$63*FE_ConvertionFactors!$G$63</f>
        <v>517.82720000000006</v>
      </c>
      <c r="CH32" s="205">
        <f>DB_Census_State!AU32*FE_ConvertionFactors!$C$64*FE_ConvertionFactors!$F$64*FE_ConvertionFactors!$G$64</f>
        <v>776.74080000000004</v>
      </c>
      <c r="CI32" s="205">
        <f>(DB_Census_State!AU32*FE_ConvertionFactors!$D$66/FE_ConvertionFactors!$D$62)*FE_ConvertionFactors!$F$66*FE_ConvertionFactors!$G$66</f>
        <v>687.73924999999997</v>
      </c>
      <c r="CJ32" s="205">
        <f>DB_Census_State!AU32*FE_ConvertionFactors!$F$62*FE_ConvertionFactors!$H$62</f>
        <v>243378.78400000001</v>
      </c>
      <c r="CK32" s="205">
        <f>DB_Census_State!AU32*FE_ConvertionFactors!$C$63*FE_ConvertionFactors!$F$63*FE_ConvertionFactors!$H$63</f>
        <v>97351.51360000002</v>
      </c>
      <c r="CL32" s="205">
        <f>DB_Census_State!AU32*FE_ConvertionFactors!$C$64*FE_ConvertionFactors!$F$64*FE_ConvertionFactors!$H$64</f>
        <v>146027.27040000001</v>
      </c>
      <c r="CM32" s="205">
        <f>(DB_Census_State!AU32*FE_ConvertionFactors!$D$66/FE_ConvertionFactors!$D$62)*FE_ConvertionFactors!$F$66*FE_ConvertionFactors!$H$66</f>
        <v>206321.77499999999</v>
      </c>
      <c r="CN32" s="205">
        <f>DB_Census_State!AU32*FE_ConvertionFactors!$F$62*FE_ConvertionFactors!$I$62</f>
        <v>207130.88</v>
      </c>
      <c r="CO32" s="205">
        <f>DB_Census_State!AU32*FE_ConvertionFactors!$C$63*FE_ConvertionFactors!$F$63*FE_ConvertionFactors!$I$63</f>
        <v>82852.352000000014</v>
      </c>
      <c r="CP32" s="205">
        <f>DB_Census_State!AU32*FE_ConvertionFactors!$C$64*FE_ConvertionFactors!$F$64*FE_ConvertionFactors!$L$64</f>
        <v>124666.89839999998</v>
      </c>
      <c r="CQ32" s="205">
        <f>DB_Census_State!AU32*FE_ConvertionFactors!$C$64*FE_ConvertionFactors!$F$64*FE_ConvertionFactors!$I$63</f>
        <v>124278.52800000001</v>
      </c>
      <c r="CR32" s="205">
        <f>DB_Census_State!AV32*FE_ConvertionFactors!$F$68*FE_ConvertionFactors!$G$68</f>
        <v>4.3680000000000003</v>
      </c>
      <c r="CS32" s="205">
        <f>DB_Census_State!AV32*FE_ConvertionFactors!$C$69*FE_ConvertionFactors!$F$69*FE_ConvertionFactors!$G$69</f>
        <v>0.87360000000000027</v>
      </c>
      <c r="CT32" s="205">
        <f>DB_Census_State!AV32*FE_ConvertionFactors!$C$70*FE_ConvertionFactors!$C$71*FE_ConvertionFactors!$F$71*FE_ConvertionFactors!$G$71</f>
        <v>0</v>
      </c>
      <c r="CU32" s="205">
        <f>DB_Census_State!AV32*FE_ConvertionFactors!$C$70*FE_ConvertionFactors!$C$72*FE_ConvertionFactors!$F$72*FE_ConvertionFactors!$G$72</f>
        <v>3.7154275200000004</v>
      </c>
      <c r="CV32" s="205">
        <f>(DB_Census_State!AV32*FE_ConvertionFactors!$D$74/FE_ConvertionFactors!$D$69)*FE_ConvertionFactors!$F$74*FE_ConvertionFactors!$G$74</f>
        <v>0.54</v>
      </c>
      <c r="CW32" s="205">
        <f>DB_Census_State!AV32*FE_ConvertionFactors!$F$68*FE_ConvertionFactors!$H$68</f>
        <v>255.52799999999999</v>
      </c>
      <c r="CX32" s="205">
        <f>DB_Census_State!AV32*FE_ConvertionFactors!$C$69*FE_ConvertionFactors!$F$69*FE_ConvertionFactors!$H$69</f>
        <v>51.10560000000001</v>
      </c>
      <c r="CY32" s="205">
        <f>DB_Census_State!AV32*FE_ConvertionFactors!$C$70*FE_ConvertionFactors!$C$71*FE_ConvertionFactors!$F$71*FE_ConvertionFactors!$H$71</f>
        <v>56.592000000000006</v>
      </c>
      <c r="CZ32" s="205">
        <f>DB_Census_State!AV32*FE_ConvertionFactors!$C$70*FE_ConvertionFactors!$C$72*FE_ConvertionFactors!$F$72*FE_ConvertionFactors!$H$72</f>
        <v>141.301008</v>
      </c>
      <c r="DA32" s="205">
        <f>(DB_Census_State!AV32*FE_ConvertionFactors!$D$74/FE_ConvertionFactors!$D$69)*FE_ConvertionFactors!$F$74*FE_ConvertionFactors!$H$74</f>
        <v>178.20000000000002</v>
      </c>
      <c r="DB32" s="205">
        <f>DB_Census_State!AV32*FE_ConvertionFactors!$F$68*FE_ConvertionFactors!$I$68</f>
        <v>207.48</v>
      </c>
      <c r="DC32" s="205">
        <f>DB_Census_State!AV32*FE_ConvertionFactors!$C$69*FE_ConvertionFactors!$F$69*FE_ConvertionFactors!$I$69</f>
        <v>41.496000000000009</v>
      </c>
      <c r="DD32" s="205">
        <f>DB_Census_State!AV32*FE_ConvertionFactors!$C$70*FE_ConvertionFactors!$C$71*FE_ConvertionFactors!$F$71*FE_ConvertionFactors!$I$71</f>
        <v>53.280000000000008</v>
      </c>
      <c r="DE32" s="205">
        <f>DB_Census_State!AV32*FE_ConvertionFactors!$C$70*FE_ConvertionFactors!$C$72*FE_ConvertionFactors!$F$72*FE_ConvertionFactors!$L$72</f>
        <v>99.341064000000017</v>
      </c>
      <c r="DF32" s="205">
        <f>DB_Census_State!AV32*FE_ConvertionFactors!$C$70*FE_ConvertionFactors!$C$72*FE_ConvertionFactors!$F$72*FE_ConvertionFactors!$I$69</f>
        <v>136.28016</v>
      </c>
      <c r="DG32" s="205">
        <f>DB_Census_State!AW32*FE_ConvertionFactors!$F$76*FE_ConvertionFactors!$G$76</f>
        <v>0</v>
      </c>
      <c r="DH32" s="205">
        <f>DB_Census_State!AW32*FE_ConvertionFactors!$C$77*FE_ConvertionFactors!$F$77*FE_ConvertionFactors!$G$77</f>
        <v>0</v>
      </c>
      <c r="DI32" s="205">
        <f>DB_Census_State!AW32*FE_ConvertionFactors!$C$78*FE_ConvertionFactors!$F$78*FE_ConvertionFactors!$G$78</f>
        <v>0</v>
      </c>
      <c r="DJ32" s="205">
        <f>(DB_Census_State!AW32*FE_ConvertionFactors!$D$80/FE_ConvertionFactors!$D$76)*FE_ConvertionFactors!$F$80*FE_ConvertionFactors!$G$80</f>
        <v>0</v>
      </c>
      <c r="DK32" s="205">
        <f>DB_Census_State!AW32*FE_ConvertionFactors!$F$76*FE_ConvertionFactors!$H$76</f>
        <v>0</v>
      </c>
      <c r="DL32" s="205">
        <f>DB_Census_State!AW32*FE_ConvertionFactors!$C$77*FE_ConvertionFactors!$F$77*FE_ConvertionFactors!$H$77</f>
        <v>0</v>
      </c>
      <c r="DM32" s="205">
        <f>DB_Census_State!AW32*FE_ConvertionFactors!$C$78*FE_ConvertionFactors!$F$78*FE_ConvertionFactors!$H$78</f>
        <v>0</v>
      </c>
      <c r="DN32" s="205">
        <f>(DB_Census_State!AW32*FE_ConvertionFactors!$D$80/FE_ConvertionFactors!$D$76)*FE_ConvertionFactors!$F$80*FE_ConvertionFactors!$H$80</f>
        <v>0</v>
      </c>
      <c r="DO32" s="205">
        <f>DB_Census_State!AW32*FE_ConvertionFactors!$F$76*FE_ConvertionFactors!$I$76</f>
        <v>0</v>
      </c>
      <c r="DP32" s="205">
        <f>DB_Census_State!AW32*FE_ConvertionFactors!$C$77*FE_ConvertionFactors!$F$77*FE_ConvertionFactors!$I$77</f>
        <v>0</v>
      </c>
      <c r="DQ32" s="205">
        <f>DB_Census_State!AW32*FE_ConvertionFactors!$C$78*FE_ConvertionFactors!$F$78*FE_ConvertionFactors!$L$78</f>
        <v>0</v>
      </c>
      <c r="DR32" s="205">
        <f>DB_Census_State!AW32*FE_ConvertionFactors!$C$78*FE_ConvertionFactors!$F$78*FE_ConvertionFactors!$I$77</f>
        <v>0</v>
      </c>
      <c r="DS32" s="181">
        <f>SUM(DB_Census_State!M32:N32)*FE_ConvertionFactors!$E$84*FE_ConvertionFactors!$F$84*FE_ConvertionFactors!$G$84</f>
        <v>2880.8804501720874</v>
      </c>
      <c r="DT32" s="181">
        <f>SUM(DB_Census_State!O32:P32)*FE_ConvertionFactors!$E$85*FE_ConvertionFactors!$F$85*FE_ConvertionFactors!$G$85</f>
        <v>35.455334164</v>
      </c>
      <c r="DU32" s="181">
        <f>SUM(DB_Census_State!Q32:S32)*FE_ConvertionFactors!$E$86*FE_ConvertionFactors!$F$86*FE_ConvertionFactors!$G$86</f>
        <v>17.82145670625</v>
      </c>
      <c r="DV32" s="181">
        <f>DB_Census_State!U32*FE_ConvertionFactors!$E$87*FE_ConvertionFactors!$F$87*FE_ConvertionFactors!$G$87</f>
        <v>1350.6856894713217</v>
      </c>
      <c r="DW32" s="181">
        <f>DB_Census_State!V32*FE_ConvertionFactors!$E$88*FE_ConvertionFactors!$F$88*FE_ConvertionFactors!$G$88</f>
        <v>1843.7066100000004</v>
      </c>
      <c r="DX32" s="181">
        <f>SUM(DB_Census_State!M32:N32)*FE_ConvertionFactors!$E$84*FE_ConvertionFactors!$F$84*FE_ConvertionFactors!$H$84</f>
        <v>162751.03841881274</v>
      </c>
      <c r="DY32" s="181">
        <f>SUM(DB_Census_State!O32:P32)*FE_ConvertionFactors!$E$85*FE_ConvertionFactors!$F$85*FE_ConvertionFactors!$H$85</f>
        <v>2210.74436552</v>
      </c>
      <c r="DZ32" s="181">
        <f>SUM(DB_Census_State!Q32:S32)*FE_ConvertionFactors!$E$86*FE_ConvertionFactors!$F$86*FE_ConvertionFactors!$H$86</f>
        <v>1132.5386156250001</v>
      </c>
      <c r="EA32" s="181">
        <f>DB_Census_State!U32*FE_ConvertionFactors!$E$87*FE_ConvertionFactors!$F$87*FE_ConvertionFactors!$H$87</f>
        <v>103225.97885855955</v>
      </c>
      <c r="EB32" s="181">
        <f>DB_Census_State!V32*FE_ConvertionFactors!$E$88*FE_ConvertionFactors!$F$88*FE_ConvertionFactors!$H$88</f>
        <v>110198.55600000003</v>
      </c>
      <c r="EC32" s="181">
        <f>SUM(DB_Census_State!M32:N32)*FE_ConvertionFactors!$E$84*FE_ConvertionFactors!$F$84*FE_ConvertionFactors!$I$84</f>
        <v>109747.82667322239</v>
      </c>
      <c r="ED32" s="181">
        <f>SUM(DB_Census_State!O32:P32)*FE_ConvertionFactors!$E$85*FE_ConvertionFactors!$F$85*FE_ConvertionFactors!$I$85</f>
        <v>1493.2952506720001</v>
      </c>
      <c r="EE32" s="181">
        <f>SUM(DB_Census_State!Q32:S32)*FE_ConvertionFactors!$E$86*FE_ConvertionFactors!$F$86*FE_ConvertionFactors!$I$86</f>
        <v>764.99778187499999</v>
      </c>
      <c r="EF32" s="181">
        <f>DB_Census_State!U32*FE_ConvertionFactors!$E$87*FE_ConvertionFactors!$F$87*FE_ConvertionFactors!$I$87</f>
        <v>82580.783086847645</v>
      </c>
      <c r="EG32" s="181">
        <f>DB_Census_State!V32*FE_ConvertionFactors!$E$88*FE_ConvertionFactors!$F$88*FE_ConvertionFactors!$I$88</f>
        <v>70357.539600000018</v>
      </c>
      <c r="EH32" s="181">
        <f>DB_Census_State!W32*0.00104*FE_ConvertionFactors!$F$90*FE_ConvertionFactors!$G$90</f>
        <v>649.76834000000008</v>
      </c>
      <c r="EI32" s="181">
        <f>DB_Census_State!X32*0.00104*FE_ConvertionFactors!$F$91*FE_ConvertionFactors!$G$91</f>
        <v>0.9414496</v>
      </c>
      <c r="EJ32" s="181">
        <f>DB_Census_State!Y32*0.000054*FE_ConvertionFactors!$F$92*FE_ConvertionFactors!$G$92</f>
        <v>772.92827639999996</v>
      </c>
      <c r="EK32" s="205">
        <f>DB_Census_State!W32*0.00104*FE_ConvertionFactors!$F$90*FE_ConvertionFactors!$H$90</f>
        <v>77236.614000000001</v>
      </c>
      <c r="EL32" s="205">
        <f>DB_Census_State!X32*0.00104*FE_ConvertionFactors!$F$91*FE_ConvertionFactors!$H$91</f>
        <v>111.90816</v>
      </c>
      <c r="EM32" s="205">
        <f>DB_Census_State!Y32*0.000054*FE_ConvertionFactors!$F$92*FE_ConvertionFactors!$H$92</f>
        <v>64263.465266400002</v>
      </c>
      <c r="EN32" s="205">
        <f>DB_Census_State!W32*0.00104*FE_ConvertionFactors!$F$90*FE_ConvertionFactors!$I$90</f>
        <v>53599.758160000005</v>
      </c>
      <c r="EO32" s="205">
        <f>DB_Census_State!X32*0.00104*FE_ConvertionFactors!$F$91*FE_ConvertionFactors!$I$91</f>
        <v>77.660710399999999</v>
      </c>
      <c r="EP32" s="205">
        <f>DB_Census_State!Y32*0.000054*FE_ConvertionFactors!$F$92*FE_ConvertionFactors!$I$92</f>
        <v>37983.9038688</v>
      </c>
    </row>
    <row r="33" spans="1:146" x14ac:dyDescent="0.2">
      <c r="A33" s="203">
        <v>14</v>
      </c>
      <c r="B33" s="203" t="s">
        <v>35</v>
      </c>
      <c r="C33" s="203">
        <v>1985</v>
      </c>
      <c r="D33" s="204" t="s">
        <v>200</v>
      </c>
      <c r="E33" s="205">
        <f>DB_Census_State!AL33*FE_ConvertionFactors!$C$4*FE_ConvertionFactors!$F$4*FE_ConvertionFactors!$G$4</f>
        <v>0</v>
      </c>
      <c r="F33" s="205">
        <f>DB_Census_State!AL33*FE_ConvertionFactors!$C$5*FE_ConvertionFactors!$F$5*FE_ConvertionFactors!$G$5</f>
        <v>0</v>
      </c>
      <c r="G33" s="205">
        <f>(DB_Census_State!AL33*FE_ConvertionFactors!$D$9/FE_ConvertionFactors!$D$3)*FE_ConvertionFactors!$C$10*FE_ConvertionFactors!$F$10*FE_ConvertionFactors!$G$10</f>
        <v>0</v>
      </c>
      <c r="H33" s="205">
        <f>(DB_Census_State!AL33*FE_ConvertionFactors!$D$9/FE_ConvertionFactors!$D$3)*FE_ConvertionFactors!$C$11*FE_ConvertionFactors!$F$11*FE_ConvertionFactors!$G$11</f>
        <v>0</v>
      </c>
      <c r="I33" s="205">
        <f>DB_Census_State!AL33*FE_ConvertionFactors!$C$4*FE_ConvertionFactors!$F$4*FE_ConvertionFactors!$H$4</f>
        <v>0</v>
      </c>
      <c r="J33" s="205">
        <f>DB_Census_State!AL33*FE_ConvertionFactors!$C$5*FE_ConvertionFactors!$F$5*FE_ConvertionFactors!$H$5</f>
        <v>0</v>
      </c>
      <c r="K33" s="205">
        <f>(DB_Census_State!AL33*FE_ConvertionFactors!$D$9/FE_ConvertionFactors!$D$3)*FE_ConvertionFactors!$C$10*FE_ConvertionFactors!$F$10*FE_ConvertionFactors!$H$10</f>
        <v>0</v>
      </c>
      <c r="L33" s="205">
        <f>(DB_Census_State!AL33*FE_ConvertionFactors!$D$9/FE_ConvertionFactors!$D$3)*FE_ConvertionFactors!$C$11*FE_ConvertionFactors!$F$11*FE_ConvertionFactors!$H$11</f>
        <v>0</v>
      </c>
      <c r="M33" s="205">
        <f>DB_Census_State!AL33*FE_ConvertionFactors!$C$4*FE_ConvertionFactors!$F$4*FE_ConvertionFactors!$I$4</f>
        <v>0</v>
      </c>
      <c r="N33" s="205">
        <f>DB_Census_State!AL33*FE_ConvertionFactors!$C$5*FE_ConvertionFactors!$F$5*FE_ConvertionFactors!$L$5</f>
        <v>0</v>
      </c>
      <c r="O33" s="205">
        <f>DB_Census_State!AM33*FE_ConvertionFactors!$C$14*FE_ConvertionFactors!$F$14*FE_ConvertionFactors!$G$14</f>
        <v>1054.1691679999999</v>
      </c>
      <c r="P33" s="205">
        <f>DB_Census_State!AM33*FE_ConvertionFactors!$C$15*FE_ConvertionFactors!$F$15*FE_ConvertionFactors!$G$15</f>
        <v>303.05999960000003</v>
      </c>
      <c r="Q33" s="205">
        <f>DB_Census_State!AM33*FE_ConvertionFactors!$C$16*FE_ConvertionFactors!$F$16*FE_ConvertionFactors!$G$16</f>
        <v>421.66766720000004</v>
      </c>
      <c r="R33" s="205">
        <f>DB_Census_State!AM33*FE_ConvertionFactors!$C$17*FE_ConvertionFactors!$F$17*FE_ConvertionFactors!$G$17</f>
        <v>154.55723620000003</v>
      </c>
      <c r="S33" s="205">
        <f>(DB_Census_State!AM33*FE_ConvertionFactors!$D$19/FE_ConvertionFactors!$D$13)*FE_ConvertionFactors!$F$19*FE_ConvertionFactors!$G$19</f>
        <v>1082.6536746666668</v>
      </c>
      <c r="T33" s="205">
        <f>DB_Census_State!AM33*FE_ConvertionFactors!$C$14*FE_ConvertionFactors!$F$14*FE_ConvertionFactors!$H$14</f>
        <v>182452.356</v>
      </c>
      <c r="U33" s="205">
        <f>DB_Census_State!AM33*FE_ConvertionFactors!$C$15*FE_ConvertionFactors!$F$15*FE_ConvertionFactors!$H$15</f>
        <v>43411.297240000007</v>
      </c>
      <c r="V33" s="205">
        <f>DB_Census_State!AM33*FE_ConvertionFactors!$C$16*FE_ConvertionFactors!$F$16*FE_ConvertionFactors!$H$16</f>
        <v>72980.9424</v>
      </c>
      <c r="W33" s="205">
        <f>DB_Census_State!AM33*FE_ConvertionFactors!$C$17*FE_ConvertionFactors!$F$17*FE_ConvertionFactors!$H$17</f>
        <v>68088.728380000015</v>
      </c>
      <c r="X33" s="205">
        <f>(DB_Census_State!AM33*FE_ConvertionFactors!$D$19/FE_ConvertionFactors!$D$13)*FE_ConvertionFactors!$F$19*FE_ConvertionFactors!$H$19</f>
        <v>399550.76088888891</v>
      </c>
      <c r="Y33" s="205">
        <f>DB_Census_State!AM33*FE_ConvertionFactors!$C$14*FE_ConvertionFactors!$F$14*FE_ConvertionFactors!$I$14</f>
        <v>169275.2414</v>
      </c>
      <c r="Z33" s="205">
        <f>DB_Census_State!AM33*FE_ConvertionFactors!$C$15*FE_ConvertionFactors!$F$15*FE_ConvertionFactors!$L$15</f>
        <v>28974.993205000002</v>
      </c>
      <c r="AA33" s="205">
        <f>DB_Census_State!AM33*FE_ConvertionFactors!$C$15*FE_ConvertionFactors!$F$15*FE_ConvertionFactors!$I$14</f>
        <v>34196.635090000003</v>
      </c>
      <c r="AB33" s="205">
        <f>DB_Census_State!AM33*FE_ConvertionFactors!$C$16*FE_ConvertionFactors!$F$16*FE_ConvertionFactors!$L$16</f>
        <v>48552.157343810257</v>
      </c>
      <c r="AC33" s="205">
        <f>DB_Census_State!AM33*FE_ConvertionFactors!$C$16*FE_ConvertionFactors!$F$16*FE_ConvertionFactors!$I$14</f>
        <v>67710.096560000005</v>
      </c>
      <c r="AD33" s="205">
        <f>DB_Census_State!AN33*FE_ConvertionFactors!$C$22*FE_ConvertionFactors!$F$22*FE_ConvertionFactors!$G$22</f>
        <v>54.030807599999996</v>
      </c>
      <c r="AE33" s="205">
        <f>DB_Census_State!AN33*FE_ConvertionFactors!$C$23*FE_ConvertionFactors!$F$23*FE_ConvertionFactors!$G$23</f>
        <v>21.714267960000001</v>
      </c>
      <c r="AF33" s="205">
        <f>(DB_Census_State!AN33*FE_ConvertionFactors!$D$25/FE_ConvertionFactors!$D$21)*FE_ConvertionFactors!$F$25*FE_ConvertionFactors!$G$25</f>
        <v>1230.7532160000001</v>
      </c>
      <c r="AG33" s="205">
        <f>DB_Census_State!AN33*FE_ConvertionFactors!$C$22*FE_ConvertionFactors!$F$22*FE_ConvertionFactors!$H$22</f>
        <v>17534.526239999999</v>
      </c>
      <c r="AH33" s="205">
        <f>DB_Census_State!AN33*FE_ConvertionFactors!$C$23*FE_ConvertionFactors!$F$23*FE_ConvertionFactors!$H$23</f>
        <v>5627.3595839999998</v>
      </c>
      <c r="AI33" s="205">
        <f>(DB_Census_State!AN33*FE_ConvertionFactors!$D$25/FE_ConvertionFactors!$D$21)*FE_ConvertionFactors!$F$25*FE_ConvertionFactors!$H$25</f>
        <v>131230.91519999999</v>
      </c>
      <c r="AJ33" s="205">
        <f>DB_Census_State!AN33*FE_ConvertionFactors!$C$22*FE_ConvertionFactors!$F$22*FE_ConvertionFactors!$I$22</f>
        <v>15495.627839999997</v>
      </c>
      <c r="AK33" s="205">
        <f>DB_Census_State!AO33*FE_ConvertionFactors!$F$27*FE_ConvertionFactors!$G$27</f>
        <v>0.58200000000000007</v>
      </c>
      <c r="AL33" s="205">
        <f>DB_Census_State!AO33*FE_ConvertionFactors!$C$29*FE_ConvertionFactors!$F$29*FE_ConvertionFactors!$G$29</f>
        <v>0.63062999999999991</v>
      </c>
      <c r="AM33" s="205">
        <f>DB_Census_State!AO33*FE_ConvertionFactors!$F$27*FE_ConvertionFactors!$H$27</f>
        <v>51.798000000000002</v>
      </c>
      <c r="AN33" s="205">
        <f>DB_Census_State!AO33*FE_ConvertionFactors!$C$29*FE_ConvertionFactors!$F$29*FE_ConvertionFactors!$H$29</f>
        <v>142.50599999999997</v>
      </c>
      <c r="AO33" s="205">
        <f>DB_Census_State!AO33*FE_ConvertionFactors!$F$27*FE_ConvertionFactors!$I$27</f>
        <v>27.790500000000005</v>
      </c>
      <c r="AP33" s="205">
        <f>DB_Census_State!AP33*FE_ConvertionFactors!$F$31*FE_ConvertionFactors!$G$31</f>
        <v>2.3454899999999994</v>
      </c>
      <c r="AQ33" s="205">
        <f>DB_Census_State!AP33*FE_ConvertionFactors!$F$31*FE_ConvertionFactors!$H$31</f>
        <v>320.01479999999998</v>
      </c>
      <c r="AR33" s="205">
        <f>DB_Census_State!AP33*FE_ConvertionFactors!$F$31*FE_ConvertionFactors!$I$31</f>
        <v>266.67899999999997</v>
      </c>
      <c r="AS33" s="205">
        <f>DB_Census_State!AQ33*FE_ConvertionFactors!$C$34*FE_ConvertionFactors!$F$34*FE_ConvertionFactors!$G$34</f>
        <v>0.71344000000000019</v>
      </c>
      <c r="AT33" s="205">
        <f>DB_Census_State!AQ33*FE_ConvertionFactors!$C$35*FE_ConvertionFactors!$F$35*FE_ConvertionFactors!$G$35</f>
        <v>2.3734620000000004</v>
      </c>
      <c r="AU33" s="205">
        <f>DB_Census_State!AQ33*FE_ConvertionFactors!$C$35*FE_ConvertionFactors!$C$37*FE_ConvertionFactors!$F$37*FE_ConvertionFactors!$G$37</f>
        <v>1.3586751360000002</v>
      </c>
      <c r="AV33" s="205">
        <f>DB_Census_State!AQ33*FE_ConvertionFactors!$C$35*FE_ConvertionFactors!$C$38*FE_ConvertionFactors!$C$39*FE_ConvertionFactors!$F$39*FE_ConvertionFactors!$G$39</f>
        <v>0.50588437900000005</v>
      </c>
      <c r="AW33" s="205">
        <f>DB_Census_State!AQ33*FE_ConvertionFactors!$C$35*FE_ConvertionFactors!$C$38*FE_ConvertionFactors!$C$40*FE_ConvertionFactors!$F$40*FE_ConvertionFactors!$G$40</f>
        <v>0.103948845</v>
      </c>
      <c r="AX33" s="205">
        <f>DB_Census_State!AQ33*FE_ConvertionFactors!$C$35*FE_ConvertionFactors!$C$38*FE_ConvertionFactors!$C$41*FE_ConvertionFactors!$F$41*FE_ConvertionFactors!$G$41</f>
        <v>0</v>
      </c>
      <c r="AY33" s="205">
        <f>DB_Census_State!AQ33*FE_ConvertionFactors!$C$35*FE_ConvertionFactors!$C$42*FE_ConvertionFactors!$C$44*FE_ConvertionFactors!$F$44*FE_ConvertionFactors!$G$44</f>
        <v>2.7278291137624797</v>
      </c>
      <c r="AZ33" s="205">
        <f>(DB_Census_State!AQ33*FE_ConvertionFactors!$D$46/FE_ConvertionFactors!$D$33)*FE_ConvertionFactors!$F$46*FE_ConvertionFactors!$G$46</f>
        <v>9.3630506666666662</v>
      </c>
      <c r="BA33" s="205">
        <f>DB_Census_State!AQ33*FE_ConvertionFactors!$C$34*FE_ConvertionFactors!$F$34*FE_ConvertionFactors!$H$34</f>
        <v>242.56960000000004</v>
      </c>
      <c r="BB33" s="205">
        <f>DB_Census_State!AQ33*FE_ConvertionFactors!$C$35*FE_ConvertionFactors!$F$35*FE_ConvertionFactors!$H$35</f>
        <v>2689.923600000001</v>
      </c>
      <c r="BC33" s="205">
        <f>DB_Census_State!AQ33*FE_ConvertionFactors!$C$35*FE_ConvertionFactors!$C$37*FE_ConvertionFactors!$F$37*FE_ConvertionFactors!$H$37</f>
        <v>1388.8679168000003</v>
      </c>
      <c r="BD33" s="205">
        <f>DB_Census_State!AQ33*FE_ConvertionFactors!$C$35*FE_ConvertionFactors!$C$38*FE_ConvertionFactors!$C$39*FE_ConvertionFactors!$F$39*FE_ConvertionFactors!$H$39</f>
        <v>135.20909766000003</v>
      </c>
      <c r="BE33" s="205">
        <f>DB_Census_State!AQ33*FE_ConvertionFactors!$C$35*FE_ConvertionFactors!$C$38*FE_ConvertionFactors!$C$40*FE_ConvertionFactors!$F$40*FE_ConvertionFactors!$H$40</f>
        <v>46.493483400000002</v>
      </c>
      <c r="BF33" s="205">
        <f>DB_Census_State!AQ33*FE_ConvertionFactors!$C$35*FE_ConvertionFactors!$C$38*FE_ConvertionFactors!$C$41*FE_ConvertionFactors!$F$41*FE_ConvertionFactors!$H$41</f>
        <v>507.36486255</v>
      </c>
      <c r="BG33" s="205">
        <f>DB_Census_State!AQ33*FE_ConvertionFactors!$C$35*FE_ConvertionFactors!$C$42*FE_ConvertionFactors!$C$44*FE_ConvertionFactors!$F$44*FE_ConvertionFactors!$H$44</f>
        <v>286.19846439475202</v>
      </c>
      <c r="BH33" s="205">
        <f>(DB_Census_State!AQ33*FE_ConvertionFactors!$D$46/FE_ConvertionFactors!$D$33)*FE_ConvertionFactors!$F$46*FE_ConvertionFactors!$H$46</f>
        <v>3060.9973333333337</v>
      </c>
      <c r="BI33" s="205">
        <f>DB_Census_State!AQ33*FE_ConvertionFactors!$C$35*FE_ConvertionFactors!$C$38*FE_ConvertionFactors!$C$41*FE_ConvertionFactors!$F$41*FE_ConvertionFactors!$I$41</f>
        <v>469.67490133199999</v>
      </c>
      <c r="BJ33" s="181">
        <f>DB_Census_State!AR33*FE_ConvertionFactors!$F$48*FE_ConvertionFactors!$G$48</f>
        <v>118.65981599999999</v>
      </c>
      <c r="BK33" s="205">
        <f>(DB_Census_State!AR33*FE_ConvertionFactors!$D$50/FE_ConvertionFactors!$D$48)*FE_ConvertionFactors!$F$50*FE_ConvertionFactors!$G$50</f>
        <v>50.327639999999988</v>
      </c>
      <c r="BL33" s="181">
        <f>DB_Census_State!AR33*FE_ConvertionFactors!$F$48*FE_ConvertionFactors!$H$48</f>
        <v>8899.4862000000012</v>
      </c>
      <c r="BM33" s="205">
        <f>(DB_Census_State!AR33*FE_ConvertionFactors!$D$50/FE_ConvertionFactors!$D$48)*FE_ConvertionFactors!$F$50*FE_ConvertionFactors!$H$50</f>
        <v>12688.235999999997</v>
      </c>
      <c r="BN33" s="181">
        <f>DB_Census_State!AR33*FE_ConvertionFactors!$F$48*FE_ConvertionFactors!$I$48</f>
        <v>6282.27171</v>
      </c>
      <c r="BO33" s="181">
        <f>DB_Census_State!AS33*FE_ConvertionFactors!$F$52*FE_ConvertionFactors!$G$52</f>
        <v>12.0311568</v>
      </c>
      <c r="BP33" s="205">
        <f>DB_Census_State!AS33*FE_ConvertionFactors!$C$53*FE_ConvertionFactors!$F$53*FE_ConvertionFactors!$G$53</f>
        <v>3.6093470399999998</v>
      </c>
      <c r="BQ33" s="205">
        <f>DB_Census_State!AS33*FE_ConvertionFactors!$C$54*FE_ConvertionFactors!$C$55*FE_ConvertionFactors!$F$55*FE_ConvertionFactors!$G$55</f>
        <v>5.816865599999999</v>
      </c>
      <c r="BR33" s="205">
        <f>DB_Census_State!AS33*FE_ConvertionFactors!$C$54*FE_ConvertionFactors!$C$56*FE_ConvertionFactors!$F$56*FE_ConvertionFactors!$G$56</f>
        <v>1.0226193960937531</v>
      </c>
      <c r="BS33" s="205">
        <f>DB_Census_State!AS33*FE_ConvertionFactors!$F$52*FE_ConvertionFactors!$H$52</f>
        <v>2861.4643200000005</v>
      </c>
      <c r="BT33" s="205">
        <f>DB_Census_State!AS33*FE_ConvertionFactors!$C$53*FE_ConvertionFactors!$F$53*FE_ConvertionFactors!$H$53</f>
        <v>858.43929600000013</v>
      </c>
      <c r="BU33" s="205">
        <f>DB_Census_State!AS33*FE_ConvertionFactors!$C$54*FE_ConvertionFactors!$C$55*FE_ConvertionFactors!$F$55*FE_ConvertionFactors!$H$55</f>
        <v>1754.7544559999999</v>
      </c>
      <c r="BV33" s="205">
        <f>DB_Census_State!AS33*FE_ConvertionFactors!$C$54*FE_ConvertionFactors!$C$56*FE_ConvertionFactors!$F$56*FE_ConvertionFactors!$H$56</f>
        <v>268.60802804062581</v>
      </c>
      <c r="BW33" s="205">
        <f>DB_Census_State!AS33*FE_ConvertionFactors!$F$52*FE_ConvertionFactors!$I$52</f>
        <v>1463.2488000000001</v>
      </c>
      <c r="BX33" s="205">
        <f>DB_Census_State!AS33*FE_ConvertionFactors!$C$53*FE_ConvertionFactors!$F$53*FE_ConvertionFactors!$I$53</f>
        <v>438.97464000000002</v>
      </c>
      <c r="BY33" s="205">
        <f>DB_Census_State!AS33*FE_ConvertionFactors!$C$54*FE_ConvertionFactors!$C$55*FE_ConvertionFactors!$F$55*FE_ConvertionFactors!$L$55</f>
        <v>911.30894399999988</v>
      </c>
      <c r="BZ33" s="205">
        <f>DB_Census_State!AS33*FE_ConvertionFactors!$C$54*FE_ConvertionFactors!$C$56*FE_ConvertionFactors!$F$56*FE_ConvertionFactors!$I$56</f>
        <v>153.39290941406298</v>
      </c>
      <c r="CA33" s="205">
        <f>DB_Census_State!AT33*FE_ConvertionFactors!$F$58*FE_ConvertionFactors!$G$58</f>
        <v>157.83351999999999</v>
      </c>
      <c r="CB33" s="205">
        <f>(DB_Census_State!AT33*FE_ConvertionFactors!$D$60/FE_ConvertionFactors!$D$58)*FE_ConvertionFactors!$F$60*FE_ConvertionFactors!$G$60</f>
        <v>740.06478409090903</v>
      </c>
      <c r="CC33" s="205">
        <f>DB_Census_State!AT33*FE_ConvertionFactors!$F$58*FE_ConvertionFactors!$H$58</f>
        <v>103805.89200000002</v>
      </c>
      <c r="CD33" s="205">
        <f>(DB_Census_State!AT33*FE_ConvertionFactors!$D$60/FE_ConvertionFactors!$D$58)*FE_ConvertionFactors!$F$60*FE_ConvertionFactors!$H$60</f>
        <v>59145.739772727262</v>
      </c>
      <c r="CE33" s="205">
        <f>DB_Census_State!AT33*FE_ConvertionFactors!$F$58*FE_ConvertionFactors!$I$58</f>
        <v>77702.656000000003</v>
      </c>
      <c r="CF33" s="205">
        <f>DB_Census_State!AU33*FE_ConvertionFactors!$F$62*FE_ConvertionFactors!$G$62</f>
        <v>841.80799999999999</v>
      </c>
      <c r="CG33" s="205">
        <f>DB_Census_State!AU33*FE_ConvertionFactors!$C$63*FE_ConvertionFactors!$F$63*FE_ConvertionFactors!$G$63</f>
        <v>336.72320000000002</v>
      </c>
      <c r="CH33" s="205">
        <f>DB_Census_State!AU33*FE_ConvertionFactors!$C$64*FE_ConvertionFactors!$F$64*FE_ConvertionFactors!$G$64</f>
        <v>505.08480000000003</v>
      </c>
      <c r="CI33" s="205">
        <f>(DB_Census_State!AU33*FE_ConvertionFactors!$D$66/FE_ConvertionFactors!$D$62)*FE_ConvertionFactors!$F$66*FE_ConvertionFactors!$G$66</f>
        <v>447.21049999999997</v>
      </c>
      <c r="CJ33" s="205">
        <f>DB_Census_State!AU33*FE_ConvertionFactors!$F$62*FE_ConvertionFactors!$H$62</f>
        <v>158259.90400000001</v>
      </c>
      <c r="CK33" s="205">
        <f>DB_Census_State!AU33*FE_ConvertionFactors!$C$63*FE_ConvertionFactors!$F$63*FE_ConvertionFactors!$H$63</f>
        <v>63303.961600000002</v>
      </c>
      <c r="CL33" s="205">
        <f>DB_Census_State!AU33*FE_ConvertionFactors!$C$64*FE_ConvertionFactors!$F$64*FE_ConvertionFactors!$H$64</f>
        <v>94955.9424</v>
      </c>
      <c r="CM33" s="205">
        <f>(DB_Census_State!AU33*FE_ConvertionFactors!$D$66/FE_ConvertionFactors!$D$62)*FE_ConvertionFactors!$F$66*FE_ConvertionFactors!$H$66</f>
        <v>134163.15</v>
      </c>
      <c r="CN33" s="205">
        <f>DB_Census_State!AU33*FE_ConvertionFactors!$F$62*FE_ConvertionFactors!$I$62</f>
        <v>134689.28</v>
      </c>
      <c r="CO33" s="205">
        <f>DB_Census_State!AU33*FE_ConvertionFactors!$C$63*FE_ConvertionFactors!$F$63*FE_ConvertionFactors!$I$63</f>
        <v>53875.712</v>
      </c>
      <c r="CP33" s="205">
        <f>DB_Census_State!AU33*FE_ConvertionFactors!$C$64*FE_ConvertionFactors!$F$64*FE_ConvertionFactors!$L$64</f>
        <v>81066.11039999999</v>
      </c>
      <c r="CQ33" s="205">
        <f>DB_Census_State!AU33*FE_ConvertionFactors!$C$64*FE_ConvertionFactors!$F$64*FE_ConvertionFactors!$I$63</f>
        <v>80813.567999999999</v>
      </c>
      <c r="CR33" s="205">
        <f>DB_Census_State!AV33*FE_ConvertionFactors!$F$68*FE_ConvertionFactors!$G$68</f>
        <v>7.6440000000000001</v>
      </c>
      <c r="CS33" s="205">
        <f>DB_Census_State!AV33*FE_ConvertionFactors!$C$69*FE_ConvertionFactors!$F$69*FE_ConvertionFactors!$G$69</f>
        <v>1.5288000000000004</v>
      </c>
      <c r="CT33" s="205">
        <f>DB_Census_State!AV33*FE_ConvertionFactors!$C$70*FE_ConvertionFactors!$C$71*FE_ConvertionFactors!$F$71*FE_ConvertionFactors!$G$71</f>
        <v>0</v>
      </c>
      <c r="CU33" s="205">
        <f>DB_Census_State!AV33*FE_ConvertionFactors!$C$70*FE_ConvertionFactors!$C$72*FE_ConvertionFactors!$F$72*FE_ConvertionFactors!$G$72</f>
        <v>6.5019981599999994</v>
      </c>
      <c r="CV33" s="205">
        <f>(DB_Census_State!AV33*FE_ConvertionFactors!$D$74/FE_ConvertionFactors!$D$69)*FE_ConvertionFactors!$F$74*FE_ConvertionFactors!$G$74</f>
        <v>0.94500000000000017</v>
      </c>
      <c r="CW33" s="205">
        <f>DB_Census_State!AV33*FE_ConvertionFactors!$F$68*FE_ConvertionFactors!$H$68</f>
        <v>447.17399999999998</v>
      </c>
      <c r="CX33" s="205">
        <f>DB_Census_State!AV33*FE_ConvertionFactors!$C$69*FE_ConvertionFactors!$F$69*FE_ConvertionFactors!$H$69</f>
        <v>89.43480000000001</v>
      </c>
      <c r="CY33" s="205">
        <f>DB_Census_State!AV33*FE_ConvertionFactors!$C$70*FE_ConvertionFactors!$C$71*FE_ConvertionFactors!$F$71*FE_ConvertionFactors!$H$71</f>
        <v>99.035999999999987</v>
      </c>
      <c r="CZ33" s="205">
        <f>DB_Census_State!AV33*FE_ConvertionFactors!$C$70*FE_ConvertionFactors!$C$72*FE_ConvertionFactors!$F$72*FE_ConvertionFactors!$H$72</f>
        <v>247.27676399999996</v>
      </c>
      <c r="DA33" s="205">
        <f>(DB_Census_State!AV33*FE_ConvertionFactors!$D$74/FE_ConvertionFactors!$D$69)*FE_ConvertionFactors!$F$74*FE_ConvertionFactors!$H$74</f>
        <v>311.85000000000002</v>
      </c>
      <c r="DB33" s="205">
        <f>DB_Census_State!AV33*FE_ConvertionFactors!$F$68*FE_ConvertionFactors!$I$68</f>
        <v>363.09</v>
      </c>
      <c r="DC33" s="205">
        <f>DB_Census_State!AV33*FE_ConvertionFactors!$C$69*FE_ConvertionFactors!$F$69*FE_ConvertionFactors!$I$69</f>
        <v>72.618000000000009</v>
      </c>
      <c r="DD33" s="205">
        <f>DB_Census_State!AV33*FE_ConvertionFactors!$C$70*FE_ConvertionFactors!$C$71*FE_ConvertionFactors!$F$71*FE_ConvertionFactors!$I$71</f>
        <v>93.24</v>
      </c>
      <c r="DE33" s="205">
        <f>DB_Census_State!AV33*FE_ConvertionFactors!$C$70*FE_ConvertionFactors!$C$72*FE_ConvertionFactors!$F$72*FE_ConvertionFactors!$L$72</f>
        <v>173.84686199999999</v>
      </c>
      <c r="DF33" s="205">
        <f>DB_Census_State!AV33*FE_ConvertionFactors!$C$70*FE_ConvertionFactors!$C$72*FE_ConvertionFactors!$F$72*FE_ConvertionFactors!$I$69</f>
        <v>238.49027999999998</v>
      </c>
      <c r="DG33" s="205">
        <f>DB_Census_State!AW33*FE_ConvertionFactors!$F$76*FE_ConvertionFactors!$G$76</f>
        <v>0</v>
      </c>
      <c r="DH33" s="205">
        <f>DB_Census_State!AW33*FE_ConvertionFactors!$C$77*FE_ConvertionFactors!$F$77*FE_ConvertionFactors!$G$77</f>
        <v>0</v>
      </c>
      <c r="DI33" s="205">
        <f>DB_Census_State!AW33*FE_ConvertionFactors!$C$78*FE_ConvertionFactors!$F$78*FE_ConvertionFactors!$G$78</f>
        <v>0</v>
      </c>
      <c r="DJ33" s="205">
        <f>(DB_Census_State!AW33*FE_ConvertionFactors!$D$80/FE_ConvertionFactors!$D$76)*FE_ConvertionFactors!$F$80*FE_ConvertionFactors!$G$80</f>
        <v>0</v>
      </c>
      <c r="DK33" s="205">
        <f>DB_Census_State!AW33*FE_ConvertionFactors!$F$76*FE_ConvertionFactors!$H$76</f>
        <v>0</v>
      </c>
      <c r="DL33" s="205">
        <f>DB_Census_State!AW33*FE_ConvertionFactors!$C$77*FE_ConvertionFactors!$F$77*FE_ConvertionFactors!$H$77</f>
        <v>0</v>
      </c>
      <c r="DM33" s="205">
        <f>DB_Census_State!AW33*FE_ConvertionFactors!$C$78*FE_ConvertionFactors!$F$78*FE_ConvertionFactors!$H$78</f>
        <v>0</v>
      </c>
      <c r="DN33" s="205">
        <f>(DB_Census_State!AW33*FE_ConvertionFactors!$D$80/FE_ConvertionFactors!$D$76)*FE_ConvertionFactors!$F$80*FE_ConvertionFactors!$H$80</f>
        <v>0</v>
      </c>
      <c r="DO33" s="205">
        <f>DB_Census_State!AW33*FE_ConvertionFactors!$F$76*FE_ConvertionFactors!$I$76</f>
        <v>0</v>
      </c>
      <c r="DP33" s="205">
        <f>DB_Census_State!AW33*FE_ConvertionFactors!$C$77*FE_ConvertionFactors!$F$77*FE_ConvertionFactors!$I$77</f>
        <v>0</v>
      </c>
      <c r="DQ33" s="205">
        <f>DB_Census_State!AW33*FE_ConvertionFactors!$C$78*FE_ConvertionFactors!$F$78*FE_ConvertionFactors!$L$78</f>
        <v>0</v>
      </c>
      <c r="DR33" s="205">
        <f>DB_Census_State!AW33*FE_ConvertionFactors!$C$78*FE_ConvertionFactors!$F$78*FE_ConvertionFactors!$I$77</f>
        <v>0</v>
      </c>
      <c r="DS33" s="181">
        <f>SUM(DB_Census_State!M33:N33)*FE_ConvertionFactors!$E$84*FE_ConvertionFactors!$F$84*FE_ConvertionFactors!$G$84</f>
        <v>2029.1882080896603</v>
      </c>
      <c r="DT33" s="181">
        <f>SUM(DB_Census_State!O33:P33)*FE_ConvertionFactors!$E$85*FE_ConvertionFactors!$F$85*FE_ConvertionFactors!$G$85</f>
        <v>16.551906996</v>
      </c>
      <c r="DU33" s="181">
        <f>SUM(DB_Census_State!Q33:S33)*FE_ConvertionFactors!$E$86*FE_ConvertionFactors!$F$86*FE_ConvertionFactors!$G$86</f>
        <v>62.758864353749999</v>
      </c>
      <c r="DV33" s="181">
        <f>DB_Census_State!U33*FE_ConvertionFactors!$E$87*FE_ConvertionFactors!$F$87*FE_ConvertionFactors!$G$87</f>
        <v>328.43782497909649</v>
      </c>
      <c r="DW33" s="181">
        <f>DB_Census_State!V33*FE_ConvertionFactors!$E$88*FE_ConvertionFactors!$F$88*FE_ConvertionFactors!$G$88</f>
        <v>277.63418250000007</v>
      </c>
      <c r="DX33" s="181">
        <f>SUM(DB_Census_State!M33:N33)*FE_ConvertionFactors!$E$84*FE_ConvertionFactors!$F$84*FE_ConvertionFactors!$H$84</f>
        <v>114635.95721026002</v>
      </c>
      <c r="DY33" s="181">
        <f>SUM(DB_Census_State!O33:P33)*FE_ConvertionFactors!$E$85*FE_ConvertionFactors!$F$85*FE_ConvertionFactors!$H$85</f>
        <v>1032.0600832800001</v>
      </c>
      <c r="DZ33" s="181">
        <f>SUM(DB_Census_State!Q33:S33)*FE_ConvertionFactors!$E$86*FE_ConvertionFactors!$F$86*FE_ConvertionFactors!$H$86</f>
        <v>3988.2731543750001</v>
      </c>
      <c r="EA33" s="181">
        <f>DB_Census_State!U33*FE_ConvertionFactors!$E$87*FE_ConvertionFactors!$F$87*FE_ConvertionFactors!$H$87</f>
        <v>25100.818230267738</v>
      </c>
      <c r="EB33" s="181">
        <f>DB_Census_State!V33*FE_ConvertionFactors!$E$88*FE_ConvertionFactors!$F$88*FE_ConvertionFactors!$H$88</f>
        <v>16594.227000000003</v>
      </c>
      <c r="EC33" s="181">
        <f>SUM(DB_Census_State!M33:N33)*FE_ConvertionFactors!$E$84*FE_ConvertionFactors!$F$84*FE_ConvertionFactors!$I$84</f>
        <v>77302.407927225155</v>
      </c>
      <c r="ED33" s="181">
        <f>SUM(DB_Census_State!O33:P33)*FE_ConvertionFactors!$E$85*FE_ConvertionFactors!$F$85*FE_ConvertionFactors!$I$85</f>
        <v>697.12737700800005</v>
      </c>
      <c r="EE33" s="181">
        <f>SUM(DB_Census_State!Q33:S33)*FE_ConvertionFactors!$E$86*FE_ConvertionFactors!$F$86*FE_ConvertionFactors!$I$86</f>
        <v>2693.9656401249999</v>
      </c>
      <c r="EF33" s="181">
        <f>DB_Census_State!U33*FE_ConvertionFactors!$E$87*FE_ConvertionFactors!$F$87*FE_ConvertionFactors!$I$87</f>
        <v>20080.654584214193</v>
      </c>
      <c r="EG33" s="181">
        <f>DB_Census_State!V33*FE_ConvertionFactors!$E$88*FE_ConvertionFactors!$F$88*FE_ConvertionFactors!$I$88</f>
        <v>10594.775700000004</v>
      </c>
      <c r="EH33" s="181">
        <f>DB_Census_State!W33*0.00104*FE_ConvertionFactors!$F$90*FE_ConvertionFactors!$G$90</f>
        <v>249.68588319999998</v>
      </c>
      <c r="EI33" s="181">
        <f>DB_Census_State!X33*0.00104*FE_ConvertionFactors!$F$91*FE_ConvertionFactors!$G$91</f>
        <v>0</v>
      </c>
      <c r="EJ33" s="181">
        <f>DB_Census_State!Y33*0.000054*FE_ConvertionFactors!$F$92*FE_ConvertionFactors!$G$92</f>
        <v>26.299047599999998</v>
      </c>
      <c r="EK33" s="205">
        <f>DB_Census_State!W33*0.00104*FE_ConvertionFactors!$F$90*FE_ConvertionFactors!$H$90</f>
        <v>29679.642719999996</v>
      </c>
      <c r="EL33" s="205">
        <f>DB_Census_State!X33*0.00104*FE_ConvertionFactors!$F$91*FE_ConvertionFactors!$H$91</f>
        <v>0</v>
      </c>
      <c r="EM33" s="205">
        <f>DB_Census_State!Y33*0.000054*FE_ConvertionFactors!$F$92*FE_ConvertionFactors!$H$92</f>
        <v>2186.5779576</v>
      </c>
      <c r="EN33" s="205">
        <f>DB_Census_State!W33*0.00104*FE_ConvertionFactors!$F$90*FE_ConvertionFactors!$I$90</f>
        <v>20596.729836799997</v>
      </c>
      <c r="EO33" s="205">
        <f>DB_Census_State!X33*0.00104*FE_ConvertionFactors!$F$91*FE_ConvertionFactors!$I$91</f>
        <v>0</v>
      </c>
      <c r="EP33" s="205">
        <f>DB_Census_State!Y33*0.000054*FE_ConvertionFactors!$F$92*FE_ConvertionFactors!$I$92</f>
        <v>1292.4103392</v>
      </c>
    </row>
    <row r="34" spans="1:146" x14ac:dyDescent="0.2">
      <c r="A34" s="203">
        <v>15</v>
      </c>
      <c r="B34" s="203" t="s">
        <v>36</v>
      </c>
      <c r="C34" s="203">
        <v>1985</v>
      </c>
      <c r="D34" s="204" t="s">
        <v>200</v>
      </c>
      <c r="E34" s="205">
        <f>DB_Census_State!AL34*FE_ConvertionFactors!$C$4*FE_ConvertionFactors!$F$4*FE_ConvertionFactors!$G$4</f>
        <v>0</v>
      </c>
      <c r="F34" s="205">
        <f>DB_Census_State!AL34*FE_ConvertionFactors!$C$5*FE_ConvertionFactors!$F$5*FE_ConvertionFactors!$G$5</f>
        <v>803.81632100000002</v>
      </c>
      <c r="G34" s="205">
        <f>(DB_Census_State!AL34*FE_ConvertionFactors!$D$9/FE_ConvertionFactors!$D$3)*FE_ConvertionFactors!$C$10*FE_ConvertionFactors!$F$10*FE_ConvertionFactors!$G$10</f>
        <v>74.722965333333335</v>
      </c>
      <c r="H34" s="205">
        <f>(DB_Census_State!AL34*FE_ConvertionFactors!$D$9/FE_ConvertionFactors!$D$3)*FE_ConvertionFactors!$C$11*FE_ConvertionFactors!$F$11*FE_ConvertionFactors!$G$11</f>
        <v>22.015266</v>
      </c>
      <c r="I34" s="205">
        <f>DB_Census_State!AL34*FE_ConvertionFactors!$C$4*FE_ConvertionFactors!$F$4*FE_ConvertionFactors!$H$4</f>
        <v>25977.3</v>
      </c>
      <c r="J34" s="205">
        <f>DB_Census_State!AL34*FE_ConvertionFactors!$C$5*FE_ConvertionFactors!$F$5*FE_ConvertionFactors!$H$5</f>
        <v>46208.69225</v>
      </c>
      <c r="K34" s="205">
        <f>(DB_Census_State!AL34*FE_ConvertionFactors!$D$9/FE_ConvertionFactors!$D$3)*FE_ConvertionFactors!$C$10*FE_ConvertionFactors!$F$10*FE_ConvertionFactors!$H$10</f>
        <v>21949.871066666667</v>
      </c>
      <c r="L34" s="205">
        <f>(DB_Census_State!AL34*FE_ConvertionFactors!$D$9/FE_ConvertionFactors!$D$3)*FE_ConvertionFactors!$C$11*FE_ConvertionFactors!$F$11*FE_ConvertionFactors!$H$11</f>
        <v>3428.607</v>
      </c>
      <c r="M34" s="205">
        <f>DB_Census_State!AL34*FE_ConvertionFactors!$C$4*FE_ConvertionFactors!$F$4*FE_ConvertionFactors!$I$4</f>
        <v>24457</v>
      </c>
      <c r="N34" s="205">
        <f>DB_Census_State!AL34*FE_ConvertionFactors!$C$5*FE_ConvertionFactors!$F$5*FE_ConvertionFactors!$L$5</f>
        <v>23319.270275000003</v>
      </c>
      <c r="O34" s="205">
        <f>DB_Census_State!AM34*FE_ConvertionFactors!$C$14*FE_ConvertionFactors!$F$14*FE_ConvertionFactors!$G$14</f>
        <v>14541.569536000001</v>
      </c>
      <c r="P34" s="205">
        <f>DB_Census_State!AM34*FE_ConvertionFactors!$C$15*FE_ConvertionFactors!$F$15*FE_ConvertionFactors!$G$15</f>
        <v>4180.5131392000003</v>
      </c>
      <c r="Q34" s="205">
        <f>DB_Census_State!AM34*FE_ConvertionFactors!$C$16*FE_ConvertionFactors!$F$16*FE_ConvertionFactors!$G$16</f>
        <v>5816.6278143999998</v>
      </c>
      <c r="R34" s="205">
        <f>DB_Census_State!AM34*FE_ConvertionFactors!$C$17*FE_ConvertionFactors!$F$17*FE_ConvertionFactors!$G$17</f>
        <v>2132.0153024000001</v>
      </c>
      <c r="S34" s="205">
        <f>(DB_Census_State!AM34*FE_ConvertionFactors!$D$19/FE_ConvertionFactors!$D$13)*FE_ConvertionFactors!$F$19*FE_ConvertionFactors!$G$19</f>
        <v>14934.494549333336</v>
      </c>
      <c r="T34" s="205">
        <f>DB_Census_State!AM34*FE_ConvertionFactors!$C$14*FE_ConvertionFactors!$F$14*FE_ConvertionFactors!$H$14</f>
        <v>2516810.1120000002</v>
      </c>
      <c r="U34" s="205">
        <f>DB_Census_State!AM34*FE_ConvertionFactors!$C$15*FE_ConvertionFactors!$F$15*FE_ConvertionFactors!$H$15</f>
        <v>598830.26048000006</v>
      </c>
      <c r="V34" s="205">
        <f>DB_Census_State!AM34*FE_ConvertionFactors!$C$16*FE_ConvertionFactors!$F$16*FE_ConvertionFactors!$H$16</f>
        <v>1006724.0448</v>
      </c>
      <c r="W34" s="205">
        <f>DB_Census_State!AM34*FE_ConvertionFactors!$C$17*FE_ConvertionFactors!$F$17*FE_ConvertionFactors!$H$17</f>
        <v>939239.17376000015</v>
      </c>
      <c r="X34" s="205">
        <f>(DB_Census_State!AM34*FE_ConvertionFactors!$D$19/FE_ConvertionFactors!$D$13)*FE_ConvertionFactors!$F$19*FE_ConvertionFactors!$H$19</f>
        <v>5511539.6551111117</v>
      </c>
      <c r="Y34" s="205">
        <f>DB_Census_State!AM34*FE_ConvertionFactors!$C$14*FE_ConvertionFactors!$F$14*FE_ConvertionFactors!$I$14</f>
        <v>2335040.4928000001</v>
      </c>
      <c r="Z34" s="205">
        <f>DB_Census_State!AM34*FE_ConvertionFactors!$C$15*FE_ConvertionFactors!$F$15*FE_ConvertionFactors!$L$15</f>
        <v>399690.95215999999</v>
      </c>
      <c r="AA34" s="205">
        <f>DB_Census_State!AM34*FE_ConvertionFactors!$C$15*FE_ConvertionFactors!$F$15*FE_ConvertionFactors!$I$14</f>
        <v>471720.06368000002</v>
      </c>
      <c r="AB34" s="205">
        <f>DB_Census_State!AM34*FE_ConvertionFactors!$C$16*FE_ConvertionFactors!$F$16*FE_ConvertionFactors!$L$16</f>
        <v>669745.04052069748</v>
      </c>
      <c r="AC34" s="205">
        <f>DB_Census_State!AM34*FE_ConvertionFactors!$C$16*FE_ConvertionFactors!$F$16*FE_ConvertionFactors!$I$14</f>
        <v>934016.19712000003</v>
      </c>
      <c r="AD34" s="205">
        <f>DB_Census_State!AN34*FE_ConvertionFactors!$C$22*FE_ConvertionFactors!$F$22*FE_ConvertionFactors!$G$22</f>
        <v>1256.278716</v>
      </c>
      <c r="AE34" s="205">
        <f>DB_Census_State!AN34*FE_ConvertionFactors!$C$23*FE_ConvertionFactors!$F$23*FE_ConvertionFactors!$G$23</f>
        <v>504.88182359999996</v>
      </c>
      <c r="AF34" s="205">
        <f>(DB_Census_State!AN34*FE_ConvertionFactors!$D$25/FE_ConvertionFactors!$D$21)*FE_ConvertionFactors!$F$25*FE_ConvertionFactors!$G$25</f>
        <v>28616.434560000002</v>
      </c>
      <c r="AG34" s="205">
        <f>DB_Census_State!AN34*FE_ConvertionFactors!$C$22*FE_ConvertionFactors!$F$22*FE_ConvertionFactors!$H$22</f>
        <v>407697.99839999998</v>
      </c>
      <c r="AH34" s="205">
        <f>DB_Census_State!AN34*FE_ConvertionFactors!$C$23*FE_ConvertionFactors!$F$23*FE_ConvertionFactors!$H$23</f>
        <v>130842.61343999999</v>
      </c>
      <c r="AI34" s="205">
        <f>(DB_Census_State!AN34*FE_ConvertionFactors!$D$25/FE_ConvertionFactors!$D$21)*FE_ConvertionFactors!$F$25*FE_ConvertionFactors!$H$25</f>
        <v>3051270.432</v>
      </c>
      <c r="AJ34" s="205">
        <f>DB_Census_State!AN34*FE_ConvertionFactors!$C$22*FE_ConvertionFactors!$F$22*FE_ConvertionFactors!$I$22</f>
        <v>360291.25439999998</v>
      </c>
      <c r="AK34" s="205">
        <f>DB_Census_State!AO34*FE_ConvertionFactors!$F$27*FE_ConvertionFactors!$G$27</f>
        <v>4331.826</v>
      </c>
      <c r="AL34" s="205">
        <f>DB_Census_State!AO34*FE_ConvertionFactors!$C$29*FE_ConvertionFactors!$F$29*FE_ConvertionFactors!$G$29</f>
        <v>4693.77909</v>
      </c>
      <c r="AM34" s="205">
        <f>DB_Census_State!AO34*FE_ConvertionFactors!$F$27*FE_ConvertionFactors!$H$27</f>
        <v>385532.51400000002</v>
      </c>
      <c r="AN34" s="205">
        <f>DB_Census_State!AO34*FE_ConvertionFactors!$C$29*FE_ConvertionFactors!$F$29*FE_ConvertionFactors!$H$29</f>
        <v>1060672.1580000001</v>
      </c>
      <c r="AO34" s="205">
        <f>DB_Census_State!AO34*FE_ConvertionFactors!$F$27*FE_ConvertionFactors!$I$27</f>
        <v>206844.69150000002</v>
      </c>
      <c r="AP34" s="205">
        <f>DB_Census_State!AP34*FE_ConvertionFactors!$F$31*FE_ConvertionFactors!$G$31</f>
        <v>461.50964999999991</v>
      </c>
      <c r="AQ34" s="205">
        <f>DB_Census_State!AP34*FE_ConvertionFactors!$F$31*FE_ConvertionFactors!$H$31</f>
        <v>62967.617999999995</v>
      </c>
      <c r="AR34" s="205">
        <f>DB_Census_State!AP34*FE_ConvertionFactors!$F$31*FE_ConvertionFactors!$I$31</f>
        <v>52473.014999999999</v>
      </c>
      <c r="AS34" s="205">
        <f>DB_Census_State!AQ34*FE_ConvertionFactors!$C$34*FE_ConvertionFactors!$F$34*FE_ConvertionFactors!$G$34</f>
        <v>158.79808000000003</v>
      </c>
      <c r="AT34" s="205">
        <f>DB_Census_State!AQ34*FE_ConvertionFactors!$C$35*FE_ConvertionFactors!$F$35*FE_ConvertionFactors!$G$35</f>
        <v>528.28718400000002</v>
      </c>
      <c r="AU34" s="205">
        <f>DB_Census_State!AQ34*FE_ConvertionFactors!$C$35*FE_ConvertionFactors!$C$37*FE_ConvertionFactors!$F$37*FE_ConvertionFactors!$G$37</f>
        <v>302.41506355199999</v>
      </c>
      <c r="AV34" s="205">
        <f>DB_Census_State!AQ34*FE_ConvertionFactors!$C$35*FE_ConvertionFactors!$C$38*FE_ConvertionFactors!$C$39*FE_ConvertionFactors!$F$39*FE_ConvertionFactors!$G$39</f>
        <v>112.600173928</v>
      </c>
      <c r="AW34" s="205">
        <f>DB_Census_State!AQ34*FE_ConvertionFactors!$C$35*FE_ConvertionFactors!$C$38*FE_ConvertionFactors!$C$40*FE_ConvertionFactors!$F$40*FE_ConvertionFactors!$G$40</f>
        <v>23.137022039999998</v>
      </c>
      <c r="AX34" s="205">
        <f>DB_Census_State!AQ34*FE_ConvertionFactors!$C$35*FE_ConvertionFactors!$C$38*FE_ConvertionFactors!$C$41*FE_ConvertionFactors!$F$41*FE_ConvertionFactors!$G$41</f>
        <v>0</v>
      </c>
      <c r="AY34" s="205">
        <f>DB_Census_State!AQ34*FE_ConvertionFactors!$C$35*FE_ConvertionFactors!$C$42*FE_ConvertionFactors!$C$44*FE_ConvertionFactors!$F$44*FE_ConvertionFactors!$G$44</f>
        <v>607.16251658665522</v>
      </c>
      <c r="AZ34" s="205">
        <f>(DB_Census_State!AQ34*FE_ConvertionFactors!$D$46/FE_ConvertionFactors!$D$33)*FE_ConvertionFactors!$F$46*FE_ConvertionFactors!$G$46</f>
        <v>2084.0357546666669</v>
      </c>
      <c r="BA34" s="205">
        <f>DB_Census_State!AQ34*FE_ConvertionFactors!$C$34*FE_ConvertionFactors!$F$34*FE_ConvertionFactors!$H$34</f>
        <v>53991.347200000004</v>
      </c>
      <c r="BB34" s="205">
        <f>DB_Census_State!AQ34*FE_ConvertionFactors!$C$35*FE_ConvertionFactors!$F$35*FE_ConvertionFactors!$H$35</f>
        <v>598725.4752000001</v>
      </c>
      <c r="BC34" s="205">
        <f>DB_Census_State!AQ34*FE_ConvertionFactors!$C$35*FE_ConvertionFactors!$C$37*FE_ConvertionFactors!$F$37*FE_ConvertionFactors!$H$37</f>
        <v>309135.39829759998</v>
      </c>
      <c r="BD34" s="205">
        <f>DB_Census_State!AQ34*FE_ConvertionFactors!$C$35*FE_ConvertionFactors!$C$38*FE_ConvertionFactors!$C$39*FE_ConvertionFactors!$F$39*FE_ConvertionFactors!$H$39</f>
        <v>30094.955577119999</v>
      </c>
      <c r="BE34" s="205">
        <f>DB_Census_State!AQ34*FE_ConvertionFactors!$C$35*FE_ConvertionFactors!$C$38*FE_ConvertionFactors!$C$40*FE_ConvertionFactors!$F$40*FE_ConvertionFactors!$H$40</f>
        <v>10348.558948800001</v>
      </c>
      <c r="BF34" s="205">
        <f>DB_Census_State!AQ34*FE_ConvertionFactors!$C$35*FE_ConvertionFactors!$C$38*FE_ConvertionFactors!$C$41*FE_ConvertionFactors!$F$41*FE_ConvertionFactors!$H$41</f>
        <v>112929.7012116</v>
      </c>
      <c r="BG34" s="205">
        <f>DB_Census_State!AQ34*FE_ConvertionFactors!$C$35*FE_ConvertionFactors!$C$42*FE_ConvertionFactors!$C$44*FE_ConvertionFactors!$F$44*FE_ConvertionFactors!$H$44</f>
        <v>63702.296822206459</v>
      </c>
      <c r="BH34" s="205">
        <f>(DB_Census_State!AQ34*FE_ConvertionFactors!$D$46/FE_ConvertionFactors!$D$33)*FE_ConvertionFactors!$F$46*FE_ConvertionFactors!$H$46</f>
        <v>681319.38133333344</v>
      </c>
      <c r="BI34" s="205">
        <f>DB_Census_State!AQ34*FE_ConvertionFactors!$C$35*FE_ConvertionFactors!$C$38*FE_ConvertionFactors!$C$41*FE_ConvertionFactors!$F$41*FE_ConvertionFactors!$I$41</f>
        <v>104540.63769302399</v>
      </c>
      <c r="BJ34" s="181">
        <f>DB_Census_State!AR34*FE_ConvertionFactors!$F$48*FE_ConvertionFactors!$G$48</f>
        <v>9806.5598399999999</v>
      </c>
      <c r="BK34" s="205">
        <f>(DB_Census_State!AR34*FE_ConvertionFactors!$D$50/FE_ConvertionFactors!$D$48)*FE_ConvertionFactors!$F$50*FE_ConvertionFactors!$G$50</f>
        <v>4159.2936</v>
      </c>
      <c r="BL34" s="181">
        <f>DB_Census_State!AR34*FE_ConvertionFactors!$F$48*FE_ConvertionFactors!$H$48</f>
        <v>735491.98800000013</v>
      </c>
      <c r="BM34" s="205">
        <f>(DB_Census_State!AR34*FE_ConvertionFactors!$D$50/FE_ConvertionFactors!$D$48)*FE_ConvertionFactors!$F$50*FE_ConvertionFactors!$H$50</f>
        <v>1048610.6399999999</v>
      </c>
      <c r="BN34" s="181">
        <f>DB_Census_State!AR34*FE_ConvertionFactors!$F$48*FE_ConvertionFactors!$I$48</f>
        <v>519194.07540000003</v>
      </c>
      <c r="BO34" s="181">
        <f>DB_Census_State!AS34*FE_ConvertionFactors!$F$52*FE_ConvertionFactors!$G$52</f>
        <v>87.689822400000011</v>
      </c>
      <c r="BP34" s="205">
        <f>DB_Census_State!AS34*FE_ConvertionFactors!$C$53*FE_ConvertionFactors!$F$53*FE_ConvertionFactors!$G$53</f>
        <v>26.306946719999999</v>
      </c>
      <c r="BQ34" s="205">
        <f>DB_Census_State!AS34*FE_ConvertionFactors!$C$54*FE_ConvertionFactors!$C$55*FE_ConvertionFactors!$F$55*FE_ConvertionFactors!$G$55</f>
        <v>42.396580800000002</v>
      </c>
      <c r="BR34" s="205">
        <f>DB_Census_State!AS34*FE_ConvertionFactors!$C$54*FE_ConvertionFactors!$C$56*FE_ConvertionFactors!$F$56*FE_ConvertionFactors!$G$56</f>
        <v>7.4534240320312737</v>
      </c>
      <c r="BS34" s="205">
        <f>DB_Census_State!AS34*FE_ConvertionFactors!$F$52*FE_ConvertionFactors!$H$52</f>
        <v>20855.957760000005</v>
      </c>
      <c r="BT34" s="205">
        <f>DB_Census_State!AS34*FE_ConvertionFactors!$C$53*FE_ConvertionFactors!$F$53*FE_ConvertionFactors!$H$53</f>
        <v>6256.7873280000003</v>
      </c>
      <c r="BU34" s="205">
        <f>DB_Census_State!AS34*FE_ConvertionFactors!$C$54*FE_ConvertionFactors!$C$55*FE_ConvertionFactors!$F$55*FE_ConvertionFactors!$H$55</f>
        <v>12789.635208000002</v>
      </c>
      <c r="BV34" s="205">
        <f>DB_Census_State!AS34*FE_ConvertionFactors!$C$54*FE_ConvertionFactors!$C$56*FE_ConvertionFactors!$F$56*FE_ConvertionFactors!$H$56</f>
        <v>1957.7660457468812</v>
      </c>
      <c r="BW34" s="205">
        <f>DB_Census_State!AS34*FE_ConvertionFactors!$F$52*FE_ConvertionFactors!$I$52</f>
        <v>10664.978400000002</v>
      </c>
      <c r="BX34" s="205">
        <f>DB_Census_State!AS34*FE_ConvertionFactors!$C$53*FE_ConvertionFactors!$F$53*FE_ConvertionFactors!$I$53</f>
        <v>3199.49352</v>
      </c>
      <c r="BY34" s="205">
        <f>DB_Census_State!AS34*FE_ConvertionFactors!$C$54*FE_ConvertionFactors!$C$55*FE_ConvertionFactors!$F$55*FE_ConvertionFactors!$L$55</f>
        <v>6642.1309920000003</v>
      </c>
      <c r="BZ34" s="205">
        <f>DB_Census_State!AS34*FE_ConvertionFactors!$C$54*FE_ConvertionFactors!$C$56*FE_ConvertionFactors!$F$56*FE_ConvertionFactors!$I$56</f>
        <v>1118.0136048046911</v>
      </c>
      <c r="CA34" s="205">
        <f>DB_Census_State!AT34*FE_ConvertionFactors!$F$58*FE_ConvertionFactors!$G$58</f>
        <v>17965.785343999996</v>
      </c>
      <c r="CB34" s="205">
        <f>(DB_Census_State!AT34*FE_ConvertionFactors!$D$60/FE_ConvertionFactors!$D$58)*FE_ConvertionFactors!$F$60*FE_ConvertionFactors!$G$60</f>
        <v>84239.678945454536</v>
      </c>
      <c r="CC34" s="205">
        <f>DB_Census_State!AT34*FE_ConvertionFactors!$F$58*FE_ConvertionFactors!$H$58</f>
        <v>11815958.8224</v>
      </c>
      <c r="CD34" s="205">
        <f>(DB_Census_State!AT34*FE_ConvertionFactors!$D$60/FE_ConvertionFactors!$D$58)*FE_ConvertionFactors!$F$60*FE_ConvertionFactors!$H$60</f>
        <v>6732408.0763636352</v>
      </c>
      <c r="CE34" s="205">
        <f>DB_Census_State!AT34*FE_ConvertionFactors!$F$58*FE_ConvertionFactors!$I$58</f>
        <v>8844694.3232000005</v>
      </c>
      <c r="CF34" s="205">
        <f>DB_Census_State!AU34*FE_ConvertionFactors!$F$62*FE_ConvertionFactors!$G$62</f>
        <v>13528.24</v>
      </c>
      <c r="CG34" s="205">
        <f>DB_Census_State!AU34*FE_ConvertionFactors!$C$63*FE_ConvertionFactors!$F$63*FE_ConvertionFactors!$G$63</f>
        <v>5411.2960000000003</v>
      </c>
      <c r="CH34" s="205">
        <f>DB_Census_State!AU34*FE_ConvertionFactors!$C$64*FE_ConvertionFactors!$F$64*FE_ConvertionFactors!$G$64</f>
        <v>8116.9440000000004</v>
      </c>
      <c r="CI34" s="205">
        <f>(DB_Census_State!AU34*FE_ConvertionFactors!$D$66/FE_ConvertionFactors!$D$62)*FE_ConvertionFactors!$F$66*FE_ConvertionFactors!$G$66</f>
        <v>7186.8774999999996</v>
      </c>
      <c r="CJ34" s="205">
        <f>DB_Census_State!AU34*FE_ConvertionFactors!$F$62*FE_ConvertionFactors!$H$62</f>
        <v>2543309.12</v>
      </c>
      <c r="CK34" s="205">
        <f>DB_Census_State!AU34*FE_ConvertionFactors!$C$63*FE_ConvertionFactors!$F$63*FE_ConvertionFactors!$H$63</f>
        <v>1017323.648</v>
      </c>
      <c r="CL34" s="205">
        <f>DB_Census_State!AU34*FE_ConvertionFactors!$C$64*FE_ConvertionFactors!$F$64*FE_ConvertionFactors!$H$64</f>
        <v>1525985.4720000001</v>
      </c>
      <c r="CM34" s="205">
        <f>(DB_Census_State!AU34*FE_ConvertionFactors!$D$66/FE_ConvertionFactors!$D$62)*FE_ConvertionFactors!$F$66*FE_ConvertionFactors!$H$66</f>
        <v>2156063.25</v>
      </c>
      <c r="CN34" s="205">
        <f>DB_Census_State!AU34*FE_ConvertionFactors!$F$62*FE_ConvertionFactors!$I$62</f>
        <v>2164518.4</v>
      </c>
      <c r="CO34" s="205">
        <f>DB_Census_State!AU34*FE_ConvertionFactors!$C$63*FE_ConvertionFactors!$F$63*FE_ConvertionFactors!$I$63</f>
        <v>865807.35999999999</v>
      </c>
      <c r="CP34" s="205">
        <f>DB_Census_State!AU34*FE_ConvertionFactors!$C$64*FE_ConvertionFactors!$F$64*FE_ConvertionFactors!$L$64</f>
        <v>1302769.5119999999</v>
      </c>
      <c r="CQ34" s="205">
        <f>DB_Census_State!AU34*FE_ConvertionFactors!$C$64*FE_ConvertionFactors!$F$64*FE_ConvertionFactors!$I$63</f>
        <v>1298711.04</v>
      </c>
      <c r="CR34" s="205">
        <f>DB_Census_State!AV34*FE_ConvertionFactors!$F$68*FE_ConvertionFactors!$G$68</f>
        <v>118.66400000000002</v>
      </c>
      <c r="CS34" s="205">
        <f>DB_Census_State!AV34*FE_ConvertionFactors!$C$69*FE_ConvertionFactors!$F$69*FE_ConvertionFactors!$G$69</f>
        <v>23.732800000000005</v>
      </c>
      <c r="CT34" s="205">
        <f>DB_Census_State!AV34*FE_ConvertionFactors!$C$70*FE_ConvertionFactors!$C$71*FE_ConvertionFactors!$F$71*FE_ConvertionFactors!$G$71</f>
        <v>0</v>
      </c>
      <c r="CU34" s="205">
        <f>DB_Census_State!AV34*FE_ConvertionFactors!$C$70*FE_ConvertionFactors!$C$72*FE_ConvertionFactors!$F$72*FE_ConvertionFactors!$G$72</f>
        <v>100.93578096</v>
      </c>
      <c r="CV34" s="205">
        <f>(DB_Census_State!AV34*FE_ConvertionFactors!$D$74/FE_ConvertionFactors!$D$69)*FE_ConvertionFactors!$F$74*FE_ConvertionFactors!$G$74</f>
        <v>14.670000000000002</v>
      </c>
      <c r="CW34" s="205">
        <f>DB_Census_State!AV34*FE_ConvertionFactors!$F$68*FE_ConvertionFactors!$H$68</f>
        <v>6941.8440000000001</v>
      </c>
      <c r="CX34" s="205">
        <f>DB_Census_State!AV34*FE_ConvertionFactors!$C$69*FE_ConvertionFactors!$F$69*FE_ConvertionFactors!$H$69</f>
        <v>1388.3688000000002</v>
      </c>
      <c r="CY34" s="205">
        <f>DB_Census_State!AV34*FE_ConvertionFactors!$C$70*FE_ConvertionFactors!$C$71*FE_ConvertionFactors!$F$71*FE_ConvertionFactors!$H$71</f>
        <v>1537.4159999999997</v>
      </c>
      <c r="CZ34" s="205">
        <f>DB_Census_State!AV34*FE_ConvertionFactors!$C$70*FE_ConvertionFactors!$C$72*FE_ConvertionFactors!$F$72*FE_ConvertionFactors!$H$72</f>
        <v>3838.6773839999996</v>
      </c>
      <c r="DA34" s="205">
        <f>(DB_Census_State!AV34*FE_ConvertionFactors!$D$74/FE_ConvertionFactors!$D$69)*FE_ConvertionFactors!$F$74*FE_ConvertionFactors!$H$74</f>
        <v>4841.1000000000004</v>
      </c>
      <c r="DB34" s="205">
        <f>DB_Census_State!AV34*FE_ConvertionFactors!$F$68*FE_ConvertionFactors!$I$68</f>
        <v>5636.5400000000009</v>
      </c>
      <c r="DC34" s="205">
        <f>DB_Census_State!AV34*FE_ConvertionFactors!$C$69*FE_ConvertionFactors!$F$69*FE_ConvertionFactors!$I$69</f>
        <v>1127.3080000000002</v>
      </c>
      <c r="DD34" s="205">
        <f>DB_Census_State!AV34*FE_ConvertionFactors!$C$70*FE_ConvertionFactors!$C$71*FE_ConvertionFactors!$F$71*FE_ConvertionFactors!$I$71</f>
        <v>1447.4399999999998</v>
      </c>
      <c r="DE34" s="205">
        <f>DB_Census_State!AV34*FE_ConvertionFactors!$C$70*FE_ConvertionFactors!$C$72*FE_ConvertionFactors!$F$72*FE_ConvertionFactors!$L$72</f>
        <v>2698.7655720000002</v>
      </c>
      <c r="DF34" s="205">
        <f>DB_Census_State!AV34*FE_ConvertionFactors!$C$70*FE_ConvertionFactors!$C$72*FE_ConvertionFactors!$F$72*FE_ConvertionFactors!$I$69</f>
        <v>3702.2776800000001</v>
      </c>
      <c r="DG34" s="205">
        <f>DB_Census_State!AW34*FE_ConvertionFactors!$F$76*FE_ConvertionFactors!$G$76</f>
        <v>0</v>
      </c>
      <c r="DH34" s="205">
        <f>DB_Census_State!AW34*FE_ConvertionFactors!$C$77*FE_ConvertionFactors!$F$77*FE_ConvertionFactors!$G$77</f>
        <v>0</v>
      </c>
      <c r="DI34" s="205">
        <f>DB_Census_State!AW34*FE_ConvertionFactors!$C$78*FE_ConvertionFactors!$F$78*FE_ConvertionFactors!$G$78</f>
        <v>0</v>
      </c>
      <c r="DJ34" s="205">
        <f>(DB_Census_State!AW34*FE_ConvertionFactors!$D$80/FE_ConvertionFactors!$D$76)*FE_ConvertionFactors!$F$80*FE_ConvertionFactors!$G$80</f>
        <v>0</v>
      </c>
      <c r="DK34" s="205">
        <f>DB_Census_State!AW34*FE_ConvertionFactors!$F$76*FE_ConvertionFactors!$H$76</f>
        <v>0</v>
      </c>
      <c r="DL34" s="205">
        <f>DB_Census_State!AW34*FE_ConvertionFactors!$C$77*FE_ConvertionFactors!$F$77*FE_ConvertionFactors!$H$77</f>
        <v>0</v>
      </c>
      <c r="DM34" s="205">
        <f>DB_Census_State!AW34*FE_ConvertionFactors!$C$78*FE_ConvertionFactors!$F$78*FE_ConvertionFactors!$H$78</f>
        <v>0</v>
      </c>
      <c r="DN34" s="205">
        <f>(DB_Census_State!AW34*FE_ConvertionFactors!$D$80/FE_ConvertionFactors!$D$76)*FE_ConvertionFactors!$F$80*FE_ConvertionFactors!$H$80</f>
        <v>0</v>
      </c>
      <c r="DO34" s="205">
        <f>DB_Census_State!AW34*FE_ConvertionFactors!$F$76*FE_ConvertionFactors!$I$76</f>
        <v>0</v>
      </c>
      <c r="DP34" s="205">
        <f>DB_Census_State!AW34*FE_ConvertionFactors!$C$77*FE_ConvertionFactors!$F$77*FE_ConvertionFactors!$I$77</f>
        <v>0</v>
      </c>
      <c r="DQ34" s="205">
        <f>DB_Census_State!AW34*FE_ConvertionFactors!$C$78*FE_ConvertionFactors!$F$78*FE_ConvertionFactors!$L$78</f>
        <v>0</v>
      </c>
      <c r="DR34" s="205">
        <f>DB_Census_State!AW34*FE_ConvertionFactors!$C$78*FE_ConvertionFactors!$F$78*FE_ConvertionFactors!$I$77</f>
        <v>0</v>
      </c>
      <c r="DS34" s="181">
        <f>SUM(DB_Census_State!M34:N34)*FE_ConvertionFactors!$E$84*FE_ConvertionFactors!$F$84*FE_ConvertionFactors!$G$84</f>
        <v>24436.478636914224</v>
      </c>
      <c r="DT34" s="181">
        <f>SUM(DB_Census_State!O34:P34)*FE_ConvertionFactors!$E$85*FE_ConvertionFactors!$F$85*FE_ConvertionFactors!$G$85</f>
        <v>117.640892874</v>
      </c>
      <c r="DU34" s="181">
        <f>SUM(DB_Census_State!Q34:S34)*FE_ConvertionFactors!$E$86*FE_ConvertionFactors!$F$86*FE_ConvertionFactors!$G$86</f>
        <v>482.58191651100003</v>
      </c>
      <c r="DV34" s="181">
        <f>DB_Census_State!U34*FE_ConvertionFactors!$E$87*FE_ConvertionFactors!$F$87*FE_ConvertionFactors!$G$87</f>
        <v>9399.9891323627253</v>
      </c>
      <c r="DW34" s="181">
        <f>DB_Census_State!V34*FE_ConvertionFactors!$E$88*FE_ConvertionFactors!$F$88*FE_ConvertionFactors!$G$88</f>
        <v>7388.3038275000008</v>
      </c>
      <c r="DX34" s="181">
        <f>SUM(DB_Census_State!M34:N34)*FE_ConvertionFactors!$E$84*FE_ConvertionFactors!$F$84*FE_ConvertionFactors!$H$84</f>
        <v>1380502.3645529463</v>
      </c>
      <c r="DY34" s="181">
        <f>SUM(DB_Census_State!O34:P34)*FE_ConvertionFactors!$E$85*FE_ConvertionFactors!$F$85*FE_ConvertionFactors!$H$85</f>
        <v>7335.2556733199999</v>
      </c>
      <c r="DZ34" s="181">
        <f>SUM(DB_Census_State!Q34:S34)*FE_ConvertionFactors!$E$86*FE_ConvertionFactors!$F$86*FE_ConvertionFactors!$H$86</f>
        <v>30667.675749500006</v>
      </c>
      <c r="EA34" s="181">
        <f>DB_Census_State!U34*FE_ConvertionFactors!$E$87*FE_ConvertionFactors!$F$87*FE_ConvertionFactors!$H$87</f>
        <v>718392.95182564866</v>
      </c>
      <c r="EB34" s="181">
        <f>DB_Census_State!V34*FE_ConvertionFactors!$E$88*FE_ConvertionFactors!$F$88*FE_ConvertionFactors!$H$88</f>
        <v>441599.76900000003</v>
      </c>
      <c r="EC34" s="181">
        <f>SUM(DB_Census_State!M34:N34)*FE_ConvertionFactors!$E$84*FE_ConvertionFactors!$F$84*FE_ConvertionFactors!$I$84</f>
        <v>930913.47188244667</v>
      </c>
      <c r="ED34" s="181">
        <f>SUM(DB_Census_State!O34:P34)*FE_ConvertionFactors!$E$85*FE_ConvertionFactors!$F$85*FE_ConvertionFactors!$I$85</f>
        <v>4954.757605752</v>
      </c>
      <c r="EE34" s="181">
        <f>SUM(DB_Census_State!Q34:S34)*FE_ConvertionFactors!$E$86*FE_ConvertionFactors!$F$86*FE_ConvertionFactors!$I$86</f>
        <v>20715.1470157</v>
      </c>
      <c r="EF34" s="181">
        <f>DB_Census_State!U34*FE_ConvertionFactors!$E$87*FE_ConvertionFactors!$F$87*FE_ConvertionFactors!$I$87</f>
        <v>574714.36146051891</v>
      </c>
      <c r="EG34" s="181">
        <f>DB_Census_State!V34*FE_ConvertionFactors!$E$88*FE_ConvertionFactors!$F$88*FE_ConvertionFactors!$I$88</f>
        <v>281944.46790000005</v>
      </c>
      <c r="EH34" s="181">
        <f>DB_Census_State!W34*0.00104*FE_ConvertionFactors!$F$90*FE_ConvertionFactors!$G$90</f>
        <v>4124.2217119999996</v>
      </c>
      <c r="EI34" s="181">
        <f>DB_Census_State!X34*0.00104*FE_ConvertionFactors!$F$91*FE_ConvertionFactors!$G$91</f>
        <v>2.1518847999999995</v>
      </c>
      <c r="EJ34" s="181">
        <f>DB_Census_State!Y34*0.000054*FE_ConvertionFactors!$F$92*FE_ConvertionFactors!$G$92</f>
        <v>893.21528519999993</v>
      </c>
      <c r="EK34" s="205">
        <f>DB_Census_State!W34*0.00104*FE_ConvertionFactors!$F$90*FE_ConvertionFactors!$H$90</f>
        <v>490237.67519999994</v>
      </c>
      <c r="EL34" s="205">
        <f>DB_Census_State!X34*0.00104*FE_ConvertionFactors!$F$91*FE_ConvertionFactors!$H$91</f>
        <v>255.79007999999993</v>
      </c>
      <c r="EM34" s="205">
        <f>DB_Census_State!Y34*0.000054*FE_ConvertionFactors!$F$92*FE_ConvertionFactors!$H$92</f>
        <v>74264.470855199994</v>
      </c>
      <c r="EN34" s="205">
        <f>DB_Census_State!W34*0.00104*FE_ConvertionFactors!$F$90*FE_ConvertionFactors!$I$90</f>
        <v>340209.38348799996</v>
      </c>
      <c r="EO34" s="205">
        <f>DB_Census_State!X34*0.00104*FE_ConvertionFactors!$F$91*FE_ConvertionFactors!$I$91</f>
        <v>177.51019519999994</v>
      </c>
      <c r="EP34" s="205">
        <f>DB_Census_State!Y34*0.000054*FE_ConvertionFactors!$F$92*FE_ConvertionFactors!$I$92</f>
        <v>43895.151158399996</v>
      </c>
    </row>
    <row r="35" spans="1:146" x14ac:dyDescent="0.2">
      <c r="A35" s="203">
        <v>16</v>
      </c>
      <c r="B35" s="203" t="s">
        <v>37</v>
      </c>
      <c r="C35" s="203">
        <v>1985</v>
      </c>
      <c r="D35" s="204" t="s">
        <v>200</v>
      </c>
      <c r="E35" s="205">
        <f>DB_Census_State!AL35*FE_ConvertionFactors!$C$4*FE_ConvertionFactors!$F$4*FE_ConvertionFactors!$G$4</f>
        <v>0</v>
      </c>
      <c r="F35" s="205">
        <f>DB_Census_State!AL35*FE_ConvertionFactors!$C$5*FE_ConvertionFactors!$F$5*FE_ConvertionFactors!$G$5</f>
        <v>0</v>
      </c>
      <c r="G35" s="205">
        <f>(DB_Census_State!AL35*FE_ConvertionFactors!$D$9/FE_ConvertionFactors!$D$3)*FE_ConvertionFactors!$C$10*FE_ConvertionFactors!$F$10*FE_ConvertionFactors!$G$10</f>
        <v>0</v>
      </c>
      <c r="H35" s="205">
        <f>(DB_Census_State!AL35*FE_ConvertionFactors!$D$9/FE_ConvertionFactors!$D$3)*FE_ConvertionFactors!$C$11*FE_ConvertionFactors!$F$11*FE_ConvertionFactors!$G$11</f>
        <v>0</v>
      </c>
      <c r="I35" s="205">
        <f>DB_Census_State!AL35*FE_ConvertionFactors!$C$4*FE_ConvertionFactors!$F$4*FE_ConvertionFactors!$H$4</f>
        <v>0</v>
      </c>
      <c r="J35" s="205">
        <f>DB_Census_State!AL35*FE_ConvertionFactors!$C$5*FE_ConvertionFactors!$F$5*FE_ConvertionFactors!$H$5</f>
        <v>0</v>
      </c>
      <c r="K35" s="205">
        <f>(DB_Census_State!AL35*FE_ConvertionFactors!$D$9/FE_ConvertionFactors!$D$3)*FE_ConvertionFactors!$C$10*FE_ConvertionFactors!$F$10*FE_ConvertionFactors!$H$10</f>
        <v>0</v>
      </c>
      <c r="L35" s="205">
        <f>(DB_Census_State!AL35*FE_ConvertionFactors!$D$9/FE_ConvertionFactors!$D$3)*FE_ConvertionFactors!$C$11*FE_ConvertionFactors!$F$11*FE_ConvertionFactors!$H$11</f>
        <v>0</v>
      </c>
      <c r="M35" s="205">
        <f>DB_Census_State!AL35*FE_ConvertionFactors!$C$4*FE_ConvertionFactors!$F$4*FE_ConvertionFactors!$I$4</f>
        <v>0</v>
      </c>
      <c r="N35" s="205">
        <f>DB_Census_State!AL35*FE_ConvertionFactors!$C$5*FE_ConvertionFactors!$F$5*FE_ConvertionFactors!$L$5</f>
        <v>0</v>
      </c>
      <c r="O35" s="205">
        <f>DB_Census_State!AM35*FE_ConvertionFactors!$C$14*FE_ConvertionFactors!$F$14*FE_ConvertionFactors!$G$14</f>
        <v>17.022928</v>
      </c>
      <c r="P35" s="205">
        <f>DB_Census_State!AM35*FE_ConvertionFactors!$C$15*FE_ConvertionFactors!$F$15*FE_ConvertionFactors!$G$15</f>
        <v>4.8938716000000007</v>
      </c>
      <c r="Q35" s="205">
        <f>DB_Census_State!AM35*FE_ConvertionFactors!$C$16*FE_ConvertionFactors!$F$16*FE_ConvertionFactors!$G$16</f>
        <v>6.8091712000000006</v>
      </c>
      <c r="R35" s="205">
        <f>DB_Census_State!AM35*FE_ConvertionFactors!$C$17*FE_ConvertionFactors!$F$17*FE_ConvertionFactors!$G$17</f>
        <v>2.4958202000000003</v>
      </c>
      <c r="S35" s="205">
        <f>(DB_Census_State!AM35*FE_ConvertionFactors!$D$19/FE_ConvertionFactors!$D$13)*FE_ConvertionFactors!$F$19*FE_ConvertionFactors!$G$19</f>
        <v>17.482901333333338</v>
      </c>
      <c r="T35" s="205">
        <f>DB_Census_State!AM35*FE_ConvertionFactors!$C$14*FE_ConvertionFactors!$F$14*FE_ConvertionFactors!$H$14</f>
        <v>2946.2760000000003</v>
      </c>
      <c r="U35" s="205">
        <f>DB_Census_State!AM35*FE_ConvertionFactors!$C$15*FE_ConvertionFactors!$F$15*FE_ConvertionFactors!$H$15</f>
        <v>701.01404000000002</v>
      </c>
      <c r="V35" s="205">
        <f>DB_Census_State!AM35*FE_ConvertionFactors!$C$16*FE_ConvertionFactors!$F$16*FE_ConvertionFactors!$H$16</f>
        <v>1178.5104000000001</v>
      </c>
      <c r="W35" s="205">
        <f>DB_Census_State!AM35*FE_ConvertionFactors!$C$17*FE_ConvertionFactors!$F$17*FE_ConvertionFactors!$H$17</f>
        <v>1099.5099800000003</v>
      </c>
      <c r="X35" s="205">
        <f>(DB_Census_State!AM35*FE_ConvertionFactors!$D$19/FE_ConvertionFactors!$D$13)*FE_ConvertionFactors!$F$19*FE_ConvertionFactors!$H$19</f>
        <v>6452.0231111111116</v>
      </c>
      <c r="Y35" s="205">
        <f>DB_Census_State!AM35*FE_ConvertionFactors!$C$14*FE_ConvertionFactors!$F$14*FE_ConvertionFactors!$I$14</f>
        <v>2733.4893999999999</v>
      </c>
      <c r="Z35" s="205">
        <f>DB_Census_State!AM35*FE_ConvertionFactors!$C$15*FE_ConvertionFactors!$F$15*FE_ConvertionFactors!$L$15</f>
        <v>467.89380500000004</v>
      </c>
      <c r="AA35" s="205">
        <f>DB_Census_State!AM35*FE_ConvertionFactors!$C$15*FE_ConvertionFactors!$F$15*FE_ConvertionFactors!$I$14</f>
        <v>552.21389000000011</v>
      </c>
      <c r="AB35" s="205">
        <f>DB_Census_State!AM35*FE_ConvertionFactors!$C$16*FE_ConvertionFactors!$F$16*FE_ConvertionFactors!$L$16</f>
        <v>784.02964514358973</v>
      </c>
      <c r="AC35" s="205">
        <f>DB_Census_State!AM35*FE_ConvertionFactors!$C$16*FE_ConvertionFactors!$F$16*FE_ConvertionFactors!$I$14</f>
        <v>1093.3957600000001</v>
      </c>
      <c r="AD35" s="205">
        <f>DB_Census_State!AN35*FE_ConvertionFactors!$C$22*FE_ConvertionFactors!$F$22*FE_ConvertionFactors!$G$22</f>
        <v>39.0453756</v>
      </c>
      <c r="AE35" s="205">
        <f>DB_Census_State!AN35*FE_ConvertionFactors!$C$23*FE_ConvertionFactors!$F$23*FE_ConvertionFactors!$G$23</f>
        <v>15.691820759999999</v>
      </c>
      <c r="AF35" s="205">
        <f>(DB_Census_State!AN35*FE_ConvertionFactors!$D$25/FE_ConvertionFactors!$D$21)*FE_ConvertionFactors!$F$25*FE_ConvertionFactors!$G$25</f>
        <v>889.40409599999998</v>
      </c>
      <c r="AG35" s="205">
        <f>DB_Census_State!AN35*FE_ConvertionFactors!$C$22*FE_ConvertionFactors!$F$22*FE_ConvertionFactors!$H$22</f>
        <v>12671.32944</v>
      </c>
      <c r="AH35" s="205">
        <f>DB_Census_State!AN35*FE_ConvertionFactors!$C$23*FE_ConvertionFactors!$F$23*FE_ConvertionFactors!$H$23</f>
        <v>4066.6127039999997</v>
      </c>
      <c r="AI35" s="205">
        <f>(DB_Census_State!AN35*FE_ConvertionFactors!$D$25/FE_ConvertionFactors!$D$21)*FE_ConvertionFactors!$F$25*FE_ConvertionFactors!$H$25</f>
        <v>94834.051199999987</v>
      </c>
      <c r="AJ35" s="205">
        <f>DB_Census_State!AN35*FE_ConvertionFactors!$C$22*FE_ConvertionFactors!$F$22*FE_ConvertionFactors!$I$22</f>
        <v>11197.919039999999</v>
      </c>
      <c r="AK35" s="205">
        <f>DB_Census_State!AO35*FE_ConvertionFactors!$F$27*FE_ConvertionFactors!$G$27</f>
        <v>2.91</v>
      </c>
      <c r="AL35" s="205">
        <f>DB_Census_State!AO35*FE_ConvertionFactors!$C$29*FE_ConvertionFactors!$F$29*FE_ConvertionFactors!$G$29</f>
        <v>3.1531500000000001</v>
      </c>
      <c r="AM35" s="205">
        <f>DB_Census_State!AO35*FE_ConvertionFactors!$F$27*FE_ConvertionFactors!$H$27</f>
        <v>258.99</v>
      </c>
      <c r="AN35" s="205">
        <f>DB_Census_State!AO35*FE_ConvertionFactors!$C$29*FE_ConvertionFactors!$F$29*FE_ConvertionFactors!$H$29</f>
        <v>712.53</v>
      </c>
      <c r="AO35" s="205">
        <f>DB_Census_State!AO35*FE_ConvertionFactors!$F$27*FE_ConvertionFactors!$I$27</f>
        <v>138.95249999999999</v>
      </c>
      <c r="AP35" s="205">
        <f>DB_Census_State!AP35*FE_ConvertionFactors!$F$31*FE_ConvertionFactors!$G$31</f>
        <v>1.7936099999999999</v>
      </c>
      <c r="AQ35" s="205">
        <f>DB_Census_State!AP35*FE_ConvertionFactors!$F$31*FE_ConvertionFactors!$H$31</f>
        <v>244.71720000000002</v>
      </c>
      <c r="AR35" s="205">
        <f>DB_Census_State!AP35*FE_ConvertionFactors!$F$31*FE_ConvertionFactors!$I$31</f>
        <v>203.93100000000001</v>
      </c>
      <c r="AS35" s="205">
        <f>DB_Census_State!AQ35*FE_ConvertionFactors!$C$34*FE_ConvertionFactors!$F$34*FE_ConvertionFactors!$G$34</f>
        <v>1.6430400000000003</v>
      </c>
      <c r="AT35" s="205">
        <f>DB_Census_State!AQ35*FE_ConvertionFactors!$C$35*FE_ConvertionFactors!$F$35*FE_ConvertionFactors!$G$35</f>
        <v>5.4660420000000007</v>
      </c>
      <c r="AU35" s="205">
        <f>DB_Census_State!AQ35*FE_ConvertionFactors!$C$35*FE_ConvertionFactors!$C$37*FE_ConvertionFactors!$F$37*FE_ConvertionFactors!$G$37</f>
        <v>3.1290053760000007</v>
      </c>
      <c r="AV35" s="205">
        <f>DB_Census_State!AQ35*FE_ConvertionFactors!$C$35*FE_ConvertionFactors!$C$38*FE_ConvertionFactors!$C$39*FE_ConvertionFactors!$F$39*FE_ConvertionFactors!$G$39</f>
        <v>1.1650429890000003</v>
      </c>
      <c r="AW35" s="205">
        <f>DB_Census_State!AQ35*FE_ConvertionFactors!$C$35*FE_ConvertionFactors!$C$38*FE_ConvertionFactors!$C$40*FE_ConvertionFactors!$F$40*FE_ConvertionFactors!$G$40</f>
        <v>0.23939239500000006</v>
      </c>
      <c r="AX35" s="205">
        <f>DB_Census_State!AQ35*FE_ConvertionFactors!$C$35*FE_ConvertionFactors!$C$38*FE_ConvertionFactors!$C$41*FE_ConvertionFactors!$F$41*FE_ConvertionFactors!$G$41</f>
        <v>0</v>
      </c>
      <c r="AY35" s="205">
        <f>DB_Census_State!AQ35*FE_ConvertionFactors!$C$35*FE_ConvertionFactors!$C$42*FE_ConvertionFactors!$C$44*FE_ConvertionFactors!$F$44*FE_ConvertionFactors!$G$44</f>
        <v>6.2821433436256795</v>
      </c>
      <c r="AZ35" s="205">
        <f>(DB_Census_State!AQ35*FE_ConvertionFactors!$D$46/FE_ConvertionFactors!$D$33)*FE_ConvertionFactors!$F$46*FE_ConvertionFactors!$G$46</f>
        <v>21.562944000000002</v>
      </c>
      <c r="BA35" s="205">
        <f>DB_Census_State!AQ35*FE_ConvertionFactors!$C$34*FE_ConvertionFactors!$F$34*FE_ConvertionFactors!$H$34</f>
        <v>558.63360000000011</v>
      </c>
      <c r="BB35" s="205">
        <f>DB_Census_State!AQ35*FE_ConvertionFactors!$C$35*FE_ConvertionFactors!$F$35*FE_ConvertionFactors!$H$35</f>
        <v>6194.847600000001</v>
      </c>
      <c r="BC35" s="205">
        <f>DB_Census_State!AQ35*FE_ConvertionFactors!$C$35*FE_ConvertionFactors!$C$37*FE_ConvertionFactors!$F$37*FE_ConvertionFactors!$H$37</f>
        <v>3198.5388288000008</v>
      </c>
      <c r="BD35" s="205">
        <f>DB_Census_State!AQ35*FE_ConvertionFactors!$C$35*FE_ConvertionFactors!$C$38*FE_ConvertionFactors!$C$39*FE_ConvertionFactors!$F$39*FE_ConvertionFactors!$H$39</f>
        <v>311.38421706000008</v>
      </c>
      <c r="BE35" s="205">
        <f>DB_Census_State!AQ35*FE_ConvertionFactors!$C$35*FE_ConvertionFactors!$C$38*FE_ConvertionFactors!$C$40*FE_ConvertionFactors!$F$40*FE_ConvertionFactors!$H$40</f>
        <v>107.07368940000003</v>
      </c>
      <c r="BF35" s="205">
        <f>DB_Census_State!AQ35*FE_ConvertionFactors!$C$35*FE_ConvertionFactors!$C$38*FE_ConvertionFactors!$C$41*FE_ConvertionFactors!$F$41*FE_ConvertionFactors!$H$41</f>
        <v>1168.4525170500001</v>
      </c>
      <c r="BG35" s="205">
        <f>DB_Census_State!AQ35*FE_ConvertionFactors!$C$35*FE_ConvertionFactors!$C$42*FE_ConvertionFactors!$C$44*FE_ConvertionFactors!$F$44*FE_ConvertionFactors!$H$44</f>
        <v>659.11012129843198</v>
      </c>
      <c r="BH35" s="205">
        <f>(DB_Census_State!AQ35*FE_ConvertionFactors!$D$46/FE_ConvertionFactors!$D$33)*FE_ConvertionFactors!$F$46*FE_ConvertionFactors!$H$46</f>
        <v>7049.4240000000009</v>
      </c>
      <c r="BI35" s="205">
        <f>DB_Census_State!AQ35*FE_ConvertionFactors!$C$35*FE_ConvertionFactors!$C$38*FE_ConvertionFactors!$C$41*FE_ConvertionFactors!$F$41*FE_ConvertionFactors!$I$41</f>
        <v>1081.6531872120001</v>
      </c>
      <c r="BJ35" s="181">
        <f>DB_Census_State!AR35*FE_ConvertionFactors!$F$48*FE_ConvertionFactors!$G$48</f>
        <v>24.306480000000001</v>
      </c>
      <c r="BK35" s="205">
        <f>(DB_Census_State!AR35*FE_ConvertionFactors!$D$50/FE_ConvertionFactors!$D$48)*FE_ConvertionFactors!$F$50*FE_ConvertionFactors!$G$50</f>
        <v>10.309199999999999</v>
      </c>
      <c r="BL35" s="181">
        <f>DB_Census_State!AR35*FE_ConvertionFactors!$F$48*FE_ConvertionFactors!$H$48</f>
        <v>1822.9860000000003</v>
      </c>
      <c r="BM35" s="205">
        <f>(DB_Census_State!AR35*FE_ConvertionFactors!$D$50/FE_ConvertionFactors!$D$48)*FE_ConvertionFactors!$F$50*FE_ConvertionFactors!$H$50</f>
        <v>2599.0799999999995</v>
      </c>
      <c r="BN35" s="181">
        <f>DB_Census_State!AR35*FE_ConvertionFactors!$F$48*FE_ConvertionFactors!$I$48</f>
        <v>1286.8713000000002</v>
      </c>
      <c r="BO35" s="181">
        <f>DB_Census_State!AS35*FE_ConvertionFactors!$F$52*FE_ConvertionFactors!$G$52</f>
        <v>3.1920047999999999</v>
      </c>
      <c r="BP35" s="205">
        <f>DB_Census_State!AS35*FE_ConvertionFactors!$C$53*FE_ConvertionFactors!$F$53*FE_ConvertionFactors!$G$53</f>
        <v>0.95760143999999991</v>
      </c>
      <c r="BQ35" s="205">
        <f>DB_Census_State!AS35*FE_ConvertionFactors!$C$54*FE_ConvertionFactors!$C$55*FE_ConvertionFactors!$F$55*FE_ConvertionFactors!$G$55</f>
        <v>1.5432816</v>
      </c>
      <c r="BR35" s="205">
        <f>DB_Census_State!AS35*FE_ConvertionFactors!$C$54*FE_ConvertionFactors!$C$56*FE_ConvertionFactors!$F$56*FE_ConvertionFactors!$G$56</f>
        <v>0.27131273203125089</v>
      </c>
      <c r="BS35" s="205">
        <f>DB_Census_State!AS35*FE_ConvertionFactors!$F$52*FE_ConvertionFactors!$H$52</f>
        <v>759.17952000000002</v>
      </c>
      <c r="BT35" s="205">
        <f>DB_Census_State!AS35*FE_ConvertionFactors!$C$53*FE_ConvertionFactors!$F$53*FE_ConvertionFactors!$H$53</f>
        <v>227.75385600000001</v>
      </c>
      <c r="BU35" s="205">
        <f>DB_Census_State!AS35*FE_ConvertionFactors!$C$54*FE_ConvertionFactors!$C$55*FE_ConvertionFactors!$F$55*FE_ConvertionFactors!$H$55</f>
        <v>465.55661600000008</v>
      </c>
      <c r="BV35" s="205">
        <f>DB_Census_State!AS35*FE_ConvertionFactors!$C$54*FE_ConvertionFactors!$C$56*FE_ConvertionFactors!$F$56*FE_ConvertionFactors!$H$56</f>
        <v>71.26481094687523</v>
      </c>
      <c r="BW35" s="205">
        <f>DB_Census_State!AS35*FE_ConvertionFactors!$F$52*FE_ConvertionFactors!$I$52</f>
        <v>388.21679999999998</v>
      </c>
      <c r="BX35" s="205">
        <f>DB_Census_State!AS35*FE_ConvertionFactors!$C$53*FE_ConvertionFactors!$F$53*FE_ConvertionFactors!$I$53</f>
        <v>116.46504</v>
      </c>
      <c r="BY35" s="205">
        <f>DB_Census_State!AS35*FE_ConvertionFactors!$C$54*FE_ConvertionFactors!$C$55*FE_ConvertionFactors!$F$55*FE_ConvertionFactors!$L$55</f>
        <v>241.78078400000001</v>
      </c>
      <c r="BZ35" s="205">
        <f>DB_Census_State!AS35*FE_ConvertionFactors!$C$54*FE_ConvertionFactors!$C$56*FE_ConvertionFactors!$F$56*FE_ConvertionFactors!$I$56</f>
        <v>40.696909804687635</v>
      </c>
      <c r="CA35" s="205">
        <f>DB_Census_State!AT35*FE_ConvertionFactors!$F$58*FE_ConvertionFactors!$G$58</f>
        <v>354.565744</v>
      </c>
      <c r="CB35" s="205">
        <f>(DB_Census_State!AT35*FE_ConvertionFactors!$D$60/FE_ConvertionFactors!$D$58)*FE_ConvertionFactors!$F$60*FE_ConvertionFactors!$G$60</f>
        <v>1662.5215022727275</v>
      </c>
      <c r="CC35" s="205">
        <f>DB_Census_State!AT35*FE_ConvertionFactors!$F$58*FE_ConvertionFactors!$H$58</f>
        <v>233195.16240000003</v>
      </c>
      <c r="CD35" s="205">
        <f>(DB_Census_State!AT35*FE_ConvertionFactors!$D$60/FE_ConvertionFactors!$D$58)*FE_ConvertionFactors!$F$60*FE_ConvertionFactors!$H$60</f>
        <v>132868.18431818183</v>
      </c>
      <c r="CE35" s="205">
        <f>DB_Census_State!AT35*FE_ConvertionFactors!$F$58*FE_ConvertionFactors!$I$58</f>
        <v>174555.44320000001</v>
      </c>
      <c r="CF35" s="205">
        <f>DB_Census_State!AU35*FE_ConvertionFactors!$F$62*FE_ConvertionFactors!$G$62</f>
        <v>71.456000000000003</v>
      </c>
      <c r="CG35" s="205">
        <f>DB_Census_State!AU35*FE_ConvertionFactors!$C$63*FE_ConvertionFactors!$F$63*FE_ConvertionFactors!$G$63</f>
        <v>28.582400000000003</v>
      </c>
      <c r="CH35" s="205">
        <f>DB_Census_State!AU35*FE_ConvertionFactors!$C$64*FE_ConvertionFactors!$F$64*FE_ConvertionFactors!$G$64</f>
        <v>42.873600000000003</v>
      </c>
      <c r="CI35" s="205">
        <f>(DB_Census_State!AU35*FE_ConvertionFactors!$D$66/FE_ConvertionFactors!$D$62)*FE_ConvertionFactors!$F$66*FE_ConvertionFactors!$G$66</f>
        <v>37.960999999999999</v>
      </c>
      <c r="CJ35" s="205">
        <f>DB_Census_State!AU35*FE_ConvertionFactors!$F$62*FE_ConvertionFactors!$H$62</f>
        <v>13433.728000000001</v>
      </c>
      <c r="CK35" s="205">
        <f>DB_Census_State!AU35*FE_ConvertionFactors!$C$63*FE_ConvertionFactors!$F$63*FE_ConvertionFactors!$H$63</f>
        <v>5373.4912000000004</v>
      </c>
      <c r="CL35" s="205">
        <f>DB_Census_State!AU35*FE_ConvertionFactors!$C$64*FE_ConvertionFactors!$F$64*FE_ConvertionFactors!$H$64</f>
        <v>8060.2367999999997</v>
      </c>
      <c r="CM35" s="205">
        <f>(DB_Census_State!AU35*FE_ConvertionFactors!$D$66/FE_ConvertionFactors!$D$62)*FE_ConvertionFactors!$F$66*FE_ConvertionFactors!$H$66</f>
        <v>11388.3</v>
      </c>
      <c r="CN35" s="205">
        <f>DB_Census_State!AU35*FE_ConvertionFactors!$F$62*FE_ConvertionFactors!$I$62</f>
        <v>11432.960000000001</v>
      </c>
      <c r="CO35" s="205">
        <f>DB_Census_State!AU35*FE_ConvertionFactors!$C$63*FE_ConvertionFactors!$F$63*FE_ConvertionFactors!$I$63</f>
        <v>4573.1840000000002</v>
      </c>
      <c r="CP35" s="205">
        <f>DB_Census_State!AU35*FE_ConvertionFactors!$C$64*FE_ConvertionFactors!$F$64*FE_ConvertionFactors!$L$64</f>
        <v>6881.2127999999984</v>
      </c>
      <c r="CQ35" s="205">
        <f>DB_Census_State!AU35*FE_ConvertionFactors!$C$64*FE_ConvertionFactors!$F$64*FE_ConvertionFactors!$I$63</f>
        <v>6859.7759999999998</v>
      </c>
      <c r="CR35" s="205">
        <f>DB_Census_State!AV35*FE_ConvertionFactors!$F$68*FE_ConvertionFactors!$G$68</f>
        <v>0</v>
      </c>
      <c r="CS35" s="205">
        <f>DB_Census_State!AV35*FE_ConvertionFactors!$C$69*FE_ConvertionFactors!$F$69*FE_ConvertionFactors!$G$69</f>
        <v>0</v>
      </c>
      <c r="CT35" s="205">
        <f>DB_Census_State!AV35*FE_ConvertionFactors!$C$70*FE_ConvertionFactors!$C$71*FE_ConvertionFactors!$F$71*FE_ConvertionFactors!$G$71</f>
        <v>0</v>
      </c>
      <c r="CU35" s="205">
        <f>DB_Census_State!AV35*FE_ConvertionFactors!$C$70*FE_ConvertionFactors!$C$72*FE_ConvertionFactors!$F$72*FE_ConvertionFactors!$G$72</f>
        <v>0</v>
      </c>
      <c r="CV35" s="205">
        <f>(DB_Census_State!AV35*FE_ConvertionFactors!$D$74/FE_ConvertionFactors!$D$69)*FE_ConvertionFactors!$F$74*FE_ConvertionFactors!$G$74</f>
        <v>0</v>
      </c>
      <c r="CW35" s="205">
        <f>DB_Census_State!AV35*FE_ConvertionFactors!$F$68*FE_ConvertionFactors!$H$68</f>
        <v>0</v>
      </c>
      <c r="CX35" s="205">
        <f>DB_Census_State!AV35*FE_ConvertionFactors!$C$69*FE_ConvertionFactors!$F$69*FE_ConvertionFactors!$H$69</f>
        <v>0</v>
      </c>
      <c r="CY35" s="205">
        <f>DB_Census_State!AV35*FE_ConvertionFactors!$C$70*FE_ConvertionFactors!$C$71*FE_ConvertionFactors!$F$71*FE_ConvertionFactors!$H$71</f>
        <v>0</v>
      </c>
      <c r="CZ35" s="205">
        <f>DB_Census_State!AV35*FE_ConvertionFactors!$C$70*FE_ConvertionFactors!$C$72*FE_ConvertionFactors!$F$72*FE_ConvertionFactors!$H$72</f>
        <v>0</v>
      </c>
      <c r="DA35" s="205">
        <f>(DB_Census_State!AV35*FE_ConvertionFactors!$D$74/FE_ConvertionFactors!$D$69)*FE_ConvertionFactors!$F$74*FE_ConvertionFactors!$H$74</f>
        <v>0</v>
      </c>
      <c r="DB35" s="205">
        <f>DB_Census_State!AV35*FE_ConvertionFactors!$F$68*FE_ConvertionFactors!$I$68</f>
        <v>0</v>
      </c>
      <c r="DC35" s="205">
        <f>DB_Census_State!AV35*FE_ConvertionFactors!$C$69*FE_ConvertionFactors!$F$69*FE_ConvertionFactors!$I$69</f>
        <v>0</v>
      </c>
      <c r="DD35" s="205">
        <f>DB_Census_State!AV35*FE_ConvertionFactors!$C$70*FE_ConvertionFactors!$C$71*FE_ConvertionFactors!$F$71*FE_ConvertionFactors!$I$71</f>
        <v>0</v>
      </c>
      <c r="DE35" s="205">
        <f>DB_Census_State!AV35*FE_ConvertionFactors!$C$70*FE_ConvertionFactors!$C$72*FE_ConvertionFactors!$F$72*FE_ConvertionFactors!$L$72</f>
        <v>0</v>
      </c>
      <c r="DF35" s="205">
        <f>DB_Census_State!AV35*FE_ConvertionFactors!$C$70*FE_ConvertionFactors!$C$72*FE_ConvertionFactors!$F$72*FE_ConvertionFactors!$I$69</f>
        <v>0</v>
      </c>
      <c r="DG35" s="205">
        <f>DB_Census_State!AW35*FE_ConvertionFactors!$F$76*FE_ConvertionFactors!$G$76</f>
        <v>0</v>
      </c>
      <c r="DH35" s="205">
        <f>DB_Census_State!AW35*FE_ConvertionFactors!$C$77*FE_ConvertionFactors!$F$77*FE_ConvertionFactors!$G$77</f>
        <v>0</v>
      </c>
      <c r="DI35" s="205">
        <f>DB_Census_State!AW35*FE_ConvertionFactors!$C$78*FE_ConvertionFactors!$F$78*FE_ConvertionFactors!$G$78</f>
        <v>0</v>
      </c>
      <c r="DJ35" s="205">
        <f>(DB_Census_State!AW35*FE_ConvertionFactors!$D$80/FE_ConvertionFactors!$D$76)*FE_ConvertionFactors!$F$80*FE_ConvertionFactors!$G$80</f>
        <v>0</v>
      </c>
      <c r="DK35" s="205">
        <f>DB_Census_State!AW35*FE_ConvertionFactors!$F$76*FE_ConvertionFactors!$H$76</f>
        <v>0</v>
      </c>
      <c r="DL35" s="205">
        <f>DB_Census_State!AW35*FE_ConvertionFactors!$C$77*FE_ConvertionFactors!$F$77*FE_ConvertionFactors!$H$77</f>
        <v>0</v>
      </c>
      <c r="DM35" s="205">
        <f>DB_Census_State!AW35*FE_ConvertionFactors!$C$78*FE_ConvertionFactors!$F$78*FE_ConvertionFactors!$H$78</f>
        <v>0</v>
      </c>
      <c r="DN35" s="205">
        <f>(DB_Census_State!AW35*FE_ConvertionFactors!$D$80/FE_ConvertionFactors!$D$76)*FE_ConvertionFactors!$F$80*FE_ConvertionFactors!$H$80</f>
        <v>0</v>
      </c>
      <c r="DO35" s="205">
        <f>DB_Census_State!AW35*FE_ConvertionFactors!$F$76*FE_ConvertionFactors!$I$76</f>
        <v>0</v>
      </c>
      <c r="DP35" s="205">
        <f>DB_Census_State!AW35*FE_ConvertionFactors!$C$77*FE_ConvertionFactors!$F$77*FE_ConvertionFactors!$I$77</f>
        <v>0</v>
      </c>
      <c r="DQ35" s="205">
        <f>DB_Census_State!AW35*FE_ConvertionFactors!$C$78*FE_ConvertionFactors!$F$78*FE_ConvertionFactors!$L$78</f>
        <v>0</v>
      </c>
      <c r="DR35" s="205">
        <f>DB_Census_State!AW35*FE_ConvertionFactors!$C$78*FE_ConvertionFactors!$F$78*FE_ConvertionFactors!$I$77</f>
        <v>0</v>
      </c>
      <c r="DS35" s="181">
        <f>SUM(DB_Census_State!M35:N35)*FE_ConvertionFactors!$E$84*FE_ConvertionFactors!$F$84*FE_ConvertionFactors!$G$84</f>
        <v>623.86354026407514</v>
      </c>
      <c r="DT35" s="181">
        <f>SUM(DB_Census_State!O35:P35)*FE_ConvertionFactors!$E$85*FE_ConvertionFactors!$F$85*FE_ConvertionFactors!$G$85</f>
        <v>2.0442111380000001</v>
      </c>
      <c r="DU35" s="181">
        <f>SUM(DB_Census_State!Q35:S35)*FE_ConvertionFactors!$E$86*FE_ConvertionFactors!$F$86*FE_ConvertionFactors!$G$86</f>
        <v>6.0288042922500003</v>
      </c>
      <c r="DV35" s="181">
        <f>DB_Census_State!U35*FE_ConvertionFactors!$E$87*FE_ConvertionFactors!$F$87*FE_ConvertionFactors!$G$87</f>
        <v>157.19180455377224</v>
      </c>
      <c r="DW35" s="181">
        <f>DB_Census_State!V35*FE_ConvertionFactors!$E$88*FE_ConvertionFactors!$F$88*FE_ConvertionFactors!$G$88</f>
        <v>277.63418250000007</v>
      </c>
      <c r="DX35" s="181">
        <f>SUM(DB_Census_State!M35:N35)*FE_ConvertionFactors!$E$84*FE_ConvertionFactors!$F$84*FE_ConvertionFactors!$H$84</f>
        <v>35244.238962970478</v>
      </c>
      <c r="DY35" s="181">
        <f>SUM(DB_Census_State!O35:P35)*FE_ConvertionFactors!$E$85*FE_ConvertionFactors!$F$85*FE_ConvertionFactors!$H$85</f>
        <v>127.46257684000001</v>
      </c>
      <c r="DZ35" s="181">
        <f>SUM(DB_Census_State!Q35:S35)*FE_ConvertionFactors!$E$86*FE_ConvertionFactors!$F$86*FE_ConvertionFactors!$H$86</f>
        <v>383.12545262500004</v>
      </c>
      <c r="EA35" s="181">
        <f>DB_Census_State!U35*FE_ConvertionFactors!$E$87*FE_ConvertionFactors!$F$87*FE_ConvertionFactors!$H$87</f>
        <v>12013.363301389329</v>
      </c>
      <c r="EB35" s="181">
        <f>DB_Census_State!V35*FE_ConvertionFactors!$E$88*FE_ConvertionFactors!$F$88*FE_ConvertionFactors!$H$88</f>
        <v>16594.227000000003</v>
      </c>
      <c r="EC35" s="181">
        <f>SUM(DB_Census_State!M35:N35)*FE_ConvertionFactors!$E$84*FE_ConvertionFactors!$F$84*FE_ConvertionFactors!$I$84</f>
        <v>23766.230105298102</v>
      </c>
      <c r="ED35" s="181">
        <f>SUM(DB_Census_State!O35:P35)*FE_ConvertionFactors!$E$85*FE_ConvertionFactors!$F$85*FE_ConvertionFactors!$I$85</f>
        <v>86.097363223999992</v>
      </c>
      <c r="EE35" s="181">
        <f>SUM(DB_Census_State!Q35:S35)*FE_ConvertionFactors!$E$86*FE_ConvertionFactors!$F$86*FE_ConvertionFactors!$I$86</f>
        <v>258.79040007499998</v>
      </c>
      <c r="EF35" s="181">
        <f>DB_Census_State!U35*FE_ConvertionFactors!$E$87*FE_ConvertionFactors!$F$87*FE_ConvertionFactors!$I$87</f>
        <v>9610.6906411114633</v>
      </c>
      <c r="EG35" s="181">
        <f>DB_Census_State!V35*FE_ConvertionFactors!$E$88*FE_ConvertionFactors!$F$88*FE_ConvertionFactors!$I$88</f>
        <v>10594.775700000004</v>
      </c>
      <c r="EH35" s="181">
        <f>DB_Census_State!W35*0.00104*FE_ConvertionFactors!$F$90*FE_ConvertionFactors!$G$90</f>
        <v>36.615664799999998</v>
      </c>
      <c r="EI35" s="181">
        <f>DB_Census_State!X35*0.00104*FE_ConvertionFactors!$F$91*FE_ConvertionFactors!$G$91</f>
        <v>3.3623199999999992E-2</v>
      </c>
      <c r="EJ35" s="181">
        <f>DB_Census_State!Y35*0.000054*FE_ConvertionFactors!$F$92*FE_ConvertionFactors!$G$92</f>
        <v>12.233818799999998</v>
      </c>
      <c r="EK35" s="205">
        <f>DB_Census_State!W35*0.00104*FE_ConvertionFactors!$F$90*FE_ConvertionFactors!$H$90</f>
        <v>4352.4280799999997</v>
      </c>
      <c r="EL35" s="205">
        <f>DB_Census_State!X35*0.00104*FE_ConvertionFactors!$F$91*FE_ConvertionFactors!$H$91</f>
        <v>3.9967199999999989</v>
      </c>
      <c r="EM35" s="205">
        <f>DB_Census_State!Y35*0.000054*FE_ConvertionFactors!$F$92*FE_ConvertionFactors!$H$92</f>
        <v>1017.1546487999999</v>
      </c>
      <c r="EN35" s="205">
        <f>DB_Census_State!W35*0.00104*FE_ConvertionFactors!$F$90*FE_ConvertionFactors!$I$90</f>
        <v>3020.4469151999997</v>
      </c>
      <c r="EO35" s="205">
        <f>DB_Census_State!X35*0.00104*FE_ConvertionFactors!$F$91*FE_ConvertionFactors!$I$91</f>
        <v>2.7735967999999991</v>
      </c>
      <c r="EP35" s="205">
        <f>DB_Census_State!Y35*0.000054*FE_ConvertionFactors!$F$92*FE_ConvertionFactors!$I$92</f>
        <v>601.20480959999986</v>
      </c>
    </row>
    <row r="36" spans="1:146" x14ac:dyDescent="0.2">
      <c r="A36" s="203">
        <v>17</v>
      </c>
      <c r="B36" s="203" t="s">
        <v>38</v>
      </c>
      <c r="C36" s="203">
        <v>1985</v>
      </c>
      <c r="D36" s="204" t="s">
        <v>200</v>
      </c>
      <c r="E36" s="205">
        <f>DB_Census_State!AL36*FE_ConvertionFactors!$C$4*FE_ConvertionFactors!$F$4*FE_ConvertionFactors!$G$4</f>
        <v>0</v>
      </c>
      <c r="F36" s="205">
        <f>DB_Census_State!AL36*FE_ConvertionFactors!$C$5*FE_ConvertionFactors!$F$5*FE_ConvertionFactors!$G$5</f>
        <v>53.506684</v>
      </c>
      <c r="G36" s="205">
        <f>(DB_Census_State!AL36*FE_ConvertionFactors!$D$9/FE_ConvertionFactors!$D$3)*FE_ConvertionFactors!$C$10*FE_ConvertionFactors!$F$10*FE_ConvertionFactors!$G$10</f>
        <v>4.973994666666667</v>
      </c>
      <c r="H36" s="205">
        <f>(DB_Census_State!AL36*FE_ConvertionFactors!$D$9/FE_ConvertionFactors!$D$3)*FE_ConvertionFactors!$C$11*FE_ConvertionFactors!$F$11*FE_ConvertionFactors!$G$11</f>
        <v>1.4654640000000003</v>
      </c>
      <c r="I36" s="205">
        <f>DB_Census_State!AL36*FE_ConvertionFactors!$C$4*FE_ConvertionFactors!$F$4*FE_ConvertionFactors!$H$4</f>
        <v>1729.1999999999998</v>
      </c>
      <c r="J36" s="205">
        <f>DB_Census_State!AL36*FE_ConvertionFactors!$C$5*FE_ConvertionFactors!$F$5*FE_ConvertionFactors!$H$5</f>
        <v>3075.9189999999999</v>
      </c>
      <c r="K36" s="205">
        <f>(DB_Census_State!AL36*FE_ConvertionFactors!$D$9/FE_ConvertionFactors!$D$3)*FE_ConvertionFactors!$C$10*FE_ConvertionFactors!$F$10*FE_ConvertionFactors!$H$10</f>
        <v>1461.1109333333334</v>
      </c>
      <c r="L36" s="205">
        <f>(DB_Census_State!AL36*FE_ConvertionFactors!$D$9/FE_ConvertionFactors!$D$3)*FE_ConvertionFactors!$C$11*FE_ConvertionFactors!$F$11*FE_ConvertionFactors!$H$11</f>
        <v>228.22800000000004</v>
      </c>
      <c r="M36" s="205">
        <f>DB_Census_State!AL36*FE_ConvertionFactors!$C$4*FE_ConvertionFactors!$F$4*FE_ConvertionFactors!$I$4</f>
        <v>1628</v>
      </c>
      <c r="N36" s="205">
        <f>DB_Census_State!AL36*FE_ConvertionFactors!$C$5*FE_ConvertionFactors!$F$5*FE_ConvertionFactors!$L$5</f>
        <v>1552.2661000000003</v>
      </c>
      <c r="O36" s="205">
        <f>DB_Census_State!AM36*FE_ConvertionFactors!$C$14*FE_ConvertionFactors!$F$14*FE_ConvertionFactors!$G$14</f>
        <v>18467.093839999998</v>
      </c>
      <c r="P36" s="205">
        <f>DB_Census_State!AM36*FE_ConvertionFactors!$C$15*FE_ConvertionFactors!$F$15*FE_ConvertionFactors!$G$15</f>
        <v>5309.0505979999998</v>
      </c>
      <c r="Q36" s="205">
        <f>DB_Census_State!AM36*FE_ConvertionFactors!$C$16*FE_ConvertionFactors!$F$16*FE_ConvertionFactors!$G$16</f>
        <v>7386.837536</v>
      </c>
      <c r="R36" s="205">
        <f>DB_Census_State!AM36*FE_ConvertionFactors!$C$17*FE_ConvertionFactors!$F$17*FE_ConvertionFactors!$G$17</f>
        <v>2707.556881</v>
      </c>
      <c r="S36" s="205">
        <f>(DB_Census_State!AM36*FE_ConvertionFactors!$D$19/FE_ConvertionFactors!$D$13)*FE_ConvertionFactors!$F$19*FE_ConvertionFactors!$G$19</f>
        <v>18966.089706666669</v>
      </c>
      <c r="T36" s="205">
        <f>DB_Census_State!AM36*FE_ConvertionFactors!$C$14*FE_ConvertionFactors!$F$14*FE_ConvertionFactors!$H$14</f>
        <v>3196227.78</v>
      </c>
      <c r="U36" s="205">
        <f>DB_Census_State!AM36*FE_ConvertionFactors!$C$15*FE_ConvertionFactors!$F$15*FE_ConvertionFactors!$H$15</f>
        <v>760485.62619999994</v>
      </c>
      <c r="V36" s="205">
        <f>DB_Census_State!AM36*FE_ConvertionFactors!$C$16*FE_ConvertionFactors!$F$16*FE_ConvertionFactors!$H$16</f>
        <v>1278491.112</v>
      </c>
      <c r="W36" s="205">
        <f>DB_Census_State!AM36*FE_ConvertionFactors!$C$17*FE_ConvertionFactors!$F$17*FE_ConvertionFactors!$H$17</f>
        <v>1192788.5719000001</v>
      </c>
      <c r="X36" s="205">
        <f>(DB_Census_State!AM36*FE_ConvertionFactors!$D$19/FE_ConvertionFactors!$D$13)*FE_ConvertionFactors!$F$19*FE_ConvertionFactors!$H$19</f>
        <v>6999390.2488888893</v>
      </c>
      <c r="Y36" s="205">
        <f>DB_Census_State!AM36*FE_ConvertionFactors!$C$14*FE_ConvertionFactors!$F$14*FE_ConvertionFactors!$I$14</f>
        <v>2965389.1069999998</v>
      </c>
      <c r="Z36" s="205">
        <f>DB_Census_State!AM36*FE_ConvertionFactors!$C$15*FE_ConvertionFactors!$F$15*FE_ConvertionFactors!$L$15</f>
        <v>507588.28352499992</v>
      </c>
      <c r="AA36" s="205">
        <f>DB_Census_State!AM36*FE_ConvertionFactors!$C$15*FE_ConvertionFactors!$F$15*FE_ConvertionFactors!$I$14</f>
        <v>599061.79044999997</v>
      </c>
      <c r="AB36" s="205">
        <f>DB_Census_State!AM36*FE_ConvertionFactors!$C$16*FE_ConvertionFactors!$F$16*FE_ConvertionFactors!$L$16</f>
        <v>850543.98574725632</v>
      </c>
      <c r="AC36" s="205">
        <f>DB_Census_State!AM36*FE_ConvertionFactors!$C$16*FE_ConvertionFactors!$F$16*FE_ConvertionFactors!$I$14</f>
        <v>1186155.6428</v>
      </c>
      <c r="AD36" s="205">
        <f>DB_Census_State!AN36*FE_ConvertionFactors!$C$22*FE_ConvertionFactors!$F$22*FE_ConvertionFactors!$G$22</f>
        <v>683.16919440000004</v>
      </c>
      <c r="AE36" s="205">
        <f>DB_Census_State!AN36*FE_ConvertionFactors!$C$23*FE_ConvertionFactors!$F$23*FE_ConvertionFactors!$G$23</f>
        <v>274.55667623999994</v>
      </c>
      <c r="AF36" s="205">
        <f>(DB_Census_State!AN36*FE_ConvertionFactors!$D$25/FE_ConvertionFactors!$D$21)*FE_ConvertionFactors!$F$25*FE_ConvertionFactors!$G$25</f>
        <v>15561.727104000003</v>
      </c>
      <c r="AG36" s="205">
        <f>DB_Census_State!AN36*FE_ConvertionFactors!$C$22*FE_ConvertionFactors!$F$22*FE_ConvertionFactors!$H$22</f>
        <v>221707.73856</v>
      </c>
      <c r="AH36" s="205">
        <f>DB_Census_State!AN36*FE_ConvertionFactors!$C$23*FE_ConvertionFactors!$F$23*FE_ConvertionFactors!$H$23</f>
        <v>71152.716095999989</v>
      </c>
      <c r="AI36" s="205">
        <f>(DB_Census_State!AN36*FE_ConvertionFactors!$D$25/FE_ConvertionFactors!$D$21)*FE_ConvertionFactors!$F$25*FE_ConvertionFactors!$H$25</f>
        <v>1659292.5888000003</v>
      </c>
      <c r="AJ36" s="205">
        <f>DB_Census_State!AN36*FE_ConvertionFactors!$C$22*FE_ConvertionFactors!$F$22*FE_ConvertionFactors!$I$22</f>
        <v>195927.76895999999</v>
      </c>
      <c r="AK36" s="205">
        <f>DB_Census_State!AO36*FE_ConvertionFactors!$F$27*FE_ConvertionFactors!$G$27</f>
        <v>9.1180000000000003</v>
      </c>
      <c r="AL36" s="205">
        <f>DB_Census_State!AO36*FE_ConvertionFactors!$C$29*FE_ConvertionFactors!$F$29*FE_ConvertionFactors!$G$29</f>
        <v>9.8798700000000004</v>
      </c>
      <c r="AM36" s="205">
        <f>DB_Census_State!AO36*FE_ConvertionFactors!$F$27*FE_ConvertionFactors!$H$27</f>
        <v>811.50199999999995</v>
      </c>
      <c r="AN36" s="205">
        <f>DB_Census_State!AO36*FE_ConvertionFactors!$C$29*FE_ConvertionFactors!$F$29*FE_ConvertionFactors!$H$29</f>
        <v>2232.5940000000001</v>
      </c>
      <c r="AO36" s="205">
        <f>DB_Census_State!AO36*FE_ConvertionFactors!$F$27*FE_ConvertionFactors!$I$27</f>
        <v>435.3845</v>
      </c>
      <c r="AP36" s="205">
        <f>DB_Census_State!AP36*FE_ConvertionFactors!$F$31*FE_ConvertionFactors!$G$31</f>
        <v>14.62482</v>
      </c>
      <c r="AQ36" s="205">
        <f>DB_Census_State!AP36*FE_ConvertionFactors!$F$31*FE_ConvertionFactors!$H$31</f>
        <v>1995.3864000000001</v>
      </c>
      <c r="AR36" s="205">
        <f>DB_Census_State!AP36*FE_ConvertionFactors!$F$31*FE_ConvertionFactors!$I$31</f>
        <v>1662.8220000000001</v>
      </c>
      <c r="AS36" s="205">
        <f>DB_Census_State!AQ36*FE_ConvertionFactors!$C$34*FE_ConvertionFactors!$F$34*FE_ConvertionFactors!$G$34</f>
        <v>138.81168000000002</v>
      </c>
      <c r="AT36" s="205">
        <f>DB_Census_State!AQ36*FE_ConvertionFactors!$C$35*FE_ConvertionFactors!$F$35*FE_ConvertionFactors!$G$35</f>
        <v>461.79671400000001</v>
      </c>
      <c r="AU36" s="205">
        <f>DB_Census_State!AQ36*FE_ConvertionFactors!$C$35*FE_ConvertionFactors!$C$37*FE_ConvertionFactors!$F$37*FE_ConvertionFactors!$G$37</f>
        <v>264.35296339200005</v>
      </c>
      <c r="AV36" s="205">
        <f>DB_Census_State!AQ36*FE_ConvertionFactors!$C$35*FE_ConvertionFactors!$C$38*FE_ConvertionFactors!$C$39*FE_ConvertionFactors!$F$39*FE_ConvertionFactors!$G$39</f>
        <v>98.428263813000001</v>
      </c>
      <c r="AW36" s="205">
        <f>DB_Census_State!AQ36*FE_ConvertionFactors!$C$35*FE_ConvertionFactors!$C$38*FE_ConvertionFactors!$C$40*FE_ConvertionFactors!$F$40*FE_ConvertionFactors!$G$40</f>
        <v>20.224985714999999</v>
      </c>
      <c r="AX36" s="205">
        <f>DB_Census_State!AQ36*FE_ConvertionFactors!$C$35*FE_ConvertionFactors!$C$38*FE_ConvertionFactors!$C$41*FE_ConvertionFactors!$F$41*FE_ConvertionFactors!$G$41</f>
        <v>0</v>
      </c>
      <c r="AY36" s="205">
        <f>DB_Census_State!AQ36*FE_ConvertionFactors!$C$35*FE_ConvertionFactors!$C$42*FE_ConvertionFactors!$C$44*FE_ConvertionFactors!$F$44*FE_ConvertionFactors!$G$44</f>
        <v>530.74476064459645</v>
      </c>
      <c r="AZ36" s="205">
        <f>(DB_Census_State!AQ36*FE_ConvertionFactors!$D$46/FE_ConvertionFactors!$D$33)*FE_ConvertionFactors!$F$46*FE_ConvertionFactors!$G$46</f>
        <v>1821.7380480000002</v>
      </c>
      <c r="BA36" s="205">
        <f>DB_Census_State!AQ36*FE_ConvertionFactors!$C$34*FE_ConvertionFactors!$F$34*FE_ConvertionFactors!$H$34</f>
        <v>47195.971200000007</v>
      </c>
      <c r="BB36" s="205">
        <f>DB_Census_State!AQ36*FE_ConvertionFactors!$C$35*FE_ConvertionFactors!$F$35*FE_ConvertionFactors!$H$35</f>
        <v>523369.60920000006</v>
      </c>
      <c r="BC36" s="205">
        <f>DB_Census_State!AQ36*FE_ConvertionFactors!$C$35*FE_ConvertionFactors!$C$37*FE_ConvertionFactors!$F$37*FE_ConvertionFactors!$H$37</f>
        <v>270227.47368960007</v>
      </c>
      <c r="BD36" s="205">
        <f>DB_Census_State!AQ36*FE_ConvertionFactors!$C$35*FE_ConvertionFactors!$C$38*FE_ConvertionFactors!$C$39*FE_ConvertionFactors!$F$39*FE_ConvertionFactors!$H$39</f>
        <v>26307.190510020002</v>
      </c>
      <c r="BE36" s="205">
        <f>DB_Census_State!AQ36*FE_ConvertionFactors!$C$35*FE_ConvertionFactors!$C$38*FE_ConvertionFactors!$C$40*FE_ConvertionFactors!$F$40*FE_ConvertionFactors!$H$40</f>
        <v>9046.0845198000006</v>
      </c>
      <c r="BF36" s="205">
        <f>DB_Census_State!AQ36*FE_ConvertionFactors!$C$35*FE_ConvertionFactors!$C$38*FE_ConvertionFactors!$C$41*FE_ConvertionFactors!$F$41*FE_ConvertionFactors!$H$41</f>
        <v>98716.316639849989</v>
      </c>
      <c r="BG36" s="205">
        <f>DB_Census_State!AQ36*FE_ConvertionFactors!$C$35*FE_ConvertionFactors!$C$42*FE_ConvertionFactors!$C$44*FE_ConvertionFactors!$F$44*FE_ConvertionFactors!$H$44</f>
        <v>55684.696198777332</v>
      </c>
      <c r="BH36" s="205">
        <f>(DB_Census_State!AQ36*FE_ConvertionFactors!$D$46/FE_ConvertionFactors!$D$33)*FE_ConvertionFactors!$F$46*FE_ConvertionFactors!$H$46</f>
        <v>595568.2080000001</v>
      </c>
      <c r="BI36" s="205">
        <f>DB_Census_State!AQ36*FE_ConvertionFactors!$C$35*FE_ConvertionFactors!$C$38*FE_ConvertionFactors!$C$41*FE_ConvertionFactors!$F$41*FE_ConvertionFactors!$I$41</f>
        <v>91383.10454660398</v>
      </c>
      <c r="BJ36" s="181">
        <f>DB_Census_State!AR36*FE_ConvertionFactors!$F$48*FE_ConvertionFactors!$G$48</f>
        <v>1548.322776</v>
      </c>
      <c r="BK36" s="205">
        <f>(DB_Census_State!AR36*FE_ConvertionFactors!$D$50/FE_ConvertionFactors!$D$48)*FE_ConvertionFactors!$F$50*FE_ConvertionFactors!$G$50</f>
        <v>656.69603999999981</v>
      </c>
      <c r="BL36" s="181">
        <f>DB_Census_State!AR36*FE_ConvertionFactors!$F$48*FE_ConvertionFactors!$H$48</f>
        <v>116124.20820000001</v>
      </c>
      <c r="BM36" s="205">
        <f>(DB_Census_State!AR36*FE_ConvertionFactors!$D$50/FE_ConvertionFactors!$D$48)*FE_ConvertionFactors!$F$50*FE_ConvertionFactors!$H$50</f>
        <v>165561.39599999995</v>
      </c>
      <c r="BN36" s="181">
        <f>DB_Census_State!AR36*FE_ConvertionFactors!$F$48*FE_ConvertionFactors!$I$48</f>
        <v>81973.701809999999</v>
      </c>
      <c r="BO36" s="181">
        <f>DB_Census_State!AS36*FE_ConvertionFactors!$F$52*FE_ConvertionFactors!$G$52</f>
        <v>31.446921600000003</v>
      </c>
      <c r="BP36" s="205">
        <f>DB_Census_State!AS36*FE_ConvertionFactors!$C$53*FE_ConvertionFactors!$F$53*FE_ConvertionFactors!$G$53</f>
        <v>9.4340764799999999</v>
      </c>
      <c r="BQ36" s="205">
        <f>DB_Census_State!AS36*FE_ConvertionFactors!$C$54*FE_ConvertionFactors!$C$55*FE_ConvertionFactors!$F$55*FE_ConvertionFactors!$G$55</f>
        <v>15.204067199999999</v>
      </c>
      <c r="BR36" s="205">
        <f>DB_Census_State!AS36*FE_ConvertionFactors!$C$54*FE_ConvertionFactors!$C$56*FE_ConvertionFactors!$F$56*FE_ConvertionFactors!$G$56</f>
        <v>2.6729127140625084</v>
      </c>
      <c r="BS36" s="205">
        <f>DB_Census_State!AS36*FE_ConvertionFactors!$F$52*FE_ConvertionFactors!$H$52</f>
        <v>7479.2678400000013</v>
      </c>
      <c r="BT36" s="205">
        <f>DB_Census_State!AS36*FE_ConvertionFactors!$C$53*FE_ConvertionFactors!$F$53*FE_ConvertionFactors!$H$53</f>
        <v>2243.7803520000002</v>
      </c>
      <c r="BU36" s="205">
        <f>DB_Census_State!AS36*FE_ConvertionFactors!$C$54*FE_ConvertionFactors!$C$55*FE_ConvertionFactors!$F$55*FE_ConvertionFactors!$H$55</f>
        <v>4586.5602720000006</v>
      </c>
      <c r="BV36" s="205">
        <f>DB_Census_State!AS36*FE_ConvertionFactors!$C$54*FE_ConvertionFactors!$C$56*FE_ConvertionFactors!$F$56*FE_ConvertionFactors!$H$56</f>
        <v>702.08507289375223</v>
      </c>
      <c r="BW36" s="205">
        <f>DB_Census_State!AS36*FE_ConvertionFactors!$F$52*FE_ConvertionFactors!$I$52</f>
        <v>3824.6256000000003</v>
      </c>
      <c r="BX36" s="205">
        <f>DB_Census_State!AS36*FE_ConvertionFactors!$C$53*FE_ConvertionFactors!$F$53*FE_ConvertionFactors!$I$53</f>
        <v>1147.38768</v>
      </c>
      <c r="BY36" s="205">
        <f>DB_Census_State!AS36*FE_ConvertionFactors!$C$54*FE_ConvertionFactors!$C$55*FE_ConvertionFactors!$F$55*FE_ConvertionFactors!$L$55</f>
        <v>2381.9705279999998</v>
      </c>
      <c r="BZ36" s="205">
        <f>DB_Census_State!AS36*FE_ConvertionFactors!$C$54*FE_ConvertionFactors!$C$56*FE_ConvertionFactors!$F$56*FE_ConvertionFactors!$I$56</f>
        <v>400.93690710937625</v>
      </c>
      <c r="CA36" s="205">
        <f>DB_Census_State!AT36*FE_ConvertionFactors!$F$58*FE_ConvertionFactors!$G$58</f>
        <v>487.99836800000003</v>
      </c>
      <c r="CB36" s="205">
        <f>(DB_Census_State!AT36*FE_ConvertionFactors!$D$60/FE_ConvertionFactors!$D$58)*FE_ConvertionFactors!$F$60*FE_ConvertionFactors!$G$60</f>
        <v>2288.1730500000003</v>
      </c>
      <c r="CC36" s="205">
        <f>DB_Census_State!AT36*FE_ConvertionFactors!$F$58*FE_ConvertionFactors!$H$58</f>
        <v>320952.77280000004</v>
      </c>
      <c r="CD36" s="205">
        <f>(DB_Census_State!AT36*FE_ConvertionFactors!$D$60/FE_ConvertionFactors!$D$58)*FE_ConvertionFactors!$F$60*FE_ConvertionFactors!$H$60</f>
        <v>182870.05499999999</v>
      </c>
      <c r="CE36" s="205">
        <f>DB_Census_State!AT36*FE_ConvertionFactors!$F$58*FE_ConvertionFactors!$I$58</f>
        <v>240245.35040000002</v>
      </c>
      <c r="CF36" s="205">
        <f>DB_Census_State!AU36*FE_ConvertionFactors!$F$62*FE_ConvertionFactors!$G$62</f>
        <v>6228.9920000000002</v>
      </c>
      <c r="CG36" s="205">
        <f>DB_Census_State!AU36*FE_ConvertionFactors!$C$63*FE_ConvertionFactors!$F$63*FE_ConvertionFactors!$G$63</f>
        <v>2491.5968000000003</v>
      </c>
      <c r="CH36" s="205">
        <f>DB_Census_State!AU36*FE_ConvertionFactors!$C$64*FE_ConvertionFactors!$F$64*FE_ConvertionFactors!$G$64</f>
        <v>3737.3952000000008</v>
      </c>
      <c r="CI36" s="205">
        <f>(DB_Census_State!AU36*FE_ConvertionFactors!$D$66/FE_ConvertionFactors!$D$62)*FE_ConvertionFactors!$F$66*FE_ConvertionFactors!$G$66</f>
        <v>3309.152</v>
      </c>
      <c r="CJ36" s="205">
        <f>DB_Census_State!AU36*FE_ConvertionFactors!$F$62*FE_ConvertionFactors!$H$62</f>
        <v>1171050.496</v>
      </c>
      <c r="CK36" s="205">
        <f>DB_Census_State!AU36*FE_ConvertionFactors!$C$63*FE_ConvertionFactors!$F$63*FE_ConvertionFactors!$H$63</f>
        <v>468420.19840000005</v>
      </c>
      <c r="CL36" s="205">
        <f>DB_Census_State!AU36*FE_ConvertionFactors!$C$64*FE_ConvertionFactors!$F$64*FE_ConvertionFactors!$H$64</f>
        <v>702630.29760000017</v>
      </c>
      <c r="CM36" s="205">
        <f>(DB_Census_State!AU36*FE_ConvertionFactors!$D$66/FE_ConvertionFactors!$D$62)*FE_ConvertionFactors!$F$66*FE_ConvertionFactors!$H$66</f>
        <v>992745.6</v>
      </c>
      <c r="CN36" s="205">
        <f>DB_Census_State!AU36*FE_ConvertionFactors!$F$62*FE_ConvertionFactors!$I$62</f>
        <v>996638.71999999997</v>
      </c>
      <c r="CO36" s="205">
        <f>DB_Census_State!AU36*FE_ConvertionFactors!$C$63*FE_ConvertionFactors!$F$63*FE_ConvertionFactors!$I$63</f>
        <v>398655.48800000001</v>
      </c>
      <c r="CP36" s="205">
        <f>DB_Census_State!AU36*FE_ConvertionFactors!$C$64*FE_ConvertionFactors!$F$64*FE_ConvertionFactors!$L$64</f>
        <v>599851.92959999992</v>
      </c>
      <c r="CQ36" s="205">
        <f>DB_Census_State!AU36*FE_ConvertionFactors!$C$64*FE_ConvertionFactors!$F$64*FE_ConvertionFactors!$I$63</f>
        <v>597983.23200000008</v>
      </c>
      <c r="CR36" s="205">
        <f>DB_Census_State!AV36*FE_ConvertionFactors!$F$68*FE_ConvertionFactors!$G$68</f>
        <v>10932.376000000002</v>
      </c>
      <c r="CS36" s="205">
        <f>DB_Census_State!AV36*FE_ConvertionFactors!$C$69*FE_ConvertionFactors!$F$69*FE_ConvertionFactors!$G$69</f>
        <v>2186.4752000000003</v>
      </c>
      <c r="CT36" s="205">
        <f>DB_Census_State!AV36*FE_ConvertionFactors!$C$70*FE_ConvertionFactors!$C$71*FE_ConvertionFactors!$F$71*FE_ConvertionFactors!$G$71</f>
        <v>0</v>
      </c>
      <c r="CU36" s="205">
        <f>DB_Census_State!AV36*FE_ConvertionFactors!$C$70*FE_ConvertionFactors!$C$72*FE_ConvertionFactors!$F$72*FE_ConvertionFactors!$G$72</f>
        <v>9299.0958446399982</v>
      </c>
      <c r="CV36" s="205">
        <f>(DB_Census_State!AV36*FE_ConvertionFactors!$D$74/FE_ConvertionFactors!$D$69)*FE_ConvertionFactors!$F$74*FE_ConvertionFactors!$G$74</f>
        <v>1351.5300000000002</v>
      </c>
      <c r="CW36" s="205">
        <f>DB_Census_State!AV36*FE_ConvertionFactors!$F$68*FE_ConvertionFactors!$H$68</f>
        <v>639543.99600000004</v>
      </c>
      <c r="CX36" s="205">
        <f>DB_Census_State!AV36*FE_ConvertionFactors!$C$69*FE_ConvertionFactors!$F$69*FE_ConvertionFactors!$H$69</f>
        <v>127908.79919999999</v>
      </c>
      <c r="CY36" s="205">
        <f>DB_Census_State!AV36*FE_ConvertionFactors!$C$70*FE_ConvertionFactors!$C$71*FE_ConvertionFactors!$F$71*FE_ConvertionFactors!$H$71</f>
        <v>141640.34399999998</v>
      </c>
      <c r="CZ36" s="205">
        <f>DB_Census_State!AV36*FE_ConvertionFactors!$C$70*FE_ConvertionFactors!$C$72*FE_ConvertionFactors!$F$72*FE_ConvertionFactors!$H$72</f>
        <v>353652.87285599991</v>
      </c>
      <c r="DA36" s="205">
        <f>(DB_Census_State!AV36*FE_ConvertionFactors!$D$74/FE_ConvertionFactors!$D$69)*FE_ConvertionFactors!$F$74*FE_ConvertionFactors!$H$74</f>
        <v>446004.9</v>
      </c>
      <c r="DB36" s="205">
        <f>DB_Census_State!AV36*FE_ConvertionFactors!$F$68*FE_ConvertionFactors!$I$68</f>
        <v>519287.86000000004</v>
      </c>
      <c r="DC36" s="205">
        <f>DB_Census_State!AV36*FE_ConvertionFactors!$C$69*FE_ConvertionFactors!$F$69*FE_ConvertionFactors!$I$69</f>
        <v>103857.572</v>
      </c>
      <c r="DD36" s="205">
        <f>DB_Census_State!AV36*FE_ConvertionFactors!$C$70*FE_ConvertionFactors!$C$71*FE_ConvertionFactors!$F$71*FE_ConvertionFactors!$I$71</f>
        <v>133350.96</v>
      </c>
      <c r="DE36" s="205">
        <f>DB_Census_State!AV36*FE_ConvertionFactors!$C$70*FE_ConvertionFactors!$C$72*FE_ConvertionFactors!$F$72*FE_ConvertionFactors!$L$72</f>
        <v>248634.12634799999</v>
      </c>
      <c r="DF36" s="205">
        <f>DB_Census_State!AV36*FE_ConvertionFactors!$C$70*FE_ConvertionFactors!$C$72*FE_ConvertionFactors!$F$72*FE_ConvertionFactors!$I$69</f>
        <v>341086.52711999993</v>
      </c>
      <c r="DG36" s="205">
        <f>DB_Census_State!AW36*FE_ConvertionFactors!$F$76*FE_ConvertionFactors!$G$76</f>
        <v>0</v>
      </c>
      <c r="DH36" s="205">
        <f>DB_Census_State!AW36*FE_ConvertionFactors!$C$77*FE_ConvertionFactors!$F$77*FE_ConvertionFactors!$G$77</f>
        <v>0</v>
      </c>
      <c r="DI36" s="205">
        <f>DB_Census_State!AW36*FE_ConvertionFactors!$C$78*FE_ConvertionFactors!$F$78*FE_ConvertionFactors!$G$78</f>
        <v>0</v>
      </c>
      <c r="DJ36" s="205">
        <f>(DB_Census_State!AW36*FE_ConvertionFactors!$D$80/FE_ConvertionFactors!$D$76)*FE_ConvertionFactors!$F$80*FE_ConvertionFactors!$G$80</f>
        <v>0</v>
      </c>
      <c r="DK36" s="205">
        <f>DB_Census_State!AW36*FE_ConvertionFactors!$F$76*FE_ConvertionFactors!$H$76</f>
        <v>0</v>
      </c>
      <c r="DL36" s="205">
        <f>DB_Census_State!AW36*FE_ConvertionFactors!$C$77*FE_ConvertionFactors!$F$77*FE_ConvertionFactors!$H$77</f>
        <v>0</v>
      </c>
      <c r="DM36" s="205">
        <f>DB_Census_State!AW36*FE_ConvertionFactors!$C$78*FE_ConvertionFactors!$F$78*FE_ConvertionFactors!$H$78</f>
        <v>0</v>
      </c>
      <c r="DN36" s="205">
        <f>(DB_Census_State!AW36*FE_ConvertionFactors!$D$80/FE_ConvertionFactors!$D$76)*FE_ConvertionFactors!$F$80*FE_ConvertionFactors!$H$80</f>
        <v>0</v>
      </c>
      <c r="DO36" s="205">
        <f>DB_Census_State!AW36*FE_ConvertionFactors!$F$76*FE_ConvertionFactors!$I$76</f>
        <v>0</v>
      </c>
      <c r="DP36" s="205">
        <f>DB_Census_State!AW36*FE_ConvertionFactors!$C$77*FE_ConvertionFactors!$F$77*FE_ConvertionFactors!$I$77</f>
        <v>0</v>
      </c>
      <c r="DQ36" s="205">
        <f>DB_Census_State!AW36*FE_ConvertionFactors!$C$78*FE_ConvertionFactors!$F$78*FE_ConvertionFactors!$L$78</f>
        <v>0</v>
      </c>
      <c r="DR36" s="205">
        <f>DB_Census_State!AW36*FE_ConvertionFactors!$C$78*FE_ConvertionFactors!$F$78*FE_ConvertionFactors!$I$77</f>
        <v>0</v>
      </c>
      <c r="DS36" s="181">
        <f>SUM(DB_Census_State!M36:N36)*FE_ConvertionFactors!$E$84*FE_ConvertionFactors!$F$84*FE_ConvertionFactors!$G$84</f>
        <v>23934.563717429752</v>
      </c>
      <c r="DT36" s="181">
        <f>SUM(DB_Census_State!O36:P36)*FE_ConvertionFactors!$E$85*FE_ConvertionFactors!$F$85*FE_ConvertionFactors!$G$85</f>
        <v>38.409351166</v>
      </c>
      <c r="DU36" s="181">
        <f>SUM(DB_Census_State!Q36:S36)*FE_ConvertionFactors!$E$86*FE_ConvertionFactors!$F$86*FE_ConvertionFactors!$G$86</f>
        <v>384.77734154174999</v>
      </c>
      <c r="DV36" s="181">
        <f>DB_Census_State!U36*FE_ConvertionFactors!$E$87*FE_ConvertionFactors!$F$87*FE_ConvertionFactors!$G$87</f>
        <v>2965.4844266490695</v>
      </c>
      <c r="DW36" s="181">
        <f>DB_Census_State!V36*FE_ConvertionFactors!$E$88*FE_ConvertionFactors!$F$88*FE_ConvertionFactors!$G$88</f>
        <v>1936.2513375000001</v>
      </c>
      <c r="DX36" s="181">
        <f>SUM(DB_Census_State!M36:N36)*FE_ConvertionFactors!$E$84*FE_ConvertionFactors!$F$84*FE_ConvertionFactors!$H$84</f>
        <v>1352147.4307898625</v>
      </c>
      <c r="DY36" s="181">
        <f>SUM(DB_Census_State!O36:P36)*FE_ConvertionFactors!$E$85*FE_ConvertionFactors!$F$85*FE_ConvertionFactors!$H$85</f>
        <v>2394.9360138800002</v>
      </c>
      <c r="DZ36" s="181">
        <f>SUM(DB_Census_State!Q36:S36)*FE_ConvertionFactors!$E$86*FE_ConvertionFactors!$F$86*FE_ConvertionFactors!$H$86</f>
        <v>24452.277100375002</v>
      </c>
      <c r="EA36" s="181">
        <f>DB_Census_State!U36*FE_ConvertionFactors!$E$87*FE_ConvertionFactors!$F$87*FE_ConvertionFactors!$H$87</f>
        <v>226636.76317654806</v>
      </c>
      <c r="EB36" s="181">
        <f>DB_Census_State!V36*FE_ConvertionFactors!$E$88*FE_ConvertionFactors!$F$88*FE_ConvertionFactors!$H$88</f>
        <v>115729.965</v>
      </c>
      <c r="EC36" s="181">
        <f>SUM(DB_Census_State!M36:N36)*FE_ConvertionFactors!$E$84*FE_ConvertionFactors!$F$84*FE_ConvertionFactors!$I$84</f>
        <v>911792.90352113335</v>
      </c>
      <c r="ED36" s="181">
        <f>SUM(DB_Census_State!O36:P36)*FE_ConvertionFactors!$E$85*FE_ConvertionFactors!$F$85*FE_ConvertionFactors!$I$85</f>
        <v>1617.7114961679999</v>
      </c>
      <c r="EE36" s="181">
        <f>SUM(DB_Census_State!Q36:S36)*FE_ConvertionFactors!$E$86*FE_ConvertionFactors!$F$86*FE_ConvertionFactors!$I$86</f>
        <v>16516.821135725</v>
      </c>
      <c r="EF36" s="181">
        <f>DB_Census_State!U36*FE_ConvertionFactors!$E$87*FE_ConvertionFactors!$F$87*FE_ConvertionFactors!$I$87</f>
        <v>181309.41054123847</v>
      </c>
      <c r="EG36" s="181">
        <f>DB_Census_State!V36*FE_ConvertionFactors!$E$88*FE_ConvertionFactors!$F$88*FE_ConvertionFactors!$I$88</f>
        <v>73889.131500000003</v>
      </c>
      <c r="EH36" s="181">
        <f>DB_Census_State!W36*0.00104*FE_ConvertionFactors!$F$90*FE_ConvertionFactors!$G$90</f>
        <v>2975.6868231999997</v>
      </c>
      <c r="EI36" s="181">
        <f>DB_Census_State!X36*0.00104*FE_ConvertionFactors!$F$91*FE_ConvertionFactors!$G$91</f>
        <v>5.7495671999999995</v>
      </c>
      <c r="EJ36" s="181">
        <f>DB_Census_State!Y36*0.000054*FE_ConvertionFactors!$F$92*FE_ConvertionFactors!$G$92</f>
        <v>255.81134879999996</v>
      </c>
      <c r="EK36" s="205">
        <f>DB_Census_State!W36*0.00104*FE_ConvertionFactors!$F$90*FE_ConvertionFactors!$H$90</f>
        <v>353713.71671999997</v>
      </c>
      <c r="EL36" s="205">
        <f>DB_Census_State!X36*0.00104*FE_ConvertionFactors!$F$91*FE_ConvertionFactors!$H$91</f>
        <v>683.43911999999989</v>
      </c>
      <c r="EM36" s="205">
        <f>DB_Census_State!Y36*0.000054*FE_ConvertionFactors!$F$92*FE_ConvertionFactors!$H$92</f>
        <v>21268.8864288</v>
      </c>
      <c r="EN36" s="205">
        <f>DB_Census_State!W36*0.00104*FE_ConvertionFactors!$F$90*FE_ConvertionFactors!$I$90</f>
        <v>245466.09039679996</v>
      </c>
      <c r="EO36" s="205">
        <f>DB_Census_State!X36*0.00104*FE_ConvertionFactors!$F$91*FE_ConvertionFactors!$I$91</f>
        <v>474.28505279999996</v>
      </c>
      <c r="EP36" s="205">
        <f>DB_Census_State!Y36*0.000054*FE_ConvertionFactors!$F$92*FE_ConvertionFactors!$I$92</f>
        <v>12571.300569599998</v>
      </c>
    </row>
    <row r="37" spans="1:146" x14ac:dyDescent="0.2">
      <c r="A37" s="203">
        <v>21</v>
      </c>
      <c r="B37" s="203" t="s">
        <v>39</v>
      </c>
      <c r="C37" s="203">
        <v>1985</v>
      </c>
      <c r="D37" s="204" t="s">
        <v>201</v>
      </c>
      <c r="E37" s="205">
        <f>DB_Census_State!AL37*FE_ConvertionFactors!$C$4*FE_ConvertionFactors!$F$4*FE_ConvertionFactors!$G$4</f>
        <v>0</v>
      </c>
      <c r="F37" s="205">
        <f>DB_Census_State!AL37*FE_ConvertionFactors!$C$5*FE_ConvertionFactors!$F$5*FE_ConvertionFactors!$G$5</f>
        <v>758.57885179999994</v>
      </c>
      <c r="G37" s="205">
        <f>(DB_Census_State!AL37*FE_ConvertionFactors!$D$9/FE_ConvertionFactors!$D$3)*FE_ConvertionFactors!$C$10*FE_ConvertionFactors!$F$10*FE_ConvertionFactors!$G$10</f>
        <v>70.517678933333329</v>
      </c>
      <c r="H37" s="205">
        <f>(DB_Census_State!AL37*FE_ConvertionFactors!$D$9/FE_ConvertionFactors!$D$3)*FE_ConvertionFactors!$C$11*FE_ConvertionFactors!$F$11*FE_ConvertionFactors!$G$11</f>
        <v>20.776282800000004</v>
      </c>
      <c r="I37" s="205">
        <f>DB_Census_State!AL37*FE_ConvertionFactors!$C$4*FE_ConvertionFactors!$F$4*FE_ConvertionFactors!$H$4</f>
        <v>24515.34</v>
      </c>
      <c r="J37" s="205">
        <f>DB_Census_State!AL37*FE_ConvertionFactors!$C$5*FE_ConvertionFactors!$F$5*FE_ConvertionFactors!$H$5</f>
        <v>43608.142549999997</v>
      </c>
      <c r="K37" s="205">
        <f>(DB_Census_State!AL37*FE_ConvertionFactors!$D$9/FE_ConvertionFactors!$D$3)*FE_ConvertionFactors!$C$10*FE_ConvertionFactors!$F$10*FE_ConvertionFactors!$H$10</f>
        <v>20714.568186666667</v>
      </c>
      <c r="L37" s="205">
        <f>(DB_Census_State!AL37*FE_ConvertionFactors!$D$9/FE_ConvertionFactors!$D$3)*FE_ConvertionFactors!$C$11*FE_ConvertionFactors!$F$11*FE_ConvertionFactors!$H$11</f>
        <v>3235.6506000000008</v>
      </c>
      <c r="M37" s="205">
        <f>DB_Census_State!AL37*FE_ConvertionFactors!$C$4*FE_ConvertionFactors!$F$4*FE_ConvertionFactors!$I$4</f>
        <v>23080.600000000002</v>
      </c>
      <c r="N37" s="205">
        <f>DB_Census_State!AL37*FE_ConvertionFactors!$C$5*FE_ConvertionFactors!$F$5*FE_ConvertionFactors!$L$5</f>
        <v>22006.899845000004</v>
      </c>
      <c r="O37" s="205">
        <f>DB_Census_State!AM37*FE_ConvertionFactors!$C$14*FE_ConvertionFactors!$F$14*FE_ConvertionFactors!$G$14</f>
        <v>36148.071647999997</v>
      </c>
      <c r="P37" s="205">
        <f>DB_Census_State!AM37*FE_ConvertionFactors!$C$15*FE_ConvertionFactors!$F$15*FE_ConvertionFactors!$G$15</f>
        <v>10392.1030056</v>
      </c>
      <c r="Q37" s="205">
        <f>DB_Census_State!AM37*FE_ConvertionFactors!$C$16*FE_ConvertionFactors!$F$16*FE_ConvertionFactors!$G$16</f>
        <v>14459.2286592</v>
      </c>
      <c r="R37" s="205">
        <f>DB_Census_State!AM37*FE_ConvertionFactors!$C$17*FE_ConvertionFactors!$F$17*FE_ConvertionFactors!$G$17</f>
        <v>5299.8571931999995</v>
      </c>
      <c r="S37" s="205">
        <f>(DB_Census_State!AM37*FE_ConvertionFactors!$D$19/FE_ConvertionFactors!$D$13)*FE_ConvertionFactors!$F$19*FE_ConvertionFactors!$G$19</f>
        <v>37124.821888000006</v>
      </c>
      <c r="T37" s="205">
        <f>DB_Census_State!AM37*FE_ConvertionFactors!$C$14*FE_ConvertionFactors!$F$14*FE_ConvertionFactors!$H$14</f>
        <v>6256397.0160000008</v>
      </c>
      <c r="U37" s="205">
        <f>DB_Census_State!AM37*FE_ConvertionFactors!$C$15*FE_ConvertionFactors!$F$15*FE_ConvertionFactors!$H$15</f>
        <v>1488598.5386400002</v>
      </c>
      <c r="V37" s="205">
        <f>DB_Census_State!AM37*FE_ConvertionFactors!$C$16*FE_ConvertionFactors!$F$16*FE_ConvertionFactors!$H$16</f>
        <v>2502558.8064000001</v>
      </c>
      <c r="W37" s="205">
        <f>DB_Census_State!AM37*FE_ConvertionFactors!$C$17*FE_ConvertionFactors!$F$17*FE_ConvertionFactors!$H$17</f>
        <v>2334801.9526800001</v>
      </c>
      <c r="X37" s="205">
        <f>(DB_Census_State!AM37*FE_ConvertionFactors!$D$19/FE_ConvertionFactors!$D$13)*FE_ConvertionFactors!$F$19*FE_ConvertionFactors!$H$19</f>
        <v>13700827.125333335</v>
      </c>
      <c r="Y37" s="205">
        <f>DB_Census_State!AM37*FE_ConvertionFactors!$C$14*FE_ConvertionFactors!$F$14*FE_ConvertionFactors!$I$14</f>
        <v>5804546.1204000004</v>
      </c>
      <c r="Z37" s="205">
        <f>DB_Census_State!AM37*FE_ConvertionFactors!$C$15*FE_ConvertionFactors!$F$15*FE_ConvertionFactors!$L$15</f>
        <v>993569.30762999994</v>
      </c>
      <c r="AA37" s="205">
        <f>DB_Census_State!AM37*FE_ConvertionFactors!$C$15*FE_ConvertionFactors!$F$15*FE_ConvertionFactors!$I$14</f>
        <v>1172622.43374</v>
      </c>
      <c r="AB37" s="205">
        <f>DB_Census_State!AM37*FE_ConvertionFactors!$C$16*FE_ConvertionFactors!$F$16*FE_ConvertionFactors!$L$16</f>
        <v>1664881.6106610154</v>
      </c>
      <c r="AC37" s="205">
        <f>DB_Census_State!AM37*FE_ConvertionFactors!$C$16*FE_ConvertionFactors!$F$16*FE_ConvertionFactors!$I$14</f>
        <v>2321818.4481600001</v>
      </c>
      <c r="AD37" s="205">
        <f>DB_Census_State!AN37*FE_ConvertionFactors!$C$22*FE_ConvertionFactors!$F$22*FE_ConvertionFactors!$G$22</f>
        <v>733.70340120000003</v>
      </c>
      <c r="AE37" s="205">
        <f>DB_Census_State!AN37*FE_ConvertionFactors!$C$23*FE_ConvertionFactors!$F$23*FE_ConvertionFactors!$G$23</f>
        <v>294.86570652</v>
      </c>
      <c r="AF37" s="205">
        <f>(DB_Census_State!AN37*FE_ConvertionFactors!$D$25/FE_ConvertionFactors!$D$21)*FE_ConvertionFactors!$F$25*FE_ConvertionFactors!$G$25</f>
        <v>16712.832192000002</v>
      </c>
      <c r="AG37" s="205">
        <f>DB_Census_State!AN37*FE_ConvertionFactors!$C$22*FE_ConvertionFactors!$F$22*FE_ConvertionFactors!$H$22</f>
        <v>238107.51887999999</v>
      </c>
      <c r="AH37" s="205">
        <f>DB_Census_State!AN37*FE_ConvertionFactors!$C$23*FE_ConvertionFactors!$F$23*FE_ConvertionFactors!$H$23</f>
        <v>76415.901407999991</v>
      </c>
      <c r="AI37" s="205">
        <f>(DB_Census_State!AN37*FE_ConvertionFactors!$D$25/FE_ConvertionFactors!$D$21)*FE_ConvertionFactors!$F$25*FE_ConvertionFactors!$H$25</f>
        <v>1782030.9024000003</v>
      </c>
      <c r="AJ37" s="205">
        <f>DB_Census_State!AN37*FE_ConvertionFactors!$C$22*FE_ConvertionFactors!$F$22*FE_ConvertionFactors!$I$22</f>
        <v>210420.59808</v>
      </c>
      <c r="AK37" s="205">
        <f>DB_Census_State!AO37*FE_ConvertionFactors!$F$27*FE_ConvertionFactors!$G$27</f>
        <v>3.88</v>
      </c>
      <c r="AL37" s="205">
        <f>DB_Census_State!AO37*FE_ConvertionFactors!$C$29*FE_ConvertionFactors!$F$29*FE_ConvertionFactors!$G$29</f>
        <v>4.2042000000000002</v>
      </c>
      <c r="AM37" s="205">
        <f>DB_Census_State!AO37*FE_ConvertionFactors!$F$27*FE_ConvertionFactors!$H$27</f>
        <v>345.32</v>
      </c>
      <c r="AN37" s="205">
        <f>DB_Census_State!AO37*FE_ConvertionFactors!$C$29*FE_ConvertionFactors!$F$29*FE_ConvertionFactors!$H$29</f>
        <v>950.04</v>
      </c>
      <c r="AO37" s="205">
        <f>DB_Census_State!AO37*FE_ConvertionFactors!$F$27*FE_ConvertionFactors!$I$27</f>
        <v>185.27</v>
      </c>
      <c r="AP37" s="205">
        <f>DB_Census_State!AP37*FE_ConvertionFactors!$F$31*FE_ConvertionFactors!$G$31</f>
        <v>16.970309999999998</v>
      </c>
      <c r="AQ37" s="205">
        <f>DB_Census_State!AP37*FE_ConvertionFactors!$F$31*FE_ConvertionFactors!$H$31</f>
        <v>2315.4012000000002</v>
      </c>
      <c r="AR37" s="205">
        <f>DB_Census_State!AP37*FE_ConvertionFactors!$F$31*FE_ConvertionFactors!$I$31</f>
        <v>1929.5010000000002</v>
      </c>
      <c r="AS37" s="205">
        <f>DB_Census_State!AQ37*FE_ConvertionFactors!$C$34*FE_ConvertionFactors!$F$34*FE_ConvertionFactors!$G$34</f>
        <v>889.08512000000019</v>
      </c>
      <c r="AT37" s="205">
        <f>DB_Census_State!AQ37*FE_ConvertionFactors!$C$35*FE_ConvertionFactors!$F$35*FE_ConvertionFactors!$G$35</f>
        <v>2957.7956760000002</v>
      </c>
      <c r="AU37" s="205">
        <f>DB_Census_State!AQ37*FE_ConvertionFactors!$C$35*FE_ConvertionFactors!$C$37*FE_ConvertionFactors!$F$37*FE_ConvertionFactors!$G$37</f>
        <v>1693.1737025280001</v>
      </c>
      <c r="AV37" s="205">
        <f>DB_Census_State!AQ37*FE_ConvertionFactors!$C$35*FE_ConvertionFactors!$C$38*FE_ConvertionFactors!$C$39*FE_ConvertionFactors!$F$39*FE_ConvertionFactors!$G$39</f>
        <v>630.43041294200009</v>
      </c>
      <c r="AW37" s="205">
        <f>DB_Census_State!AQ37*FE_ConvertionFactors!$C$35*FE_ConvertionFactors!$C$38*FE_ConvertionFactors!$C$40*FE_ConvertionFactors!$F$40*FE_ConvertionFactors!$G$40</f>
        <v>129.54049581000001</v>
      </c>
      <c r="AX37" s="205">
        <f>DB_Census_State!AQ37*FE_ConvertionFactors!$C$35*FE_ConvertionFactors!$C$38*FE_ConvertionFactors!$C$41*FE_ConvertionFactors!$F$41*FE_ConvertionFactors!$G$41</f>
        <v>0</v>
      </c>
      <c r="AY37" s="205">
        <f>DB_Census_State!AQ37*FE_ConvertionFactors!$C$35*FE_ConvertionFactors!$C$42*FE_ConvertionFactors!$C$44*FE_ConvertionFactors!$F$44*FE_ConvertionFactors!$G$44</f>
        <v>3399.4060817293789</v>
      </c>
      <c r="AZ37" s="205">
        <f>(DB_Census_State!AQ37*FE_ConvertionFactors!$D$46/FE_ConvertionFactors!$D$33)*FE_ConvertionFactors!$F$46*FE_ConvertionFactors!$G$46</f>
        <v>11668.183765333333</v>
      </c>
      <c r="BA37" s="205">
        <f>DB_Census_State!AQ37*FE_ConvertionFactors!$C$34*FE_ConvertionFactors!$F$34*FE_ConvertionFactors!$H$34</f>
        <v>302288.94080000004</v>
      </c>
      <c r="BB37" s="205">
        <f>DB_Census_State!AQ37*FE_ConvertionFactors!$C$35*FE_ConvertionFactors!$F$35*FE_ConvertionFactors!$H$35</f>
        <v>3352168.4328000001</v>
      </c>
      <c r="BC37" s="205">
        <f>DB_Census_State!AQ37*FE_ConvertionFactors!$C$35*FE_ConvertionFactors!$C$37*FE_ConvertionFactors!$F$37*FE_ConvertionFactors!$H$37</f>
        <v>1730799.7848064003</v>
      </c>
      <c r="BD37" s="205">
        <f>DB_Census_State!AQ37*FE_ConvertionFactors!$C$35*FE_ConvertionFactors!$C$38*FE_ConvertionFactors!$C$39*FE_ConvertionFactors!$F$39*FE_ConvertionFactors!$H$39</f>
        <v>168496.85582268002</v>
      </c>
      <c r="BE37" s="205">
        <f>DB_Census_State!AQ37*FE_ConvertionFactors!$C$35*FE_ConvertionFactors!$C$38*FE_ConvertionFactors!$C$40*FE_ConvertionFactors!$F$40*FE_ConvertionFactors!$H$40</f>
        <v>57939.930853200007</v>
      </c>
      <c r="BF37" s="205">
        <f>DB_Census_State!AQ37*FE_ConvertionFactors!$C$35*FE_ConvertionFactors!$C$38*FE_ConvertionFactors!$C$41*FE_ConvertionFactors!$F$41*FE_ConvertionFactors!$H$41</f>
        <v>632275.38363990001</v>
      </c>
      <c r="BG37" s="205">
        <f>DB_Census_State!AQ37*FE_ConvertionFactors!$C$35*FE_ConvertionFactors!$C$42*FE_ConvertionFactors!$C$44*FE_ConvertionFactors!$F$44*FE_ConvertionFactors!$H$44</f>
        <v>356658.99873882014</v>
      </c>
      <c r="BH37" s="205">
        <f>(DB_Census_State!AQ37*FE_ConvertionFactors!$D$46/FE_ConvertionFactors!$D$33)*FE_ConvertionFactors!$F$46*FE_ConvertionFactors!$H$46</f>
        <v>3814598.5386666665</v>
      </c>
      <c r="BI37" s="205">
        <f>DB_Census_State!AQ37*FE_ConvertionFactors!$C$35*FE_ConvertionFactors!$C$38*FE_ConvertionFactors!$C$41*FE_ConvertionFactors!$F$41*FE_ConvertionFactors!$I$41</f>
        <v>585306.35514093598</v>
      </c>
      <c r="BJ37" s="181">
        <f>DB_Census_State!AR37*FE_ConvertionFactors!$F$48*FE_ConvertionFactors!$G$48</f>
        <v>6251.6266559999995</v>
      </c>
      <c r="BK37" s="205">
        <f>(DB_Census_State!AR37*FE_ConvertionFactors!$D$50/FE_ConvertionFactors!$D$48)*FE_ConvertionFactors!$F$50*FE_ConvertionFactors!$G$50</f>
        <v>2651.5262400000001</v>
      </c>
      <c r="BL37" s="181">
        <f>DB_Census_State!AR37*FE_ConvertionFactors!$F$48*FE_ConvertionFactors!$H$48</f>
        <v>468871.99920000002</v>
      </c>
      <c r="BM37" s="205">
        <f>(DB_Census_State!AR37*FE_ConvertionFactors!$D$50/FE_ConvertionFactors!$D$48)*FE_ConvertionFactors!$F$50*FE_ConvertionFactors!$H$50</f>
        <v>668483.37599999993</v>
      </c>
      <c r="BN37" s="181">
        <f>DB_Census_State!AR37*FE_ConvertionFactors!$F$48*FE_ConvertionFactors!$I$48</f>
        <v>330983.29836000002</v>
      </c>
      <c r="BO37" s="181">
        <f>DB_Census_State!AS37*FE_ConvertionFactors!$F$52*FE_ConvertionFactors!$G$52</f>
        <v>162.54289439999999</v>
      </c>
      <c r="BP37" s="205">
        <f>DB_Census_State!AS37*FE_ConvertionFactors!$C$53*FE_ConvertionFactors!$F$53*FE_ConvertionFactors!$G$53</f>
        <v>48.762868319999995</v>
      </c>
      <c r="BQ37" s="205">
        <f>DB_Census_State!AS37*FE_ConvertionFactors!$C$54*FE_ConvertionFactors!$C$55*FE_ConvertionFactors!$F$55*FE_ConvertionFactors!$G$55</f>
        <v>78.586804799999996</v>
      </c>
      <c r="BR37" s="205">
        <f>DB_Census_State!AS37*FE_ConvertionFactors!$C$54*FE_ConvertionFactors!$C$56*FE_ConvertionFactors!$F$56*FE_ConvertionFactors!$G$56</f>
        <v>13.815755149218795</v>
      </c>
      <c r="BS37" s="205">
        <f>DB_Census_State!AS37*FE_ConvertionFactors!$F$52*FE_ConvertionFactors!$H$52</f>
        <v>38658.850559999999</v>
      </c>
      <c r="BT37" s="205">
        <f>DB_Census_State!AS37*FE_ConvertionFactors!$C$53*FE_ConvertionFactors!$F$53*FE_ConvertionFactors!$H$53</f>
        <v>11597.655168000001</v>
      </c>
      <c r="BU37" s="205">
        <f>DB_Census_State!AS37*FE_ConvertionFactors!$C$54*FE_ConvertionFactors!$C$55*FE_ConvertionFactors!$F$55*FE_ConvertionFactors!$H$55</f>
        <v>23707.019448000003</v>
      </c>
      <c r="BV37" s="205">
        <f>DB_Census_State!AS37*FE_ConvertionFactors!$C$54*FE_ConvertionFactors!$C$56*FE_ConvertionFactors!$F$56*FE_ConvertionFactors!$H$56</f>
        <v>3628.9383525281369</v>
      </c>
      <c r="BW37" s="205">
        <f>DB_Census_State!AS37*FE_ConvertionFactors!$F$52*FE_ConvertionFactors!$I$52</f>
        <v>19768.7304</v>
      </c>
      <c r="BX37" s="205">
        <f>DB_Census_State!AS37*FE_ConvertionFactors!$C$53*FE_ConvertionFactors!$F$53*FE_ConvertionFactors!$I$53</f>
        <v>5930.6191199999994</v>
      </c>
      <c r="BY37" s="205">
        <f>DB_Census_State!AS37*FE_ConvertionFactors!$C$54*FE_ConvertionFactors!$C$55*FE_ConvertionFactors!$F$55*FE_ConvertionFactors!$L$55</f>
        <v>12311.932752000001</v>
      </c>
      <c r="BZ37" s="205">
        <f>DB_Census_State!AS37*FE_ConvertionFactors!$C$54*FE_ConvertionFactors!$C$56*FE_ConvertionFactors!$F$56*FE_ConvertionFactors!$I$56</f>
        <v>2072.3632723828196</v>
      </c>
      <c r="CA37" s="205">
        <f>DB_Census_State!AT37*FE_ConvertionFactors!$F$58*FE_ConvertionFactors!$G$58</f>
        <v>7890.2780320000002</v>
      </c>
      <c r="CB37" s="205">
        <f>(DB_Census_State!AT37*FE_ConvertionFactors!$D$60/FE_ConvertionFactors!$D$58)*FE_ConvertionFactors!$F$60*FE_ConvertionFactors!$G$60</f>
        <v>36996.684279545458</v>
      </c>
      <c r="CC37" s="205">
        <f>DB_Census_State!AT37*FE_ConvertionFactors!$F$58*FE_ConvertionFactors!$H$58</f>
        <v>5189375.167200001</v>
      </c>
      <c r="CD37" s="205">
        <f>(DB_Census_State!AT37*FE_ConvertionFactors!$D$60/FE_ConvertionFactors!$D$58)*FE_ConvertionFactors!$F$60*FE_ConvertionFactors!$H$60</f>
        <v>2956763.1211363636</v>
      </c>
      <c r="CE37" s="205">
        <f>DB_Census_State!AT37*FE_ConvertionFactors!$F$58*FE_ConvertionFactors!$I$58</f>
        <v>3884444.5696000005</v>
      </c>
      <c r="CF37" s="205">
        <f>DB_Census_State!AU37*FE_ConvertionFactors!$F$62*FE_ConvertionFactors!$G$62</f>
        <v>18404.144</v>
      </c>
      <c r="CG37" s="205">
        <f>DB_Census_State!AU37*FE_ConvertionFactors!$C$63*FE_ConvertionFactors!$F$63*FE_ConvertionFactors!$G$63</f>
        <v>7361.6576000000023</v>
      </c>
      <c r="CH37" s="205">
        <f>DB_Census_State!AU37*FE_ConvertionFactors!$C$64*FE_ConvertionFactors!$F$64*FE_ConvertionFactors!$G$64</f>
        <v>11042.4864</v>
      </c>
      <c r="CI37" s="205">
        <f>(DB_Census_State!AU37*FE_ConvertionFactors!$D$66/FE_ConvertionFactors!$D$62)*FE_ConvertionFactors!$F$66*FE_ConvertionFactors!$G$66</f>
        <v>9777.2014999999992</v>
      </c>
      <c r="CJ37" s="205">
        <f>DB_Census_State!AU37*FE_ConvertionFactors!$F$62*FE_ConvertionFactors!$H$62</f>
        <v>3459979.0720000002</v>
      </c>
      <c r="CK37" s="205">
        <f>DB_Census_State!AU37*FE_ConvertionFactors!$C$63*FE_ConvertionFactors!$F$63*FE_ConvertionFactors!$H$63</f>
        <v>1383991.6288000003</v>
      </c>
      <c r="CL37" s="205">
        <f>DB_Census_State!AU37*FE_ConvertionFactors!$C$64*FE_ConvertionFactors!$F$64*FE_ConvertionFactors!$H$64</f>
        <v>2075987.4431999999</v>
      </c>
      <c r="CM37" s="205">
        <f>(DB_Census_State!AU37*FE_ConvertionFactors!$D$66/FE_ConvertionFactors!$D$62)*FE_ConvertionFactors!$F$66*FE_ConvertionFactors!$H$66</f>
        <v>2933160.4499999997</v>
      </c>
      <c r="CN37" s="205">
        <f>DB_Census_State!AU37*FE_ConvertionFactors!$F$62*FE_ConvertionFactors!$I$62</f>
        <v>2944663.04</v>
      </c>
      <c r="CO37" s="205">
        <f>DB_Census_State!AU37*FE_ConvertionFactors!$C$63*FE_ConvertionFactors!$F$63*FE_ConvertionFactors!$I$63</f>
        <v>1177865.2160000002</v>
      </c>
      <c r="CP37" s="205">
        <f>DB_Census_State!AU37*FE_ConvertionFactors!$C$64*FE_ConvertionFactors!$F$64*FE_ConvertionFactors!$L$64</f>
        <v>1772319.0671999995</v>
      </c>
      <c r="CQ37" s="205">
        <f>DB_Census_State!AU37*FE_ConvertionFactors!$C$64*FE_ConvertionFactors!$F$64*FE_ConvertionFactors!$I$63</f>
        <v>1766797.8239999998</v>
      </c>
      <c r="CR37" s="205">
        <f>DB_Census_State!AV37*FE_ConvertionFactors!$F$68*FE_ConvertionFactors!$G$68</f>
        <v>2944.3960000000006</v>
      </c>
      <c r="CS37" s="205">
        <f>DB_Census_State!AV37*FE_ConvertionFactors!$C$69*FE_ConvertionFactors!$F$69*FE_ConvertionFactors!$G$69</f>
        <v>588.8792000000002</v>
      </c>
      <c r="CT37" s="205">
        <f>DB_Census_State!AV37*FE_ConvertionFactors!$C$70*FE_ConvertionFactors!$C$71*FE_ConvertionFactors!$F$71*FE_ConvertionFactors!$G$71</f>
        <v>0</v>
      </c>
      <c r="CU37" s="205">
        <f>DB_Census_State!AV37*FE_ConvertionFactors!$C$70*FE_ConvertionFactors!$C$72*FE_ConvertionFactors!$F$72*FE_ConvertionFactors!$G$72</f>
        <v>2504.50776744</v>
      </c>
      <c r="CV37" s="205">
        <f>(DB_Census_State!AV37*FE_ConvertionFactors!$D$74/FE_ConvertionFactors!$D$69)*FE_ConvertionFactors!$F$74*FE_ConvertionFactors!$G$74</f>
        <v>364.00500000000005</v>
      </c>
      <c r="CW37" s="205">
        <f>DB_Census_State!AV37*FE_ConvertionFactors!$F$68*FE_ConvertionFactors!$H$68</f>
        <v>172247.166</v>
      </c>
      <c r="CX37" s="205">
        <f>DB_Census_State!AV37*FE_ConvertionFactors!$C$69*FE_ConvertionFactors!$F$69*FE_ConvertionFactors!$H$69</f>
        <v>34449.433200000007</v>
      </c>
      <c r="CY37" s="205">
        <f>DB_Census_State!AV37*FE_ConvertionFactors!$C$70*FE_ConvertionFactors!$C$71*FE_ConvertionFactors!$F$71*FE_ConvertionFactors!$H$71</f>
        <v>38147.724000000002</v>
      </c>
      <c r="CZ37" s="205">
        <f>DB_Census_State!AV37*FE_ConvertionFactors!$C$70*FE_ConvertionFactors!$C$72*FE_ConvertionFactors!$F$72*FE_ConvertionFactors!$H$72</f>
        <v>95248.654475999996</v>
      </c>
      <c r="DA37" s="205">
        <f>(DB_Census_State!AV37*FE_ConvertionFactors!$D$74/FE_ConvertionFactors!$D$69)*FE_ConvertionFactors!$F$74*FE_ConvertionFactors!$H$74</f>
        <v>120121.65000000001</v>
      </c>
      <c r="DB37" s="205">
        <f>DB_Census_State!AV37*FE_ConvertionFactors!$F$68*FE_ConvertionFactors!$I$68</f>
        <v>139858.81000000003</v>
      </c>
      <c r="DC37" s="205">
        <f>DB_Census_State!AV37*FE_ConvertionFactors!$C$69*FE_ConvertionFactors!$F$69*FE_ConvertionFactors!$I$69</f>
        <v>27971.762000000006</v>
      </c>
      <c r="DD37" s="205">
        <f>DB_Census_State!AV37*FE_ConvertionFactors!$C$70*FE_ConvertionFactors!$C$71*FE_ConvertionFactors!$F$71*FE_ConvertionFactors!$I$71</f>
        <v>35915.160000000003</v>
      </c>
      <c r="DE37" s="205">
        <f>DB_Census_State!AV37*FE_ConvertionFactors!$C$70*FE_ConvertionFactors!$C$72*FE_ConvertionFactors!$F$72*FE_ConvertionFactors!$L$72</f>
        <v>66964.155558000013</v>
      </c>
      <c r="DF37" s="205">
        <f>DB_Census_State!AV37*FE_ConvertionFactors!$C$70*FE_ConvertionFactors!$C$72*FE_ConvertionFactors!$F$72*FE_ConvertionFactors!$I$69</f>
        <v>91864.18452000001</v>
      </c>
      <c r="DG37" s="205">
        <f>DB_Census_State!AW37*FE_ConvertionFactors!$F$76*FE_ConvertionFactors!$G$76</f>
        <v>0</v>
      </c>
      <c r="DH37" s="205">
        <f>DB_Census_State!AW37*FE_ConvertionFactors!$C$77*FE_ConvertionFactors!$F$77*FE_ConvertionFactors!$G$77</f>
        <v>0</v>
      </c>
      <c r="DI37" s="205">
        <f>DB_Census_State!AW37*FE_ConvertionFactors!$C$78*FE_ConvertionFactors!$F$78*FE_ConvertionFactors!$G$78</f>
        <v>0</v>
      </c>
      <c r="DJ37" s="205">
        <f>(DB_Census_State!AW37*FE_ConvertionFactors!$D$80/FE_ConvertionFactors!$D$76)*FE_ConvertionFactors!$F$80*FE_ConvertionFactors!$G$80</f>
        <v>0</v>
      </c>
      <c r="DK37" s="205">
        <f>DB_Census_State!AW37*FE_ConvertionFactors!$F$76*FE_ConvertionFactors!$H$76</f>
        <v>0</v>
      </c>
      <c r="DL37" s="205">
        <f>DB_Census_State!AW37*FE_ConvertionFactors!$C$77*FE_ConvertionFactors!$F$77*FE_ConvertionFactors!$H$77</f>
        <v>0</v>
      </c>
      <c r="DM37" s="205">
        <f>DB_Census_State!AW37*FE_ConvertionFactors!$C$78*FE_ConvertionFactors!$F$78*FE_ConvertionFactors!$H$78</f>
        <v>0</v>
      </c>
      <c r="DN37" s="205">
        <f>(DB_Census_State!AW37*FE_ConvertionFactors!$D$80/FE_ConvertionFactors!$D$76)*FE_ConvertionFactors!$F$80*FE_ConvertionFactors!$H$80</f>
        <v>0</v>
      </c>
      <c r="DO37" s="205">
        <f>DB_Census_State!AW37*FE_ConvertionFactors!$F$76*FE_ConvertionFactors!$I$76</f>
        <v>0</v>
      </c>
      <c r="DP37" s="205">
        <f>DB_Census_State!AW37*FE_ConvertionFactors!$C$77*FE_ConvertionFactors!$F$77*FE_ConvertionFactors!$I$77</f>
        <v>0</v>
      </c>
      <c r="DQ37" s="205">
        <f>DB_Census_State!AW37*FE_ConvertionFactors!$C$78*FE_ConvertionFactors!$F$78*FE_ConvertionFactors!$L$78</f>
        <v>0</v>
      </c>
      <c r="DR37" s="205">
        <f>DB_Census_State!AW37*FE_ConvertionFactors!$C$78*FE_ConvertionFactors!$F$78*FE_ConvertionFactors!$I$77</f>
        <v>0</v>
      </c>
      <c r="DS37" s="181">
        <f>SUM(DB_Census_State!M37:N37)*FE_ConvertionFactors!$E$84*FE_ConvertionFactors!$F$84*FE_ConvertionFactors!$G$84</f>
        <v>22080.983113551181</v>
      </c>
      <c r="DT37" s="181">
        <f>SUM(DB_Census_State!O37:P37)*FE_ConvertionFactors!$E$85*FE_ConvertionFactors!$F$85*FE_ConvertionFactors!$G$85</f>
        <v>512.31339325200008</v>
      </c>
      <c r="DU37" s="181">
        <f>SUM(DB_Census_State!Q37:S37)*FE_ConvertionFactors!$E$86*FE_ConvertionFactors!$F$86*FE_ConvertionFactors!$G$86</f>
        <v>1196.8322560695001</v>
      </c>
      <c r="DV37" s="181">
        <f>DB_Census_State!U37*FE_ConvertionFactors!$E$87*FE_ConvertionFactors!$F$87*FE_ConvertionFactors!$G$87</f>
        <v>19094.241681872125</v>
      </c>
      <c r="DW37" s="181">
        <f>DB_Census_State!V37*FE_ConvertionFactors!$E$88*FE_ConvertionFactors!$F$88*FE_ConvertionFactors!$G$88</f>
        <v>10332.663750000002</v>
      </c>
      <c r="DX37" s="181">
        <f>SUM(DB_Census_State!M37:N37)*FE_ConvertionFactors!$E$84*FE_ConvertionFactors!$F$84*FE_ConvertionFactors!$H$84</f>
        <v>1247432.1629084109</v>
      </c>
      <c r="DY37" s="181">
        <f>SUM(DB_Census_State!O37:P37)*FE_ConvertionFactors!$E$85*FE_ConvertionFactors!$F$85*FE_ConvertionFactors!$H$85</f>
        <v>31944.246873360004</v>
      </c>
      <c r="DZ37" s="181">
        <f>SUM(DB_Census_State!Q37:S37)*FE_ConvertionFactors!$E$86*FE_ConvertionFactors!$F$86*FE_ConvertionFactors!$H$86</f>
        <v>76057.685337750008</v>
      </c>
      <c r="EA37" s="181">
        <f>DB_Census_State!U37*FE_ConvertionFactors!$E$87*FE_ConvertionFactors!$F$87*FE_ConvertionFactors!$H$87</f>
        <v>1459274.9471897089</v>
      </c>
      <c r="EB37" s="181">
        <f>DB_Census_State!V37*FE_ConvertionFactors!$E$88*FE_ConvertionFactors!$F$88*FE_ConvertionFactors!$H$88</f>
        <v>617584.50000000012</v>
      </c>
      <c r="EC37" s="181">
        <f>SUM(DB_Census_State!M37:N37)*FE_ConvertionFactors!$E$84*FE_ConvertionFactors!$F$84*FE_ConvertionFactors!$I$84</f>
        <v>841180.30908766412</v>
      </c>
      <c r="ED37" s="181">
        <f>SUM(DB_Census_State!O37:P37)*FE_ConvertionFactors!$E$85*FE_ConvertionFactors!$F$85*FE_ConvertionFactors!$I$85</f>
        <v>21577.434680496001</v>
      </c>
      <c r="EE37" s="181">
        <f>SUM(DB_Census_State!Q37:S37)*FE_ConvertionFactors!$E$86*FE_ConvertionFactors!$F$86*FE_ConvertionFactors!$I$86</f>
        <v>51374.813869650003</v>
      </c>
      <c r="EF37" s="181">
        <f>DB_Census_State!U37*FE_ConvertionFactors!$E$87*FE_ConvertionFactors!$F$87*FE_ConvertionFactors!$I$87</f>
        <v>1167419.9577517672</v>
      </c>
      <c r="EG37" s="181">
        <f>DB_Census_State!V37*FE_ConvertionFactors!$E$88*FE_ConvertionFactors!$F$88*FE_ConvertionFactors!$I$88</f>
        <v>394303.95000000007</v>
      </c>
      <c r="EH37" s="181">
        <f>DB_Census_State!W37*0.00104*FE_ConvertionFactors!$F$90*FE_ConvertionFactors!$G$90</f>
        <v>3280.2457688</v>
      </c>
      <c r="EI37" s="181">
        <f>DB_Census_State!X37*0.00104*FE_ConvertionFactors!$F$91*FE_ConvertionFactors!$G$91</f>
        <v>7.094495199999999</v>
      </c>
      <c r="EJ37" s="181">
        <f>DB_Census_State!Y37*0.000054*FE_ConvertionFactors!$F$92*FE_ConvertionFactors!$G$92</f>
        <v>947.42502119999983</v>
      </c>
      <c r="EK37" s="205">
        <f>DB_Census_State!W37*0.00104*FE_ConvertionFactors!$F$90*FE_ConvertionFactors!$H$90</f>
        <v>389916.00647999992</v>
      </c>
      <c r="EL37" s="205">
        <f>DB_Census_State!X37*0.00104*FE_ConvertionFactors!$F$91*FE_ConvertionFactors!$H$91</f>
        <v>843.30791999999985</v>
      </c>
      <c r="EM37" s="205">
        <f>DB_Census_State!Y37*0.000054*FE_ConvertionFactors!$F$92*FE_ConvertionFactors!$H$92</f>
        <v>78771.623191199993</v>
      </c>
      <c r="EN37" s="205">
        <f>DB_Census_State!W37*0.00104*FE_ConvertionFactors!$F$90*FE_ConvertionFactors!$I$90</f>
        <v>270589.33021119994</v>
      </c>
      <c r="EO37" s="205">
        <f>DB_Census_State!X37*0.00104*FE_ConvertionFactors!$F$91*FE_ConvertionFactors!$I$91</f>
        <v>585.22892479999996</v>
      </c>
      <c r="EP37" s="205">
        <f>DB_Census_State!Y37*0.000054*FE_ConvertionFactors!$F$92*FE_ConvertionFactors!$I$92</f>
        <v>46559.172470399993</v>
      </c>
    </row>
    <row r="38" spans="1:146" x14ac:dyDescent="0.2">
      <c r="A38" s="203">
        <v>22</v>
      </c>
      <c r="B38" s="203" t="s">
        <v>40</v>
      </c>
      <c r="C38" s="203">
        <v>1985</v>
      </c>
      <c r="D38" s="204" t="s">
        <v>201</v>
      </c>
      <c r="E38" s="205">
        <f>DB_Census_State!AL38*FE_ConvertionFactors!$C$4*FE_ConvertionFactors!$F$4*FE_ConvertionFactors!$G$4</f>
        <v>0</v>
      </c>
      <c r="F38" s="205">
        <f>DB_Census_State!AL38*FE_ConvertionFactors!$C$5*FE_ConvertionFactors!$F$5*FE_ConvertionFactors!$G$5</f>
        <v>3615.3493530000005</v>
      </c>
      <c r="G38" s="205">
        <f>(DB_Census_State!AL38*FE_ConvertionFactors!$D$9/FE_ConvertionFactors!$D$3)*FE_ConvertionFactors!$C$10*FE_ConvertionFactors!$F$10*FE_ConvertionFactors!$G$10</f>
        <v>336.083776</v>
      </c>
      <c r="H38" s="205">
        <f>(DB_Census_State!AL38*FE_ConvertionFactors!$D$9/FE_ConvertionFactors!$D$3)*FE_ConvertionFactors!$C$11*FE_ConvertionFactors!$F$11*FE_ConvertionFactors!$G$11</f>
        <v>99.018737999999999</v>
      </c>
      <c r="I38" s="205">
        <f>DB_Census_State!AL38*FE_ConvertionFactors!$C$4*FE_ConvertionFactors!$F$4*FE_ConvertionFactors!$H$4</f>
        <v>116838.9</v>
      </c>
      <c r="J38" s="205">
        <f>DB_Census_State!AL38*FE_ConvertionFactors!$C$5*FE_ConvertionFactors!$F$5*FE_ConvertionFactors!$H$5</f>
        <v>207834.25425000003</v>
      </c>
      <c r="K38" s="205">
        <f>(DB_Census_State!AL38*FE_ConvertionFactors!$D$9/FE_ConvertionFactors!$D$3)*FE_ConvertionFactors!$C$10*FE_ConvertionFactors!$F$10*FE_ConvertionFactors!$H$10</f>
        <v>98724.609200000006</v>
      </c>
      <c r="L38" s="205">
        <f>(DB_Census_State!AL38*FE_ConvertionFactors!$D$9/FE_ConvertionFactors!$D$3)*FE_ConvertionFactors!$C$11*FE_ConvertionFactors!$F$11*FE_ConvertionFactors!$H$11</f>
        <v>15420.951000000001</v>
      </c>
      <c r="M38" s="205">
        <f>DB_Census_State!AL38*FE_ConvertionFactors!$C$4*FE_ConvertionFactors!$F$4*FE_ConvertionFactors!$I$4</f>
        <v>110001</v>
      </c>
      <c r="N38" s="205">
        <f>DB_Census_State!AL38*FE_ConvertionFactors!$C$5*FE_ConvertionFactors!$F$5*FE_ConvertionFactors!$L$5</f>
        <v>104883.79807500003</v>
      </c>
      <c r="O38" s="205">
        <f>DB_Census_State!AM38*FE_ConvertionFactors!$C$14*FE_ConvertionFactors!$F$14*FE_ConvertionFactors!$G$14</f>
        <v>7116.8826559999998</v>
      </c>
      <c r="P38" s="205">
        <f>DB_Census_State!AM38*FE_ConvertionFactors!$C$15*FE_ConvertionFactors!$F$15*FE_ConvertionFactors!$G$15</f>
        <v>2046.0117032000001</v>
      </c>
      <c r="Q38" s="205">
        <f>DB_Census_State!AM38*FE_ConvertionFactors!$C$16*FE_ConvertionFactors!$F$16*FE_ConvertionFactors!$G$16</f>
        <v>2846.7530624000001</v>
      </c>
      <c r="R38" s="205">
        <f>DB_Census_State!AM38*FE_ConvertionFactors!$C$17*FE_ConvertionFactors!$F$17*FE_ConvertionFactors!$G$17</f>
        <v>1043.4432604000001</v>
      </c>
      <c r="S38" s="205">
        <f>(DB_Census_State!AM38*FE_ConvertionFactors!$D$19/FE_ConvertionFactors!$D$13)*FE_ConvertionFactors!$F$19*FE_ConvertionFactors!$G$19</f>
        <v>7309.1866026666685</v>
      </c>
      <c r="T38" s="205">
        <f>DB_Census_State!AM38*FE_ConvertionFactors!$C$14*FE_ConvertionFactors!$F$14*FE_ConvertionFactors!$H$14</f>
        <v>1231768.152</v>
      </c>
      <c r="U38" s="205">
        <f>DB_Census_State!AM38*FE_ConvertionFactors!$C$15*FE_ConvertionFactors!$F$15*FE_ConvertionFactors!$H$15</f>
        <v>293077.35208000004</v>
      </c>
      <c r="V38" s="205">
        <f>DB_Census_State!AM38*FE_ConvertionFactors!$C$16*FE_ConvertionFactors!$F$16*FE_ConvertionFactors!$H$16</f>
        <v>492707.26080000005</v>
      </c>
      <c r="W38" s="205">
        <f>DB_Census_State!AM38*FE_ConvertionFactors!$C$17*FE_ConvertionFactors!$F$17*FE_ConvertionFactors!$H$17</f>
        <v>459679.05796000006</v>
      </c>
      <c r="X38" s="205">
        <f>(DB_Census_State!AM38*FE_ConvertionFactors!$D$19/FE_ConvertionFactors!$D$13)*FE_ConvertionFactors!$F$19*FE_ConvertionFactors!$H$19</f>
        <v>2697437.9128888897</v>
      </c>
      <c r="Y38" s="205">
        <f>DB_Census_State!AM38*FE_ConvertionFactors!$C$14*FE_ConvertionFactors!$F$14*FE_ConvertionFactors!$I$14</f>
        <v>1142807.1187999998</v>
      </c>
      <c r="Z38" s="205">
        <f>DB_Census_State!AM38*FE_ConvertionFactors!$C$15*FE_ConvertionFactors!$F$15*FE_ConvertionFactors!$L$15</f>
        <v>195615.30810999998</v>
      </c>
      <c r="AA38" s="205">
        <f>DB_Census_State!AM38*FE_ConvertionFactors!$C$15*FE_ConvertionFactors!$F$15*FE_ConvertionFactors!$I$14</f>
        <v>230867.53677999999</v>
      </c>
      <c r="AB38" s="205">
        <f>DB_Census_State!AM38*FE_ConvertionFactors!$C$16*FE_ConvertionFactors!$F$16*FE_ConvertionFactors!$L$16</f>
        <v>327784.20864567178</v>
      </c>
      <c r="AC38" s="205">
        <f>DB_Census_State!AM38*FE_ConvertionFactors!$C$16*FE_ConvertionFactors!$F$16*FE_ConvertionFactors!$I$14</f>
        <v>457122.84752000001</v>
      </c>
      <c r="AD38" s="205">
        <f>DB_Census_State!AN38*FE_ConvertionFactors!$C$22*FE_ConvertionFactors!$F$22*FE_ConvertionFactors!$G$22</f>
        <v>110.14292519999999</v>
      </c>
      <c r="AE38" s="205">
        <f>DB_Census_State!AN38*FE_ConvertionFactors!$C$23*FE_ConvertionFactors!$F$23*FE_ConvertionFactors!$G$23</f>
        <v>44.264986919999998</v>
      </c>
      <c r="AF38" s="205">
        <f>(DB_Census_State!AN38*FE_ConvertionFactors!$D$25/FE_ConvertionFactors!$D$21)*FE_ConvertionFactors!$F$25*FE_ConvertionFactors!$G$25</f>
        <v>2508.9160320000001</v>
      </c>
      <c r="AG38" s="205">
        <f>DB_Census_State!AN38*FE_ConvertionFactors!$C$22*FE_ConvertionFactors!$F$22*FE_ConvertionFactors!$H$22</f>
        <v>35744.496480000002</v>
      </c>
      <c r="AH38" s="205">
        <f>DB_Census_State!AN38*FE_ConvertionFactors!$C$23*FE_ConvertionFactors!$F$23*FE_ConvertionFactors!$H$23</f>
        <v>11471.489567999999</v>
      </c>
      <c r="AI38" s="205">
        <f>(DB_Census_State!AN38*FE_ConvertionFactors!$D$25/FE_ConvertionFactors!$D$21)*FE_ConvertionFactors!$F$25*FE_ConvertionFactors!$H$25</f>
        <v>267516.95039999997</v>
      </c>
      <c r="AJ38" s="205">
        <f>DB_Census_State!AN38*FE_ConvertionFactors!$C$22*FE_ConvertionFactors!$F$22*FE_ConvertionFactors!$I$22</f>
        <v>31588.159679999997</v>
      </c>
      <c r="AK38" s="205">
        <f>DB_Census_State!AO38*FE_ConvertionFactors!$F$27*FE_ConvertionFactors!$G$27</f>
        <v>0</v>
      </c>
      <c r="AL38" s="205">
        <f>DB_Census_State!AO38*FE_ConvertionFactors!$C$29*FE_ConvertionFactors!$F$29*FE_ConvertionFactors!$G$29</f>
        <v>0</v>
      </c>
      <c r="AM38" s="205">
        <f>DB_Census_State!AO38*FE_ConvertionFactors!$F$27*FE_ConvertionFactors!$H$27</f>
        <v>0</v>
      </c>
      <c r="AN38" s="205">
        <f>DB_Census_State!AO38*FE_ConvertionFactors!$C$29*FE_ConvertionFactors!$F$29*FE_ConvertionFactors!$H$29</f>
        <v>0</v>
      </c>
      <c r="AO38" s="205">
        <f>DB_Census_State!AO38*FE_ConvertionFactors!$F$27*FE_ConvertionFactors!$I$27</f>
        <v>0</v>
      </c>
      <c r="AP38" s="205">
        <f>DB_Census_State!AP38*FE_ConvertionFactors!$F$31*FE_ConvertionFactors!$G$31</f>
        <v>1.3796999999999997</v>
      </c>
      <c r="AQ38" s="205">
        <f>DB_Census_State!AP38*FE_ConvertionFactors!$F$31*FE_ConvertionFactors!$H$31</f>
        <v>188.244</v>
      </c>
      <c r="AR38" s="205">
        <f>DB_Census_State!AP38*FE_ConvertionFactors!$F$31*FE_ConvertionFactors!$I$31</f>
        <v>156.87</v>
      </c>
      <c r="AS38" s="205">
        <f>DB_Census_State!AQ38*FE_ConvertionFactors!$C$34*FE_ConvertionFactors!$F$34*FE_ConvertionFactors!$G$34</f>
        <v>350.88816000000008</v>
      </c>
      <c r="AT38" s="205">
        <f>DB_Census_State!AQ38*FE_ConvertionFactors!$C$35*FE_ConvertionFactors!$F$35*FE_ConvertionFactors!$G$35</f>
        <v>1167.3297180000002</v>
      </c>
      <c r="AU38" s="205">
        <f>DB_Census_State!AQ38*FE_ConvertionFactors!$C$35*FE_ConvertionFactors!$C$37*FE_ConvertionFactors!$F$37*FE_ConvertionFactors!$G$37</f>
        <v>668.23141190400008</v>
      </c>
      <c r="AV38" s="205">
        <f>DB_Census_State!AQ38*FE_ConvertionFactors!$C$35*FE_ConvertionFactors!$C$38*FE_ConvertionFactors!$C$39*FE_ConvertionFactors!$F$39*FE_ConvertionFactors!$G$39</f>
        <v>248.80696193099999</v>
      </c>
      <c r="AW38" s="205">
        <f>DB_Census_State!AQ38*FE_ConvertionFactors!$C$35*FE_ConvertionFactors!$C$38*FE_ConvertionFactors!$C$40*FE_ConvertionFactors!$F$40*FE_ConvertionFactors!$G$40</f>
        <v>51.124718204999994</v>
      </c>
      <c r="AX38" s="205">
        <f>DB_Census_State!AQ38*FE_ConvertionFactors!$C$35*FE_ConvertionFactors!$C$38*FE_ConvertionFactors!$C$41*FE_ConvertionFactors!$F$41*FE_ConvertionFactors!$G$41</f>
        <v>0</v>
      </c>
      <c r="AY38" s="205">
        <f>DB_Census_State!AQ38*FE_ConvertionFactors!$C$35*FE_ConvertionFactors!$C$42*FE_ConvertionFactors!$C$44*FE_ConvertionFactors!$F$44*FE_ConvertionFactors!$G$44</f>
        <v>1341.6165879717246</v>
      </c>
      <c r="AZ38" s="205">
        <f>(DB_Census_State!AQ38*FE_ConvertionFactors!$D$46/FE_ConvertionFactors!$D$33)*FE_ConvertionFactors!$F$46*FE_ConvertionFactors!$G$46</f>
        <v>4604.9893760000004</v>
      </c>
      <c r="BA38" s="205">
        <f>DB_Census_State!AQ38*FE_ConvertionFactors!$C$34*FE_ConvertionFactors!$F$34*FE_ConvertionFactors!$H$34</f>
        <v>119301.97440000002</v>
      </c>
      <c r="BB38" s="205">
        <f>DB_Census_State!AQ38*FE_ConvertionFactors!$C$35*FE_ConvertionFactors!$F$35*FE_ConvertionFactors!$H$35</f>
        <v>1322973.6804000002</v>
      </c>
      <c r="BC38" s="205">
        <f>DB_Census_State!AQ38*FE_ConvertionFactors!$C$35*FE_ConvertionFactors!$C$37*FE_ConvertionFactors!$F$37*FE_ConvertionFactors!$H$37</f>
        <v>683080.99883520009</v>
      </c>
      <c r="BD38" s="205">
        <f>DB_Census_State!AQ38*FE_ConvertionFactors!$C$35*FE_ConvertionFactors!$C$38*FE_ConvertionFactors!$C$39*FE_ConvertionFactors!$F$39*FE_ConvertionFactors!$H$39</f>
        <v>66499.315279739996</v>
      </c>
      <c r="BE38" s="205">
        <f>DB_Census_State!AQ38*FE_ConvertionFactors!$C$35*FE_ConvertionFactors!$C$38*FE_ConvertionFactors!$C$40*FE_ConvertionFactors!$F$40*FE_ConvertionFactors!$H$40</f>
        <v>22866.692142600001</v>
      </c>
      <c r="BF38" s="205">
        <f>DB_Census_State!AQ38*FE_ConvertionFactors!$C$35*FE_ConvertionFactors!$C$38*FE_ConvertionFactors!$C$41*FE_ConvertionFactors!$F$41*FE_ConvertionFactors!$H$41</f>
        <v>249535.10185694997</v>
      </c>
      <c r="BG38" s="205">
        <f>DB_Census_State!AQ38*FE_ConvertionFactors!$C$35*FE_ConvertionFactors!$C$42*FE_ConvertionFactors!$C$44*FE_ConvertionFactors!$F$44*FE_ConvertionFactors!$H$44</f>
        <v>140759.77316424652</v>
      </c>
      <c r="BH38" s="205">
        <f>(DB_Census_State!AQ38*FE_ConvertionFactors!$D$46/FE_ConvertionFactors!$D$33)*FE_ConvertionFactors!$F$46*FE_ConvertionFactors!$H$46</f>
        <v>1505477.2960000001</v>
      </c>
      <c r="BI38" s="205">
        <f>DB_Census_State!AQ38*FE_ConvertionFactors!$C$35*FE_ConvertionFactors!$C$38*FE_ConvertionFactors!$C$41*FE_ConvertionFactors!$F$41*FE_ConvertionFactors!$I$41</f>
        <v>230998.20857614797</v>
      </c>
      <c r="BJ38" s="181">
        <f>DB_Census_State!AR38*FE_ConvertionFactors!$F$48*FE_ConvertionFactors!$G$48</f>
        <v>11711.966904000001</v>
      </c>
      <c r="BK38" s="205">
        <f>(DB_Census_State!AR38*FE_ConvertionFactors!$D$50/FE_ConvertionFactors!$D$48)*FE_ConvertionFactors!$F$50*FE_ConvertionFactors!$G$50</f>
        <v>4967.4411600000003</v>
      </c>
      <c r="BL38" s="181">
        <f>DB_Census_State!AR38*FE_ConvertionFactors!$F$48*FE_ConvertionFactors!$H$48</f>
        <v>878397.51780000015</v>
      </c>
      <c r="BM38" s="205">
        <f>(DB_Census_State!AR38*FE_ConvertionFactors!$D$50/FE_ConvertionFactors!$D$48)*FE_ConvertionFactors!$F$50*FE_ConvertionFactors!$H$50</f>
        <v>1252354.8840000001</v>
      </c>
      <c r="BN38" s="181">
        <f>DB_Census_State!AR38*FE_ConvertionFactors!$F$48*FE_ConvertionFactors!$I$48</f>
        <v>620073.08649000002</v>
      </c>
      <c r="BO38" s="181">
        <f>DB_Census_State!AS38*FE_ConvertionFactors!$F$52*FE_ConvertionFactors!$G$52</f>
        <v>54.662083200000005</v>
      </c>
      <c r="BP38" s="205">
        <f>DB_Census_State!AS38*FE_ConvertionFactors!$C$53*FE_ConvertionFactors!$F$53*FE_ConvertionFactors!$G$53</f>
        <v>16.398624959999999</v>
      </c>
      <c r="BQ38" s="205">
        <f>DB_Census_State!AS38*FE_ConvertionFactors!$C$54*FE_ConvertionFactors!$C$55*FE_ConvertionFactors!$F$55*FE_ConvertionFactors!$G$55</f>
        <v>26.428214399999998</v>
      </c>
      <c r="BR38" s="205">
        <f>DB_Census_State!AS38*FE_ConvertionFactors!$C$54*FE_ConvertionFactors!$C$56*FE_ConvertionFactors!$F$56*FE_ConvertionFactors!$G$56</f>
        <v>4.6461456234375147</v>
      </c>
      <c r="BS38" s="205">
        <f>DB_Census_State!AS38*FE_ConvertionFactors!$F$52*FE_ConvertionFactors!$H$52</f>
        <v>13000.711680000002</v>
      </c>
      <c r="BT38" s="205">
        <f>DB_Census_State!AS38*FE_ConvertionFactors!$C$53*FE_ConvertionFactors!$F$53*FE_ConvertionFactors!$H$53</f>
        <v>3900.2135040000007</v>
      </c>
      <c r="BU38" s="205">
        <f>DB_Census_State!AS38*FE_ConvertionFactors!$C$54*FE_ConvertionFactors!$C$55*FE_ConvertionFactors!$F$55*FE_ConvertionFactors!$H$55</f>
        <v>7972.5113440000005</v>
      </c>
      <c r="BV38" s="205">
        <f>DB_Census_State!AS38*FE_ConvertionFactors!$C$54*FE_ConvertionFactors!$C$56*FE_ConvertionFactors!$F$56*FE_ConvertionFactors!$H$56</f>
        <v>1220.3875837562539</v>
      </c>
      <c r="BW38" s="205">
        <f>DB_Census_State!AS38*FE_ConvertionFactors!$F$52*FE_ConvertionFactors!$I$52</f>
        <v>6648.0912000000008</v>
      </c>
      <c r="BX38" s="205">
        <f>DB_Census_State!AS38*FE_ConvertionFactors!$C$53*FE_ConvertionFactors!$F$53*FE_ConvertionFactors!$I$53</f>
        <v>1994.4273600000001</v>
      </c>
      <c r="BY38" s="205">
        <f>DB_Census_State!AS38*FE_ConvertionFactors!$C$54*FE_ConvertionFactors!$C$55*FE_ConvertionFactors!$F$55*FE_ConvertionFactors!$L$55</f>
        <v>4140.4202560000003</v>
      </c>
      <c r="BZ38" s="205">
        <f>DB_Census_State!AS38*FE_ConvertionFactors!$C$54*FE_ConvertionFactors!$C$56*FE_ConvertionFactors!$F$56*FE_ConvertionFactors!$I$56</f>
        <v>696.92184351562719</v>
      </c>
      <c r="CA38" s="205">
        <f>DB_Census_State!AT38*FE_ConvertionFactors!$F$58*FE_ConvertionFactors!$G$58</f>
        <v>2084.301856</v>
      </c>
      <c r="CB38" s="205">
        <f>(DB_Census_State!AT38*FE_ConvertionFactors!$D$60/FE_ConvertionFactors!$D$58)*FE_ConvertionFactors!$F$60*FE_ConvertionFactors!$G$60</f>
        <v>9773.0723045454542</v>
      </c>
      <c r="CC38" s="205">
        <f>DB_Census_State!AT38*FE_ConvertionFactors!$F$58*FE_ConvertionFactors!$H$58</f>
        <v>1370829.2976000002</v>
      </c>
      <c r="CD38" s="205">
        <f>(DB_Census_State!AT38*FE_ConvertionFactors!$D$60/FE_ConvertionFactors!$D$58)*FE_ConvertionFactors!$F$60*FE_ConvertionFactors!$H$60</f>
        <v>781060.79863636359</v>
      </c>
      <c r="CE38" s="205">
        <f>DB_Census_State!AT38*FE_ConvertionFactors!$F$58*FE_ConvertionFactors!$I$58</f>
        <v>1026117.8368000002</v>
      </c>
      <c r="CF38" s="205">
        <f>DB_Census_State!AU38*FE_ConvertionFactors!$F$62*FE_ConvertionFactors!$G$62</f>
        <v>15773.560000000001</v>
      </c>
      <c r="CG38" s="205">
        <f>DB_Census_State!AU38*FE_ConvertionFactors!$C$63*FE_ConvertionFactors!$F$63*FE_ConvertionFactors!$G$63</f>
        <v>6309.424</v>
      </c>
      <c r="CH38" s="205">
        <f>DB_Census_State!AU38*FE_ConvertionFactors!$C$64*FE_ConvertionFactors!$F$64*FE_ConvertionFactors!$G$64</f>
        <v>9464.1360000000004</v>
      </c>
      <c r="CI38" s="205">
        <f>(DB_Census_State!AU38*FE_ConvertionFactors!$D$66/FE_ConvertionFactors!$D$62)*FE_ConvertionFactors!$F$66*FE_ConvertionFactors!$G$66</f>
        <v>8379.7037500000006</v>
      </c>
      <c r="CJ38" s="205">
        <f>DB_Census_State!AU38*FE_ConvertionFactors!$F$62*FE_ConvertionFactors!$H$62</f>
        <v>2965429.2800000003</v>
      </c>
      <c r="CK38" s="205">
        <f>DB_Census_State!AU38*FE_ConvertionFactors!$C$63*FE_ConvertionFactors!$F$63*FE_ConvertionFactors!$H$63</f>
        <v>1186171.7120000001</v>
      </c>
      <c r="CL38" s="205">
        <f>DB_Census_State!AU38*FE_ConvertionFactors!$C$64*FE_ConvertionFactors!$F$64*FE_ConvertionFactors!$H$64</f>
        <v>1779257.568</v>
      </c>
      <c r="CM38" s="205">
        <f>(DB_Census_State!AU38*FE_ConvertionFactors!$D$66/FE_ConvertionFactors!$D$62)*FE_ConvertionFactors!$F$66*FE_ConvertionFactors!$H$66</f>
        <v>2513911.125</v>
      </c>
      <c r="CN38" s="205">
        <f>DB_Census_State!AU38*FE_ConvertionFactors!$F$62*FE_ConvertionFactors!$I$62</f>
        <v>2523769.6</v>
      </c>
      <c r="CO38" s="205">
        <f>DB_Census_State!AU38*FE_ConvertionFactors!$C$63*FE_ConvertionFactors!$F$63*FE_ConvertionFactors!$I$63</f>
        <v>1009507.84</v>
      </c>
      <c r="CP38" s="205">
        <f>DB_Census_State!AU38*FE_ConvertionFactors!$C$64*FE_ConvertionFactors!$F$64*FE_ConvertionFactors!$L$64</f>
        <v>1518993.8279999997</v>
      </c>
      <c r="CQ38" s="205">
        <f>DB_Census_State!AU38*FE_ConvertionFactors!$C$64*FE_ConvertionFactors!$F$64*FE_ConvertionFactors!$I$63</f>
        <v>1514261.76</v>
      </c>
      <c r="CR38" s="205">
        <f>DB_Census_State!AV38*FE_ConvertionFactors!$F$68*FE_ConvertionFactors!$G$68</f>
        <v>51.688000000000002</v>
      </c>
      <c r="CS38" s="205">
        <f>DB_Census_State!AV38*FE_ConvertionFactors!$C$69*FE_ConvertionFactors!$F$69*FE_ConvertionFactors!$G$69</f>
        <v>10.337600000000002</v>
      </c>
      <c r="CT38" s="205">
        <f>DB_Census_State!AV38*FE_ConvertionFactors!$C$70*FE_ConvertionFactors!$C$71*FE_ConvertionFactors!$F$71*FE_ConvertionFactors!$G$71</f>
        <v>0</v>
      </c>
      <c r="CU38" s="205">
        <f>DB_Census_State!AV38*FE_ConvertionFactors!$C$70*FE_ConvertionFactors!$C$72*FE_ConvertionFactors!$F$72*FE_ConvertionFactors!$G$72</f>
        <v>43.965892320000002</v>
      </c>
      <c r="CV38" s="205">
        <f>(DB_Census_State!AV38*FE_ConvertionFactors!$D$74/FE_ConvertionFactors!$D$69)*FE_ConvertionFactors!$F$74*FE_ConvertionFactors!$G$74</f>
        <v>6.3900000000000006</v>
      </c>
      <c r="CW38" s="205">
        <f>DB_Census_State!AV38*FE_ConvertionFactors!$F$68*FE_ConvertionFactors!$H$68</f>
        <v>3023.7479999999996</v>
      </c>
      <c r="CX38" s="205">
        <f>DB_Census_State!AV38*FE_ConvertionFactors!$C$69*FE_ConvertionFactors!$F$69*FE_ConvertionFactors!$H$69</f>
        <v>604.74959999999999</v>
      </c>
      <c r="CY38" s="205">
        <f>DB_Census_State!AV38*FE_ConvertionFactors!$C$70*FE_ConvertionFactors!$C$71*FE_ConvertionFactors!$F$71*FE_ConvertionFactors!$H$71</f>
        <v>669.67199999999991</v>
      </c>
      <c r="CZ38" s="205">
        <f>DB_Census_State!AV38*FE_ConvertionFactors!$C$70*FE_ConvertionFactors!$C$72*FE_ConvertionFactors!$F$72*FE_ConvertionFactors!$H$72</f>
        <v>1672.0619279999999</v>
      </c>
      <c r="DA38" s="205">
        <f>(DB_Census_State!AV38*FE_ConvertionFactors!$D$74/FE_ConvertionFactors!$D$69)*FE_ConvertionFactors!$F$74*FE_ConvertionFactors!$H$74</f>
        <v>2108.6999999999998</v>
      </c>
      <c r="DB38" s="205">
        <f>DB_Census_State!AV38*FE_ConvertionFactors!$F$68*FE_ConvertionFactors!$I$68</f>
        <v>2455.1799999999998</v>
      </c>
      <c r="DC38" s="205">
        <f>DB_Census_State!AV38*FE_ConvertionFactors!$C$69*FE_ConvertionFactors!$F$69*FE_ConvertionFactors!$I$69</f>
        <v>491.036</v>
      </c>
      <c r="DD38" s="205">
        <f>DB_Census_State!AV38*FE_ConvertionFactors!$C$70*FE_ConvertionFactors!$C$71*FE_ConvertionFactors!$F$71*FE_ConvertionFactors!$I$71</f>
        <v>630.48</v>
      </c>
      <c r="DE38" s="205">
        <f>DB_Census_State!AV38*FE_ConvertionFactors!$C$70*FE_ConvertionFactors!$C$72*FE_ConvertionFactors!$F$72*FE_ConvertionFactors!$L$72</f>
        <v>1175.535924</v>
      </c>
      <c r="DF38" s="205">
        <f>DB_Census_State!AV38*FE_ConvertionFactors!$C$70*FE_ConvertionFactors!$C$72*FE_ConvertionFactors!$F$72*FE_ConvertionFactors!$I$69</f>
        <v>1612.6485599999999</v>
      </c>
      <c r="DG38" s="205">
        <f>DB_Census_State!AW38*FE_ConvertionFactors!$F$76*FE_ConvertionFactors!$G$76</f>
        <v>0</v>
      </c>
      <c r="DH38" s="205">
        <f>DB_Census_State!AW38*FE_ConvertionFactors!$C$77*FE_ConvertionFactors!$F$77*FE_ConvertionFactors!$G$77</f>
        <v>0</v>
      </c>
      <c r="DI38" s="205">
        <f>DB_Census_State!AW38*FE_ConvertionFactors!$C$78*FE_ConvertionFactors!$F$78*FE_ConvertionFactors!$G$78</f>
        <v>0</v>
      </c>
      <c r="DJ38" s="205">
        <f>(DB_Census_State!AW38*FE_ConvertionFactors!$D$80/FE_ConvertionFactors!$D$76)*FE_ConvertionFactors!$F$80*FE_ConvertionFactors!$G$80</f>
        <v>0</v>
      </c>
      <c r="DK38" s="205">
        <f>DB_Census_State!AW38*FE_ConvertionFactors!$F$76*FE_ConvertionFactors!$H$76</f>
        <v>0</v>
      </c>
      <c r="DL38" s="205">
        <f>DB_Census_State!AW38*FE_ConvertionFactors!$C$77*FE_ConvertionFactors!$F$77*FE_ConvertionFactors!$H$77</f>
        <v>0</v>
      </c>
      <c r="DM38" s="205">
        <f>DB_Census_State!AW38*FE_ConvertionFactors!$C$78*FE_ConvertionFactors!$F$78*FE_ConvertionFactors!$H$78</f>
        <v>0</v>
      </c>
      <c r="DN38" s="205">
        <f>(DB_Census_State!AW38*FE_ConvertionFactors!$D$80/FE_ConvertionFactors!$D$76)*FE_ConvertionFactors!$F$80*FE_ConvertionFactors!$H$80</f>
        <v>0</v>
      </c>
      <c r="DO38" s="205">
        <f>DB_Census_State!AW38*FE_ConvertionFactors!$F$76*FE_ConvertionFactors!$I$76</f>
        <v>0</v>
      </c>
      <c r="DP38" s="205">
        <f>DB_Census_State!AW38*FE_ConvertionFactors!$C$77*FE_ConvertionFactors!$F$77*FE_ConvertionFactors!$I$77</f>
        <v>0</v>
      </c>
      <c r="DQ38" s="205">
        <f>DB_Census_State!AW38*FE_ConvertionFactors!$C$78*FE_ConvertionFactors!$F$78*FE_ConvertionFactors!$L$78</f>
        <v>0</v>
      </c>
      <c r="DR38" s="205">
        <f>DB_Census_State!AW38*FE_ConvertionFactors!$C$78*FE_ConvertionFactors!$F$78*FE_ConvertionFactors!$I$77</f>
        <v>0</v>
      </c>
      <c r="DS38" s="181">
        <f>SUM(DB_Census_State!M38:N38)*FE_ConvertionFactors!$E$84*FE_ConvertionFactors!$F$84*FE_ConvertionFactors!$G$84</f>
        <v>10528.458426905847</v>
      </c>
      <c r="DT38" s="181">
        <f>SUM(DB_Census_State!O38:P38)*FE_ConvertionFactors!$E$85*FE_ConvertionFactors!$F$85*FE_ConvertionFactors!$G$85</f>
        <v>2104.0173262920002</v>
      </c>
      <c r="DU38" s="181">
        <f>SUM(DB_Census_State!Q38:S38)*FE_ConvertionFactors!$E$86*FE_ConvertionFactors!$F$86*FE_ConvertionFactors!$G$86</f>
        <v>773.75192527650006</v>
      </c>
      <c r="DV38" s="181">
        <f>DB_Census_State!U38*FE_ConvertionFactors!$E$87*FE_ConvertionFactors!$F$87*FE_ConvertionFactors!$G$87</f>
        <v>11040.278432441084</v>
      </c>
      <c r="DW38" s="181">
        <f>DB_Census_State!V38*FE_ConvertionFactors!$E$88*FE_ConvertionFactors!$F$88*FE_ConvertionFactors!$G$88</f>
        <v>5898.6032625000007</v>
      </c>
      <c r="DX38" s="181">
        <f>SUM(DB_Census_State!M38:N38)*FE_ConvertionFactors!$E$84*FE_ConvertionFactors!$F$84*FE_ConvertionFactors!$H$84</f>
        <v>594789.53450701863</v>
      </c>
      <c r="DY38" s="181">
        <f>SUM(DB_Census_State!O38:P38)*FE_ConvertionFactors!$E$85*FE_ConvertionFactors!$F$85*FE_ConvertionFactors!$H$85</f>
        <v>131191.66858056001</v>
      </c>
      <c r="DZ38" s="181">
        <f>SUM(DB_Census_State!Q38:S38)*FE_ConvertionFactors!$E$86*FE_ConvertionFactors!$F$86*FE_ConvertionFactors!$H$86</f>
        <v>49171.285419250002</v>
      </c>
      <c r="EA38" s="181">
        <f>DB_Census_State!U38*FE_ConvertionFactors!$E$87*FE_ConvertionFactors!$F$87*FE_ConvertionFactors!$H$87</f>
        <v>843751.84911143</v>
      </c>
      <c r="EB38" s="181">
        <f>DB_Census_State!V38*FE_ConvertionFactors!$E$88*FE_ConvertionFactors!$F$88*FE_ConvertionFactors!$H$88</f>
        <v>352560.19500000007</v>
      </c>
      <c r="EC38" s="181">
        <f>SUM(DB_Census_State!M38:N38)*FE_ConvertionFactors!$E$84*FE_ConvertionFactors!$F$84*FE_ConvertionFactors!$I$84</f>
        <v>401084.13054879417</v>
      </c>
      <c r="ED38" s="181">
        <f>SUM(DB_Census_State!O38:P38)*FE_ConvertionFactors!$E$85*FE_ConvertionFactors!$F$85*FE_ConvertionFactors!$I$85</f>
        <v>88616.259154415995</v>
      </c>
      <c r="EE38" s="181">
        <f>SUM(DB_Census_State!Q38:S38)*FE_ConvertionFactors!$E$86*FE_ConvertionFactors!$F$86*FE_ConvertionFactors!$I$86</f>
        <v>33213.811660549996</v>
      </c>
      <c r="EF38" s="181">
        <f>DB_Census_State!U38*FE_ConvertionFactors!$E$87*FE_ConvertionFactors!$F$87*FE_ConvertionFactors!$I$87</f>
        <v>675001.47928914404</v>
      </c>
      <c r="EG38" s="181">
        <f>DB_Census_State!V38*FE_ConvertionFactors!$E$88*FE_ConvertionFactors!$F$88*FE_ConvertionFactors!$I$88</f>
        <v>225096.12450000003</v>
      </c>
      <c r="EH38" s="181">
        <f>DB_Census_State!W38*0.00104*FE_ConvertionFactors!$F$90*FE_ConvertionFactors!$G$90</f>
        <v>2095.9357952</v>
      </c>
      <c r="EI38" s="181">
        <f>DB_Census_State!X38*0.00104*FE_ConvertionFactors!$F$91*FE_ConvertionFactors!$G$91</f>
        <v>32.7489968</v>
      </c>
      <c r="EJ38" s="181">
        <f>DB_Census_State!Y38*0.000054*FE_ConvertionFactors!$F$92*FE_ConvertionFactors!$G$92</f>
        <v>823.47519239999986</v>
      </c>
      <c r="EK38" s="205">
        <f>DB_Census_State!W38*0.00104*FE_ConvertionFactors!$F$90*FE_ConvertionFactors!$H$90</f>
        <v>249139.53791999997</v>
      </c>
      <c r="EL38" s="205">
        <f>DB_Census_State!X38*0.00104*FE_ConvertionFactors!$F$91*FE_ConvertionFactors!$H$91</f>
        <v>3892.8052799999996</v>
      </c>
      <c r="EM38" s="205">
        <f>DB_Census_State!Y38*0.000054*FE_ConvertionFactors!$F$92*FE_ConvertionFactors!$H$92</f>
        <v>68466.080282399998</v>
      </c>
      <c r="EN38" s="205">
        <f>DB_Census_State!W38*0.00104*FE_ConvertionFactors!$F$90*FE_ConvertionFactors!$I$90</f>
        <v>172894.93012479998</v>
      </c>
      <c r="EO38" s="205">
        <f>DB_Census_State!X38*0.00104*FE_ConvertionFactors!$F$91*FE_ConvertionFactors!$I$91</f>
        <v>2701.4832831999997</v>
      </c>
      <c r="EP38" s="205">
        <f>DB_Census_State!Y38*0.000054*FE_ConvertionFactors!$F$92*FE_ConvertionFactors!$I$92</f>
        <v>40467.923740799997</v>
      </c>
    </row>
    <row r="39" spans="1:146" x14ac:dyDescent="0.2">
      <c r="A39" s="203">
        <v>23</v>
      </c>
      <c r="B39" s="203" t="s">
        <v>41</v>
      </c>
      <c r="C39" s="203">
        <v>1985</v>
      </c>
      <c r="D39" s="204" t="s">
        <v>201</v>
      </c>
      <c r="E39" s="205">
        <f>DB_Census_State!AL39*FE_ConvertionFactors!$C$4*FE_ConvertionFactors!$F$4*FE_ConvertionFactors!$G$4</f>
        <v>0</v>
      </c>
      <c r="F39" s="205">
        <f>DB_Census_State!AL39*FE_ConvertionFactors!$C$5*FE_ConvertionFactors!$F$5*FE_ConvertionFactors!$G$5</f>
        <v>30048.867310000001</v>
      </c>
      <c r="G39" s="205">
        <f>(DB_Census_State!AL39*FE_ConvertionFactors!$D$9/FE_ConvertionFactors!$D$3)*FE_ConvertionFactors!$C$10*FE_ConvertionFactors!$F$10*FE_ConvertionFactors!$G$10</f>
        <v>2793.3501866666666</v>
      </c>
      <c r="H39" s="205">
        <f>(DB_Census_State!AL39*FE_ConvertionFactors!$D$9/FE_ConvertionFactors!$D$3)*FE_ConvertionFactors!$C$11*FE_ConvertionFactors!$F$11*FE_ConvertionFactors!$G$11</f>
        <v>822.99126000000012</v>
      </c>
      <c r="I39" s="205">
        <f>DB_Census_State!AL39*FE_ConvertionFactors!$C$4*FE_ConvertionFactors!$F$4*FE_ConvertionFactors!$H$4</f>
        <v>971102.99999999988</v>
      </c>
      <c r="J39" s="205">
        <f>DB_Census_State!AL39*FE_ConvertionFactors!$C$5*FE_ConvertionFactors!$F$5*FE_ConvertionFactors!$H$5</f>
        <v>1727408.1475</v>
      </c>
      <c r="K39" s="205">
        <f>(DB_Census_State!AL39*FE_ConvertionFactors!$D$9/FE_ConvertionFactors!$D$3)*FE_ConvertionFactors!$C$10*FE_ConvertionFactors!$F$10*FE_ConvertionFactors!$H$10</f>
        <v>820546.61733333336</v>
      </c>
      <c r="L39" s="205">
        <f>(DB_Census_State!AL39*FE_ConvertionFactors!$D$9/FE_ConvertionFactors!$D$3)*FE_ConvertionFactors!$C$11*FE_ConvertionFactors!$F$11*FE_ConvertionFactors!$H$11</f>
        <v>128170.77000000002</v>
      </c>
      <c r="M39" s="205">
        <f>DB_Census_State!AL39*FE_ConvertionFactors!$C$4*FE_ConvertionFactors!$F$4*FE_ConvertionFactors!$I$4</f>
        <v>914270</v>
      </c>
      <c r="N39" s="205">
        <f>DB_Census_State!AL39*FE_ConvertionFactors!$C$5*FE_ConvertionFactors!$F$5*FE_ConvertionFactors!$L$5</f>
        <v>871738.53025000019</v>
      </c>
      <c r="O39" s="205">
        <f>DB_Census_State!AM39*FE_ConvertionFactors!$C$14*FE_ConvertionFactors!$F$14*FE_ConvertionFactors!$G$14</f>
        <v>4803.0632000000005</v>
      </c>
      <c r="P39" s="205">
        <f>DB_Census_State!AM39*FE_ConvertionFactors!$C$15*FE_ConvertionFactors!$F$15*FE_ConvertionFactors!$G$15</f>
        <v>1380.8185399999998</v>
      </c>
      <c r="Q39" s="205">
        <f>DB_Census_State!AM39*FE_ConvertionFactors!$C$16*FE_ConvertionFactors!$F$16*FE_ConvertionFactors!$G$16</f>
        <v>1921.2252799999999</v>
      </c>
      <c r="R39" s="205">
        <f>DB_Census_State!AM39*FE_ConvertionFactors!$C$17*FE_ConvertionFactors!$F$17*FE_ConvertionFactors!$G$17</f>
        <v>704.20213000000001</v>
      </c>
      <c r="S39" s="205">
        <f>(DB_Census_State!AM39*FE_ConvertionFactors!$D$19/FE_ConvertionFactors!$D$13)*FE_ConvertionFactors!$F$19*FE_ConvertionFactors!$G$19</f>
        <v>4932.8458666666675</v>
      </c>
      <c r="T39" s="205">
        <f>DB_Census_State!AM39*FE_ConvertionFactors!$C$14*FE_ConvertionFactors!$F$14*FE_ConvertionFactors!$H$14</f>
        <v>831299.4</v>
      </c>
      <c r="U39" s="205">
        <f>DB_Census_State!AM39*FE_ConvertionFactors!$C$15*FE_ConvertionFactors!$F$15*FE_ConvertionFactors!$H$15</f>
        <v>197792.92599999998</v>
      </c>
      <c r="V39" s="205">
        <f>DB_Census_State!AM39*FE_ConvertionFactors!$C$16*FE_ConvertionFactors!$F$16*FE_ConvertionFactors!$H$16</f>
        <v>332519.76</v>
      </c>
      <c r="W39" s="205">
        <f>DB_Census_State!AM39*FE_ConvertionFactors!$C$17*FE_ConvertionFactors!$F$17*FE_ConvertionFactors!$H$17</f>
        <v>310229.58700000006</v>
      </c>
      <c r="X39" s="205">
        <f>(DB_Census_State!AM39*FE_ConvertionFactors!$D$19/FE_ConvertionFactors!$D$13)*FE_ConvertionFactors!$F$19*FE_ConvertionFactors!$H$19</f>
        <v>1820455.0222222225</v>
      </c>
      <c r="Y39" s="205">
        <f>DB_Census_State!AM39*FE_ConvertionFactors!$C$14*FE_ConvertionFactors!$F$14*FE_ConvertionFactors!$I$14</f>
        <v>771261.11</v>
      </c>
      <c r="Z39" s="205">
        <f>DB_Census_State!AM39*FE_ConvertionFactors!$C$15*FE_ConvertionFactors!$F$15*FE_ConvertionFactors!$L$15</f>
        <v>132017.44824999999</v>
      </c>
      <c r="AA39" s="205">
        <f>DB_Census_State!AM39*FE_ConvertionFactors!$C$15*FE_ConvertionFactors!$F$15*FE_ConvertionFactors!$I$14</f>
        <v>155808.57849999997</v>
      </c>
      <c r="AB39" s="205">
        <f>DB_Census_State!AM39*FE_ConvertionFactors!$C$16*FE_ConvertionFactors!$F$16*FE_ConvertionFactors!$L$16</f>
        <v>221215.99388179486</v>
      </c>
      <c r="AC39" s="205">
        <f>DB_Census_State!AM39*FE_ConvertionFactors!$C$16*FE_ConvertionFactors!$F$16*FE_ConvertionFactors!$I$14</f>
        <v>308504.44399999996</v>
      </c>
      <c r="AD39" s="205">
        <f>DB_Census_State!AN39*FE_ConvertionFactors!$C$22*FE_ConvertionFactors!$F$22*FE_ConvertionFactors!$G$22</f>
        <v>1405.9665312</v>
      </c>
      <c r="AE39" s="205">
        <f>DB_Census_State!AN39*FE_ConvertionFactors!$C$23*FE_ConvertionFactors!$F$23*FE_ConvertionFactors!$G$23</f>
        <v>565.03937952000001</v>
      </c>
      <c r="AF39" s="205">
        <f>(DB_Census_State!AN39*FE_ConvertionFactors!$D$25/FE_ConvertionFactors!$D$21)*FE_ConvertionFactors!$F$25*FE_ConvertionFactors!$G$25</f>
        <v>32026.132991999999</v>
      </c>
      <c r="AG39" s="205">
        <f>DB_Census_State!AN39*FE_ConvertionFactors!$C$22*FE_ConvertionFactors!$F$22*FE_ConvertionFactors!$H$22</f>
        <v>456275.93087999994</v>
      </c>
      <c r="AH39" s="205">
        <f>DB_Census_State!AN39*FE_ConvertionFactors!$C$23*FE_ConvertionFactors!$F$23*FE_ConvertionFactors!$H$23</f>
        <v>146432.74060799999</v>
      </c>
      <c r="AI39" s="205">
        <f>(DB_Census_State!AN39*FE_ConvertionFactors!$D$25/FE_ConvertionFactors!$D$21)*FE_ConvertionFactors!$F$25*FE_ConvertionFactors!$H$25</f>
        <v>3414834.6623999998</v>
      </c>
      <c r="AJ39" s="205">
        <f>DB_Census_State!AN39*FE_ConvertionFactors!$C$22*FE_ConvertionFactors!$F$22*FE_ConvertionFactors!$I$22</f>
        <v>403220.59007999999</v>
      </c>
      <c r="AK39" s="205">
        <f>DB_Census_State!AO39*FE_ConvertionFactors!$F$27*FE_ConvertionFactors!$G$27</f>
        <v>0</v>
      </c>
      <c r="AL39" s="205">
        <f>DB_Census_State!AO39*FE_ConvertionFactors!$C$29*FE_ConvertionFactors!$F$29*FE_ConvertionFactors!$G$29</f>
        <v>0</v>
      </c>
      <c r="AM39" s="205">
        <f>DB_Census_State!AO39*FE_ConvertionFactors!$F$27*FE_ConvertionFactors!$H$27</f>
        <v>0</v>
      </c>
      <c r="AN39" s="205">
        <f>DB_Census_State!AO39*FE_ConvertionFactors!$C$29*FE_ConvertionFactors!$F$29*FE_ConvertionFactors!$H$29</f>
        <v>0</v>
      </c>
      <c r="AO39" s="205">
        <f>DB_Census_State!AO39*FE_ConvertionFactors!$F$27*FE_ConvertionFactors!$I$27</f>
        <v>0</v>
      </c>
      <c r="AP39" s="205">
        <f>DB_Census_State!AP39*FE_ConvertionFactors!$F$31*FE_ConvertionFactors!$G$31</f>
        <v>524.83787999999993</v>
      </c>
      <c r="AQ39" s="205">
        <f>DB_Census_State!AP39*FE_ConvertionFactors!$F$31*FE_ConvertionFactors!$H$31</f>
        <v>71608.017600000006</v>
      </c>
      <c r="AR39" s="205">
        <f>DB_Census_State!AP39*FE_ConvertionFactors!$F$31*FE_ConvertionFactors!$I$31</f>
        <v>59673.347999999998</v>
      </c>
      <c r="AS39" s="205">
        <f>DB_Census_State!AQ39*FE_ConvertionFactors!$C$34*FE_ConvertionFactors!$F$34*FE_ConvertionFactors!$G$34</f>
        <v>1506.5265600000002</v>
      </c>
      <c r="AT39" s="205">
        <f>DB_Census_State!AQ39*FE_ConvertionFactors!$C$35*FE_ConvertionFactors!$F$35*FE_ConvertionFactors!$G$35</f>
        <v>5011.8910380000007</v>
      </c>
      <c r="AU39" s="205">
        <f>DB_Census_State!AQ39*FE_ConvertionFactors!$C$35*FE_ConvertionFactors!$C$37*FE_ConvertionFactors!$F$37*FE_ConvertionFactors!$G$37</f>
        <v>2869.0291808640004</v>
      </c>
      <c r="AV39" s="205">
        <f>DB_Census_State!AQ39*FE_ConvertionFactors!$C$35*FE_ConvertionFactors!$C$38*FE_ConvertionFactors!$C$39*FE_ConvertionFactors!$F$39*FE_ConvertionFactors!$G$39</f>
        <v>1068.2443558709999</v>
      </c>
      <c r="AW39" s="205">
        <f>DB_Census_State!AQ39*FE_ConvertionFactors!$C$35*FE_ConvertionFactors!$C$38*FE_ConvertionFactors!$C$40*FE_ConvertionFactors!$F$40*FE_ConvertionFactors!$G$40</f>
        <v>219.50226490499998</v>
      </c>
      <c r="AX39" s="205">
        <f>DB_Census_State!AQ39*FE_ConvertionFactors!$C$35*FE_ConvertionFactors!$C$38*FE_ConvertionFactors!$C$41*FE_ConvertionFactors!$F$41*FE_ConvertionFactors!$G$41</f>
        <v>0</v>
      </c>
      <c r="AY39" s="205">
        <f>DB_Census_State!AQ39*FE_ConvertionFactors!$C$35*FE_ConvertionFactors!$C$42*FE_ConvertionFactors!$C$44*FE_ConvertionFactors!$F$44*FE_ConvertionFactors!$G$44</f>
        <v>5760.1858755108151</v>
      </c>
      <c r="AZ39" s="205">
        <f>(DB_Census_State!AQ39*FE_ConvertionFactors!$D$46/FE_ConvertionFactors!$D$33)*FE_ConvertionFactors!$F$46*FE_ConvertionFactors!$G$46</f>
        <v>19771.367616000003</v>
      </c>
      <c r="BA39" s="205">
        <f>DB_Census_State!AQ39*FE_ConvertionFactors!$C$34*FE_ConvertionFactors!$F$34*FE_ConvertionFactors!$H$34</f>
        <v>512219.03040000011</v>
      </c>
      <c r="BB39" s="205">
        <f>DB_Census_State!AQ39*FE_ConvertionFactors!$C$35*FE_ConvertionFactors!$F$35*FE_ConvertionFactors!$H$35</f>
        <v>5680143.1764000002</v>
      </c>
      <c r="BC39" s="205">
        <f>DB_Census_State!AQ39*FE_ConvertionFactors!$C$35*FE_ConvertionFactors!$C$37*FE_ConvertionFactors!$F$37*FE_ConvertionFactors!$H$37</f>
        <v>2932785.3848832003</v>
      </c>
      <c r="BD39" s="205">
        <f>DB_Census_State!AQ39*FE_ConvertionFactors!$C$35*FE_ConvertionFactors!$C$38*FE_ConvertionFactors!$C$39*FE_ConvertionFactors!$F$39*FE_ConvertionFactors!$H$39</f>
        <v>285512.58238733996</v>
      </c>
      <c r="BE39" s="205">
        <f>DB_Census_State!AQ39*FE_ConvertionFactors!$C$35*FE_ConvertionFactors!$C$38*FE_ConvertionFactors!$C$40*FE_ConvertionFactors!$F$40*FE_ConvertionFactors!$H$40</f>
        <v>98177.376666600001</v>
      </c>
      <c r="BF39" s="205">
        <f>DB_Census_State!AQ39*FE_ConvertionFactors!$C$35*FE_ConvertionFactors!$C$38*FE_ConvertionFactors!$C$41*FE_ConvertionFactors!$F$41*FE_ConvertionFactors!$H$41</f>
        <v>1071370.6002499498</v>
      </c>
      <c r="BG39" s="205">
        <f>DB_Census_State!AQ39*FE_ConvertionFactors!$C$35*FE_ConvertionFactors!$C$42*FE_ConvertionFactors!$C$44*FE_ConvertionFactors!$F$44*FE_ConvertionFactors!$H$44</f>
        <v>604347.37054539705</v>
      </c>
      <c r="BH39" s="205">
        <f>(DB_Census_State!AQ39*FE_ConvertionFactors!$D$46/FE_ConvertionFactors!$D$33)*FE_ConvertionFactors!$F$46*FE_ConvertionFactors!$H$46</f>
        <v>6463716.3360000011</v>
      </c>
      <c r="BI39" s="205">
        <f>DB_Census_State!AQ39*FE_ConvertionFactors!$C$35*FE_ConvertionFactors!$C$38*FE_ConvertionFactors!$C$41*FE_ConvertionFactors!$F$41*FE_ConvertionFactors!$I$41</f>
        <v>991783.06994566787</v>
      </c>
      <c r="BJ39" s="181">
        <f>DB_Census_State!AR39*FE_ConvertionFactors!$F$48*FE_ConvertionFactors!$G$48</f>
        <v>19629.471311999998</v>
      </c>
      <c r="BK39" s="205">
        <f>(DB_Census_State!AR39*FE_ConvertionFactors!$D$50/FE_ConvertionFactors!$D$48)*FE_ConvertionFactors!$F$50*FE_ConvertionFactors!$G$50</f>
        <v>8325.5224799999996</v>
      </c>
      <c r="BL39" s="181">
        <f>DB_Census_State!AR39*FE_ConvertionFactors!$F$48*FE_ConvertionFactors!$H$48</f>
        <v>1472210.3484</v>
      </c>
      <c r="BM39" s="205">
        <f>(DB_Census_State!AR39*FE_ConvertionFactors!$D$50/FE_ConvertionFactors!$D$48)*FE_ConvertionFactors!$F$50*FE_ConvertionFactors!$H$50</f>
        <v>2098969.7519999999</v>
      </c>
      <c r="BN39" s="181">
        <f>DB_Census_State!AR39*FE_ConvertionFactors!$F$48*FE_ConvertionFactors!$I$48</f>
        <v>1039253.86422</v>
      </c>
      <c r="BO39" s="181">
        <f>DB_Census_State!AS39*FE_ConvertionFactors!$F$52*FE_ConvertionFactors!$G$52</f>
        <v>39.482078399999999</v>
      </c>
      <c r="BP39" s="205">
        <f>DB_Census_State!AS39*FE_ConvertionFactors!$C$53*FE_ConvertionFactors!$F$53*FE_ConvertionFactors!$G$53</f>
        <v>11.844623519999999</v>
      </c>
      <c r="BQ39" s="205">
        <f>DB_Census_State!AS39*FE_ConvertionFactors!$C$54*FE_ConvertionFactors!$C$55*FE_ConvertionFactors!$F$55*FE_ConvertionFactors!$G$55</f>
        <v>19.088932799999998</v>
      </c>
      <c r="BR39" s="205">
        <f>DB_Census_State!AS39*FE_ConvertionFactors!$C$54*FE_ConvertionFactors!$C$56*FE_ConvertionFactors!$F$56*FE_ConvertionFactors!$G$56</f>
        <v>3.3558817195312605</v>
      </c>
      <c r="BS39" s="205">
        <f>DB_Census_State!AS39*FE_ConvertionFactors!$F$52*FE_ConvertionFactors!$H$52</f>
        <v>9390.3321600000017</v>
      </c>
      <c r="BT39" s="205">
        <f>DB_Census_State!AS39*FE_ConvertionFactors!$C$53*FE_ConvertionFactors!$F$53*FE_ConvertionFactors!$H$53</f>
        <v>2817.0996480000003</v>
      </c>
      <c r="BU39" s="205">
        <f>DB_Census_State!AS39*FE_ConvertionFactors!$C$54*FE_ConvertionFactors!$C$55*FE_ConvertionFactors!$F$55*FE_ConvertionFactors!$H$55</f>
        <v>5758.4947279999997</v>
      </c>
      <c r="BV39" s="205">
        <f>DB_Census_State!AS39*FE_ConvertionFactors!$C$54*FE_ConvertionFactors!$C$56*FE_ConvertionFactors!$F$56*FE_ConvertionFactors!$H$56</f>
        <v>881.47826499687778</v>
      </c>
      <c r="BW39" s="205">
        <f>DB_Census_State!AS39*FE_ConvertionFactors!$F$52*FE_ConvertionFactors!$I$52</f>
        <v>4801.8744000000006</v>
      </c>
      <c r="BX39" s="205">
        <f>DB_Census_State!AS39*FE_ConvertionFactors!$C$53*FE_ConvertionFactors!$F$53*FE_ConvertionFactors!$I$53</f>
        <v>1440.56232</v>
      </c>
      <c r="BY39" s="205">
        <f>DB_Census_State!AS39*FE_ConvertionFactors!$C$54*FE_ConvertionFactors!$C$55*FE_ConvertionFactors!$F$55*FE_ConvertionFactors!$L$55</f>
        <v>2990.5994719999999</v>
      </c>
      <c r="BZ39" s="205">
        <f>DB_Census_State!AS39*FE_ConvertionFactors!$C$54*FE_ConvertionFactors!$C$56*FE_ConvertionFactors!$F$56*FE_ConvertionFactors!$I$56</f>
        <v>503.3822579296891</v>
      </c>
      <c r="CA39" s="205">
        <f>DB_Census_State!AT39*FE_ConvertionFactors!$F$58*FE_ConvertionFactors!$G$58</f>
        <v>3267.8235199999999</v>
      </c>
      <c r="CB39" s="205">
        <f>(DB_Census_State!AT39*FE_ConvertionFactors!$D$60/FE_ConvertionFactors!$D$58)*FE_ConvertionFactors!$F$60*FE_ConvertionFactors!$G$60</f>
        <v>15322.480977272728</v>
      </c>
      <c r="CC39" s="205">
        <f>DB_Census_State!AT39*FE_ConvertionFactors!$F$58*FE_ConvertionFactors!$H$58</f>
        <v>2149222.3920000005</v>
      </c>
      <c r="CD39" s="205">
        <f>(DB_Census_State!AT39*FE_ConvertionFactors!$D$60/FE_ConvertionFactors!$D$58)*FE_ConvertionFactors!$F$60*FE_ConvertionFactors!$H$60</f>
        <v>1224567.7568181818</v>
      </c>
      <c r="CE39" s="205">
        <f>DB_Census_State!AT39*FE_ConvertionFactors!$F$58*FE_ConvertionFactors!$I$58</f>
        <v>1608774.6560000002</v>
      </c>
      <c r="CF39" s="205">
        <f>DB_Census_State!AU39*FE_ConvertionFactors!$F$62*FE_ConvertionFactors!$G$62</f>
        <v>27243.128000000004</v>
      </c>
      <c r="CG39" s="205">
        <f>DB_Census_State!AU39*FE_ConvertionFactors!$C$63*FE_ConvertionFactors!$F$63*FE_ConvertionFactors!$G$63</f>
        <v>10897.251200000001</v>
      </c>
      <c r="CH39" s="205">
        <f>DB_Census_State!AU39*FE_ConvertionFactors!$C$64*FE_ConvertionFactors!$F$64*FE_ConvertionFactors!$G$64</f>
        <v>16345.876800000002</v>
      </c>
      <c r="CI39" s="205">
        <f>(DB_Census_State!AU39*FE_ConvertionFactors!$D$66/FE_ConvertionFactors!$D$62)*FE_ConvertionFactors!$F$66*FE_ConvertionFactors!$G$66</f>
        <v>14472.911749999999</v>
      </c>
      <c r="CJ39" s="205">
        <f>DB_Census_State!AU39*FE_ConvertionFactors!$F$62*FE_ConvertionFactors!$H$62</f>
        <v>5121708.0640000012</v>
      </c>
      <c r="CK39" s="205">
        <f>DB_Census_State!AU39*FE_ConvertionFactors!$C$63*FE_ConvertionFactors!$F$63*FE_ConvertionFactors!$H$63</f>
        <v>2048683.2256000002</v>
      </c>
      <c r="CL39" s="205">
        <f>DB_Census_State!AU39*FE_ConvertionFactors!$C$64*FE_ConvertionFactors!$F$64*FE_ConvertionFactors!$H$64</f>
        <v>3073024.8384000002</v>
      </c>
      <c r="CM39" s="205">
        <f>(DB_Census_State!AU39*FE_ConvertionFactors!$D$66/FE_ConvertionFactors!$D$62)*FE_ConvertionFactors!$F$66*FE_ConvertionFactors!$H$66</f>
        <v>4341873.5249999994</v>
      </c>
      <c r="CN39" s="205">
        <f>DB_Census_State!AU39*FE_ConvertionFactors!$F$62*FE_ConvertionFactors!$I$62</f>
        <v>4358900.4800000004</v>
      </c>
      <c r="CO39" s="205">
        <f>DB_Census_State!AU39*FE_ConvertionFactors!$C$63*FE_ConvertionFactors!$F$63*FE_ConvertionFactors!$I$63</f>
        <v>1743560.192</v>
      </c>
      <c r="CP39" s="205">
        <f>DB_Census_State!AU39*FE_ConvertionFactors!$C$64*FE_ConvertionFactors!$F$64*FE_ConvertionFactors!$L$64</f>
        <v>2623513.2263999996</v>
      </c>
      <c r="CQ39" s="205">
        <f>DB_Census_State!AU39*FE_ConvertionFactors!$C$64*FE_ConvertionFactors!$F$64*FE_ConvertionFactors!$I$63</f>
        <v>2615340.2880000002</v>
      </c>
      <c r="CR39" s="205">
        <f>DB_Census_State!AV39*FE_ConvertionFactors!$F$68*FE_ConvertionFactors!$G$68</f>
        <v>6.5519999999999996</v>
      </c>
      <c r="CS39" s="205">
        <f>DB_Census_State!AV39*FE_ConvertionFactors!$C$69*FE_ConvertionFactors!$F$69*FE_ConvertionFactors!$G$69</f>
        <v>1.3104000000000002</v>
      </c>
      <c r="CT39" s="205">
        <f>DB_Census_State!AV39*FE_ConvertionFactors!$C$70*FE_ConvertionFactors!$C$71*FE_ConvertionFactors!$F$71*FE_ConvertionFactors!$G$71</f>
        <v>0</v>
      </c>
      <c r="CU39" s="205">
        <f>DB_Census_State!AV39*FE_ConvertionFactors!$C$70*FE_ConvertionFactors!$C$72*FE_ConvertionFactors!$F$72*FE_ConvertionFactors!$G$72</f>
        <v>5.5731412800000006</v>
      </c>
      <c r="CV39" s="205">
        <f>(DB_Census_State!AV39*FE_ConvertionFactors!$D$74/FE_ConvertionFactors!$D$69)*FE_ConvertionFactors!$F$74*FE_ConvertionFactors!$G$74</f>
        <v>0.81</v>
      </c>
      <c r="CW39" s="205">
        <f>DB_Census_State!AV39*FE_ConvertionFactors!$F$68*FE_ConvertionFactors!$H$68</f>
        <v>383.29199999999997</v>
      </c>
      <c r="CX39" s="205">
        <f>DB_Census_State!AV39*FE_ConvertionFactors!$C$69*FE_ConvertionFactors!$F$69*FE_ConvertionFactors!$H$69</f>
        <v>76.6584</v>
      </c>
      <c r="CY39" s="205">
        <f>DB_Census_State!AV39*FE_ConvertionFactors!$C$70*FE_ConvertionFactors!$C$71*FE_ConvertionFactors!$F$71*FE_ConvertionFactors!$H$71</f>
        <v>84.888000000000005</v>
      </c>
      <c r="CZ39" s="205">
        <f>DB_Census_State!AV39*FE_ConvertionFactors!$C$70*FE_ConvertionFactors!$C$72*FE_ConvertionFactors!$F$72*FE_ConvertionFactors!$H$72</f>
        <v>211.95151199999998</v>
      </c>
      <c r="DA39" s="205">
        <f>(DB_Census_State!AV39*FE_ConvertionFactors!$D$74/FE_ConvertionFactors!$D$69)*FE_ConvertionFactors!$F$74*FE_ConvertionFactors!$H$74</f>
        <v>267.3</v>
      </c>
      <c r="DB39" s="205">
        <f>DB_Census_State!AV39*FE_ConvertionFactors!$F$68*FE_ConvertionFactors!$I$68</f>
        <v>311.21999999999997</v>
      </c>
      <c r="DC39" s="205">
        <f>DB_Census_State!AV39*FE_ConvertionFactors!$C$69*FE_ConvertionFactors!$F$69*FE_ConvertionFactors!$I$69</f>
        <v>62.244000000000007</v>
      </c>
      <c r="DD39" s="205">
        <f>DB_Census_State!AV39*FE_ConvertionFactors!$C$70*FE_ConvertionFactors!$C$71*FE_ConvertionFactors!$F$71*FE_ConvertionFactors!$I$71</f>
        <v>79.92</v>
      </c>
      <c r="DE39" s="205">
        <f>DB_Census_State!AV39*FE_ConvertionFactors!$C$70*FE_ConvertionFactors!$C$72*FE_ConvertionFactors!$F$72*FE_ConvertionFactors!$L$72</f>
        <v>149.01159600000003</v>
      </c>
      <c r="DF39" s="205">
        <f>DB_Census_State!AV39*FE_ConvertionFactors!$C$70*FE_ConvertionFactors!$C$72*FE_ConvertionFactors!$F$72*FE_ConvertionFactors!$I$69</f>
        <v>204.42024000000001</v>
      </c>
      <c r="DG39" s="205">
        <f>DB_Census_State!AW39*FE_ConvertionFactors!$F$76*FE_ConvertionFactors!$G$76</f>
        <v>0.34320000000000001</v>
      </c>
      <c r="DH39" s="205">
        <f>DB_Census_State!AW39*FE_ConvertionFactors!$C$77*FE_ConvertionFactors!$F$77*FE_ConvertionFactors!$G$77</f>
        <v>0.23736000000000002</v>
      </c>
      <c r="DI39" s="205">
        <f>DB_Census_State!AW39*FE_ConvertionFactors!$C$78*FE_ConvertionFactors!$F$78*FE_ConvertionFactors!$G$78</f>
        <v>9.0305999999999997E-2</v>
      </c>
      <c r="DJ39" s="205">
        <f>(DB_Census_State!AW39*FE_ConvertionFactors!$D$80/FE_ConvertionFactors!$D$76)*FE_ConvertionFactors!$F$80*FE_ConvertionFactors!$G$80</f>
        <v>0.17199</v>
      </c>
      <c r="DK39" s="205">
        <f>DB_Census_State!AW39*FE_ConvertionFactors!$F$76*FE_ConvertionFactors!$H$76</f>
        <v>48.576000000000001</v>
      </c>
      <c r="DL39" s="205">
        <f>DB_Census_State!AW39*FE_ConvertionFactors!$C$77*FE_ConvertionFactors!$F$77*FE_ConvertionFactors!$H$77</f>
        <v>37.7712</v>
      </c>
      <c r="DM39" s="205">
        <f>DB_Census_State!AW39*FE_ConvertionFactors!$C$78*FE_ConvertionFactors!$F$78*FE_ConvertionFactors!$H$78</f>
        <v>9.8658000000000001</v>
      </c>
      <c r="DN39" s="205">
        <f>(DB_Census_State!AW39*FE_ConvertionFactors!$D$80/FE_ConvertionFactors!$D$76)*FE_ConvertionFactors!$F$80*FE_ConvertionFactors!$H$80</f>
        <v>75.757499999999993</v>
      </c>
      <c r="DO39" s="205">
        <f>DB_Census_State!AW39*FE_ConvertionFactors!$F$76*FE_ConvertionFactors!$I$76</f>
        <v>42.24</v>
      </c>
      <c r="DP39" s="205">
        <f>DB_Census_State!AW39*FE_ConvertionFactors!$C$77*FE_ConvertionFactors!$F$77*FE_ConvertionFactors!$I$77</f>
        <v>33.024000000000001</v>
      </c>
      <c r="DQ39" s="205">
        <f>DB_Census_State!AW39*FE_ConvertionFactors!$C$78*FE_ConvertionFactors!$F$78*FE_ConvertionFactors!$L$78</f>
        <v>4.8546000000000005</v>
      </c>
      <c r="DR39" s="205">
        <f>DB_Census_State!AW39*FE_ConvertionFactors!$C$78*FE_ConvertionFactors!$F$78*FE_ConvertionFactors!$I$77</f>
        <v>8.3520000000000003</v>
      </c>
      <c r="DS39" s="181">
        <f>SUM(DB_Census_State!M39:N39)*FE_ConvertionFactors!$E$84*FE_ConvertionFactors!$F$84*FE_ConvertionFactors!$G$84</f>
        <v>16405.309829006208</v>
      </c>
      <c r="DT39" s="181">
        <f>SUM(DB_Census_State!O39:P39)*FE_ConvertionFactors!$E$85*FE_ConvertionFactors!$F$85*FE_ConvertionFactors!$G$85</f>
        <v>1869.321638052</v>
      </c>
      <c r="DU39" s="181">
        <f>SUM(DB_Census_State!Q39:S39)*FE_ConvertionFactors!$E$86*FE_ConvertionFactors!$F$86*FE_ConvertionFactors!$G$86</f>
        <v>909.0372842377501</v>
      </c>
      <c r="DV39" s="181">
        <f>DB_Census_State!U39*FE_ConvertionFactors!$E$87*FE_ConvertionFactors!$F$87*FE_ConvertionFactors!$G$87</f>
        <v>9315.6264390070919</v>
      </c>
      <c r="DW39" s="181">
        <f>DB_Census_State!V39*FE_ConvertionFactors!$E$88*FE_ConvertionFactors!$F$88*FE_ConvertionFactors!$G$88</f>
        <v>15928.475040000001</v>
      </c>
      <c r="DX39" s="181">
        <f>SUM(DB_Census_State!M39:N39)*FE_ConvertionFactors!$E$84*FE_ConvertionFactors!$F$84*FE_ConvertionFactors!$H$84</f>
        <v>926793.47735294816</v>
      </c>
      <c r="DY39" s="181">
        <f>SUM(DB_Census_State!O39:P39)*FE_ConvertionFactors!$E$85*FE_ConvertionFactors!$F$85*FE_ConvertionFactors!$H$85</f>
        <v>116557.70213736001</v>
      </c>
      <c r="DZ39" s="181">
        <f>SUM(DB_Census_State!Q39:S39)*FE_ConvertionFactors!$E$86*FE_ConvertionFactors!$F$86*FE_ConvertionFactors!$H$86</f>
        <v>57768.556432375008</v>
      </c>
      <c r="EA39" s="181">
        <f>DB_Census_State!U39*FE_ConvertionFactors!$E$87*FE_ConvertionFactors!$F$87*FE_ConvertionFactors!$H$87</f>
        <v>711945.54391375452</v>
      </c>
      <c r="EB39" s="181">
        <f>DB_Census_State!V39*FE_ConvertionFactors!$E$88*FE_ConvertionFactors!$F$88*FE_ConvertionFactors!$H$88</f>
        <v>952046.78399999999</v>
      </c>
      <c r="EC39" s="181">
        <f>SUM(DB_Census_State!M39:N39)*FE_ConvertionFactors!$E$84*FE_ConvertionFactors!$F$84*FE_ConvertionFactors!$I$84</f>
        <v>624964.18396214128</v>
      </c>
      <c r="ED39" s="181">
        <f>SUM(DB_Census_State!O39:P39)*FE_ConvertionFactors!$E$85*FE_ConvertionFactors!$F$85*FE_ConvertionFactors!$I$85</f>
        <v>78731.428990896005</v>
      </c>
      <c r="EE39" s="181">
        <f>SUM(DB_Census_State!Q39:S39)*FE_ConvertionFactors!$E$86*FE_ConvertionFactors!$F$86*FE_ConvertionFactors!$I$86</f>
        <v>39021.024910925</v>
      </c>
      <c r="EF39" s="181">
        <f>DB_Census_State!U39*FE_ConvertionFactors!$E$87*FE_ConvertionFactors!$F$87*FE_ConvertionFactors!$I$87</f>
        <v>569556.43513100361</v>
      </c>
      <c r="EG39" s="181">
        <f>DB_Census_State!V39*FE_ConvertionFactors!$E$88*FE_ConvertionFactors!$F$88*FE_ConvertionFactors!$I$88</f>
        <v>607845.25440000009</v>
      </c>
      <c r="EH39" s="181">
        <f>DB_Census_State!W39*0.00104*FE_ConvertionFactors!$F$90*FE_ConvertionFactors!$G$90</f>
        <v>11903.318887199999</v>
      </c>
      <c r="EI39" s="181">
        <f>DB_Census_State!X39*0.00104*FE_ConvertionFactors!$F$91*FE_ConvertionFactors!$G$91</f>
        <v>188.96238399999999</v>
      </c>
      <c r="EJ39" s="181">
        <f>DB_Census_State!Y39*0.000054*FE_ConvertionFactors!$F$92*FE_ConvertionFactors!$G$92</f>
        <v>4473.8416044000005</v>
      </c>
      <c r="EK39" s="205">
        <f>DB_Census_State!W39*0.00104*FE_ConvertionFactors!$F$90*FE_ConvertionFactors!$H$90</f>
        <v>1414922.81112</v>
      </c>
      <c r="EL39" s="205">
        <f>DB_Census_State!X39*0.00104*FE_ConvertionFactors!$F$91*FE_ConvertionFactors!$H$91</f>
        <v>22461.566399999996</v>
      </c>
      <c r="EM39" s="205">
        <f>DB_Census_State!Y39*0.000054*FE_ConvertionFactors!$F$92*FE_ConvertionFactors!$H$92</f>
        <v>371967.97339440009</v>
      </c>
      <c r="EN39" s="205">
        <f>DB_Census_State!W39*0.00104*FE_ConvertionFactors!$F$90*FE_ConvertionFactors!$I$90</f>
        <v>981911.51273279986</v>
      </c>
      <c r="EO39" s="205">
        <f>DB_Census_State!X39*0.00104*FE_ConvertionFactors!$F$91*FE_ConvertionFactors!$I$91</f>
        <v>15587.614015999998</v>
      </c>
      <c r="EP39" s="205">
        <f>DB_Census_State!Y39*0.000054*FE_ConvertionFactors!$F$92*FE_ConvertionFactors!$I$92</f>
        <v>219857.35884480001</v>
      </c>
    </row>
    <row r="40" spans="1:146" x14ac:dyDescent="0.2">
      <c r="A40" s="203">
        <v>24</v>
      </c>
      <c r="B40" s="203" t="s">
        <v>42</v>
      </c>
      <c r="C40" s="203">
        <v>1985</v>
      </c>
      <c r="D40" s="204" t="s">
        <v>201</v>
      </c>
      <c r="E40" s="205">
        <f>DB_Census_State!AL40*FE_ConvertionFactors!$C$4*FE_ConvertionFactors!$F$4*FE_ConvertionFactors!$G$4</f>
        <v>0</v>
      </c>
      <c r="F40" s="205">
        <f>DB_Census_State!AL40*FE_ConvertionFactors!$C$5*FE_ConvertionFactors!$F$5*FE_ConvertionFactors!$G$5</f>
        <v>6485.9829495999993</v>
      </c>
      <c r="G40" s="205">
        <f>(DB_Census_State!AL40*FE_ConvertionFactors!$D$9/FE_ConvertionFactors!$D$3)*FE_ConvertionFactors!$C$10*FE_ConvertionFactors!$F$10*FE_ConvertionFactors!$G$10</f>
        <v>602.93858986666669</v>
      </c>
      <c r="H40" s="205">
        <f>(DB_Census_State!AL40*FE_ConvertionFactors!$D$9/FE_ConvertionFactors!$D$3)*FE_ConvertionFactors!$C$11*FE_ConvertionFactors!$F$11*FE_ConvertionFactors!$G$11</f>
        <v>177.6408816</v>
      </c>
      <c r="I40" s="205">
        <f>DB_Census_State!AL40*FE_ConvertionFactors!$C$4*FE_ConvertionFactors!$F$4*FE_ConvertionFactors!$H$4</f>
        <v>209610.48</v>
      </c>
      <c r="J40" s="205">
        <f>DB_Census_State!AL40*FE_ConvertionFactors!$C$5*FE_ConvertionFactors!$F$5*FE_ConvertionFactors!$H$5</f>
        <v>372857.30859999993</v>
      </c>
      <c r="K40" s="205">
        <f>(DB_Census_State!AL40*FE_ConvertionFactors!$D$9/FE_ConvertionFactors!$D$3)*FE_ConvertionFactors!$C$10*FE_ConvertionFactors!$F$10*FE_ConvertionFactors!$H$10</f>
        <v>177113.21077333335</v>
      </c>
      <c r="L40" s="205">
        <f>(DB_Census_State!AL40*FE_ConvertionFactors!$D$9/FE_ConvertionFactors!$D$3)*FE_ConvertionFactors!$C$11*FE_ConvertionFactors!$F$11*FE_ConvertionFactors!$H$11</f>
        <v>27665.383200000004</v>
      </c>
      <c r="M40" s="205">
        <f>DB_Census_State!AL40*FE_ConvertionFactors!$C$4*FE_ConvertionFactors!$F$4*FE_ConvertionFactors!$I$4</f>
        <v>197343.2</v>
      </c>
      <c r="N40" s="205">
        <f>DB_Census_State!AL40*FE_ConvertionFactors!$C$5*FE_ConvertionFactors!$F$5*FE_ConvertionFactors!$L$5</f>
        <v>188162.87434000001</v>
      </c>
      <c r="O40" s="205">
        <f>DB_Census_State!AM40*FE_ConvertionFactors!$C$14*FE_ConvertionFactors!$F$14*FE_ConvertionFactors!$G$14</f>
        <v>478.21904000000001</v>
      </c>
      <c r="P40" s="205">
        <f>DB_Census_State!AM40*FE_ConvertionFactors!$C$15*FE_ConvertionFactors!$F$15*FE_ConvertionFactors!$G$15</f>
        <v>137.48178799999999</v>
      </c>
      <c r="Q40" s="205">
        <f>DB_Census_State!AM40*FE_ConvertionFactors!$C$16*FE_ConvertionFactors!$F$16*FE_ConvertionFactors!$G$16</f>
        <v>191.28761600000001</v>
      </c>
      <c r="R40" s="205">
        <f>DB_Census_State!AM40*FE_ConvertionFactors!$C$17*FE_ConvertionFactors!$F$17*FE_ConvertionFactors!$G$17</f>
        <v>70.114186000000004</v>
      </c>
      <c r="S40" s="205">
        <f>(DB_Census_State!AM40*FE_ConvertionFactors!$D$19/FE_ConvertionFactors!$D$13)*FE_ConvertionFactors!$F$19*FE_ConvertionFactors!$G$19</f>
        <v>491.14090666666681</v>
      </c>
      <c r="T40" s="205">
        <f>DB_Census_State!AM40*FE_ConvertionFactors!$C$14*FE_ConvertionFactors!$F$14*FE_ConvertionFactors!$H$14</f>
        <v>82768.680000000008</v>
      </c>
      <c r="U40" s="205">
        <f>DB_Census_State!AM40*FE_ConvertionFactors!$C$15*FE_ConvertionFactors!$F$15*FE_ConvertionFactors!$H$15</f>
        <v>19693.337200000002</v>
      </c>
      <c r="V40" s="205">
        <f>DB_Census_State!AM40*FE_ConvertionFactors!$C$16*FE_ConvertionFactors!$F$16*FE_ConvertionFactors!$H$16</f>
        <v>33107.472000000002</v>
      </c>
      <c r="W40" s="205">
        <f>DB_Census_State!AM40*FE_ConvertionFactors!$C$17*FE_ConvertionFactors!$F$17*FE_ConvertionFactors!$H$17</f>
        <v>30888.141400000004</v>
      </c>
      <c r="X40" s="205">
        <f>(DB_Census_State!AM40*FE_ConvertionFactors!$D$19/FE_ConvertionFactors!$D$13)*FE_ConvertionFactors!$F$19*FE_ConvertionFactors!$H$19</f>
        <v>181254.38222222228</v>
      </c>
      <c r="Y40" s="205">
        <f>DB_Census_State!AM40*FE_ConvertionFactors!$C$14*FE_ConvertionFactors!$F$14*FE_ConvertionFactors!$I$14</f>
        <v>76790.941999999995</v>
      </c>
      <c r="Z40" s="205">
        <f>DB_Census_State!AM40*FE_ConvertionFactors!$C$15*FE_ConvertionFactors!$F$15*FE_ConvertionFactors!$L$15</f>
        <v>13144.37365</v>
      </c>
      <c r="AA40" s="205">
        <f>DB_Census_State!AM40*FE_ConvertionFactors!$C$15*FE_ConvertionFactors!$F$15*FE_ConvertionFactors!$I$14</f>
        <v>15513.1477</v>
      </c>
      <c r="AB40" s="205">
        <f>DB_Census_State!AM40*FE_ConvertionFactors!$C$16*FE_ConvertionFactors!$F$16*FE_ConvertionFactors!$L$16</f>
        <v>22025.464963025639</v>
      </c>
      <c r="AC40" s="205">
        <f>DB_Census_State!AM40*FE_ConvertionFactors!$C$16*FE_ConvertionFactors!$F$16*FE_ConvertionFactors!$I$14</f>
        <v>30716.376800000002</v>
      </c>
      <c r="AD40" s="205">
        <f>DB_Census_State!AN40*FE_ConvertionFactors!$C$22*FE_ConvertionFactors!$F$22*FE_ConvertionFactors!$G$22</f>
        <v>158.17955999999998</v>
      </c>
      <c r="AE40" s="205">
        <f>DB_Census_State!AN40*FE_ConvertionFactors!$C$23*FE_ConvertionFactors!$F$23*FE_ConvertionFactors!$G$23</f>
        <v>63.570275999999993</v>
      </c>
      <c r="AF40" s="205">
        <f>(DB_Census_State!AN40*FE_ConvertionFactors!$D$25/FE_ConvertionFactors!$D$21)*FE_ConvertionFactors!$F$25*FE_ConvertionFactors!$G$25</f>
        <v>3603.1296000000007</v>
      </c>
      <c r="AG40" s="205">
        <f>DB_Census_State!AN40*FE_ConvertionFactors!$C$22*FE_ConvertionFactors!$F$22*FE_ConvertionFactors!$H$22</f>
        <v>51333.743999999999</v>
      </c>
      <c r="AH40" s="205">
        <f>DB_Census_State!AN40*FE_ConvertionFactors!$C$23*FE_ConvertionFactors!$F$23*FE_ConvertionFactors!$H$23</f>
        <v>16474.5504</v>
      </c>
      <c r="AI40" s="205">
        <f>(DB_Census_State!AN40*FE_ConvertionFactors!$D$25/FE_ConvertionFactors!$D$21)*FE_ConvertionFactors!$F$25*FE_ConvertionFactors!$H$25</f>
        <v>384189.12</v>
      </c>
      <c r="AJ40" s="205">
        <f>DB_Census_State!AN40*FE_ConvertionFactors!$C$22*FE_ConvertionFactors!$F$22*FE_ConvertionFactors!$I$22</f>
        <v>45364.703999999998</v>
      </c>
      <c r="AK40" s="205">
        <f>DB_Census_State!AO40*FE_ConvertionFactors!$F$27*FE_ConvertionFactors!$G$27</f>
        <v>0</v>
      </c>
      <c r="AL40" s="205">
        <f>DB_Census_State!AO40*FE_ConvertionFactors!$C$29*FE_ConvertionFactors!$F$29*FE_ConvertionFactors!$G$29</f>
        <v>0</v>
      </c>
      <c r="AM40" s="205">
        <f>DB_Census_State!AO40*FE_ConvertionFactors!$F$27*FE_ConvertionFactors!$H$27</f>
        <v>0</v>
      </c>
      <c r="AN40" s="205">
        <f>DB_Census_State!AO40*FE_ConvertionFactors!$C$29*FE_ConvertionFactors!$F$29*FE_ConvertionFactors!$H$29</f>
        <v>0</v>
      </c>
      <c r="AO40" s="205">
        <f>DB_Census_State!AO40*FE_ConvertionFactors!$F$27*FE_ConvertionFactors!$I$27</f>
        <v>0</v>
      </c>
      <c r="AP40" s="205">
        <f>DB_Census_State!AP40*FE_ConvertionFactors!$F$31*FE_ConvertionFactors!$G$31</f>
        <v>3.0353399999999997</v>
      </c>
      <c r="AQ40" s="205">
        <f>DB_Census_State!AP40*FE_ConvertionFactors!$F$31*FE_ConvertionFactors!$H$31</f>
        <v>414.13679999999999</v>
      </c>
      <c r="AR40" s="205">
        <f>DB_Census_State!AP40*FE_ConvertionFactors!$F$31*FE_ConvertionFactors!$I$31</f>
        <v>345.11400000000003</v>
      </c>
      <c r="AS40" s="205">
        <f>DB_Census_State!AQ40*FE_ConvertionFactors!$C$34*FE_ConvertionFactors!$F$34*FE_ConvertionFactors!$G$34</f>
        <v>2851.5972800000009</v>
      </c>
      <c r="AT40" s="205">
        <f>DB_Census_State!AQ40*FE_ConvertionFactors!$C$35*FE_ConvertionFactors!$F$35*FE_ConvertionFactors!$G$35</f>
        <v>9486.6530939999993</v>
      </c>
      <c r="AU40" s="205">
        <f>DB_Census_State!AQ40*FE_ConvertionFactors!$C$35*FE_ConvertionFactors!$C$37*FE_ConvertionFactors!$F$37*FE_ConvertionFactors!$G$37</f>
        <v>5430.5818600320008</v>
      </c>
      <c r="AV40" s="205">
        <f>DB_Census_State!AQ40*FE_ConvertionFactors!$C$35*FE_ConvertionFactors!$C$38*FE_ConvertionFactors!$C$39*FE_ConvertionFactors!$F$39*FE_ConvertionFactors!$G$39</f>
        <v>2022.003979523</v>
      </c>
      <c r="AW40" s="205">
        <f>DB_Census_State!AQ40*FE_ConvertionFactors!$C$35*FE_ConvertionFactors!$C$38*FE_ConvertionFactors!$C$40*FE_ConvertionFactors!$F$40*FE_ConvertionFactors!$G$40</f>
        <v>415.480269765</v>
      </c>
      <c r="AX40" s="205">
        <f>DB_Census_State!AQ40*FE_ConvertionFactors!$C$35*FE_ConvertionFactors!$C$38*FE_ConvertionFactors!$C$41*FE_ConvertionFactors!$F$41*FE_ConvertionFactors!$G$41</f>
        <v>0</v>
      </c>
      <c r="AY40" s="205">
        <f>DB_Census_State!AQ40*FE_ConvertionFactors!$C$35*FE_ConvertionFactors!$C$42*FE_ConvertionFactors!$C$44*FE_ConvertionFactors!$F$44*FE_ConvertionFactors!$G$44</f>
        <v>10903.047321582608</v>
      </c>
      <c r="AZ40" s="205">
        <f>(DB_Census_State!AQ40*FE_ConvertionFactors!$D$46/FE_ConvertionFactors!$D$33)*FE_ConvertionFactors!$F$46*FE_ConvertionFactors!$G$46</f>
        <v>37423.819541333331</v>
      </c>
      <c r="BA40" s="205">
        <f>DB_Census_State!AQ40*FE_ConvertionFactors!$C$34*FE_ConvertionFactors!$F$34*FE_ConvertionFactors!$H$34</f>
        <v>969543.0752000002</v>
      </c>
      <c r="BB40" s="205">
        <f>DB_Census_State!AQ40*FE_ConvertionFactors!$C$35*FE_ConvertionFactors!$F$35*FE_ConvertionFactors!$H$35</f>
        <v>10751540.1732</v>
      </c>
      <c r="BC40" s="205">
        <f>DB_Census_State!AQ40*FE_ConvertionFactors!$C$35*FE_ConvertionFactors!$C$37*FE_ConvertionFactors!$F$37*FE_ConvertionFactors!$H$37</f>
        <v>5551261.4569216007</v>
      </c>
      <c r="BD40" s="205">
        <f>DB_Census_State!AQ40*FE_ConvertionFactors!$C$35*FE_ConvertionFactors!$C$38*FE_ConvertionFactors!$C$39*FE_ConvertionFactors!$F$39*FE_ConvertionFactors!$H$39</f>
        <v>540426.51816341991</v>
      </c>
      <c r="BE40" s="205">
        <f>DB_Census_State!AQ40*FE_ConvertionFactors!$C$35*FE_ConvertionFactors!$C$38*FE_ConvertionFactors!$C$40*FE_ConvertionFactors!$F$40*FE_ConvertionFactors!$H$40</f>
        <v>185832.99338580001</v>
      </c>
      <c r="BF40" s="205">
        <f>DB_Census_State!AQ40*FE_ConvertionFactors!$C$35*FE_ConvertionFactors!$C$38*FE_ConvertionFactors!$C$41*FE_ConvertionFactors!$F$41*FE_ConvertionFactors!$H$41</f>
        <v>2027921.4257893497</v>
      </c>
      <c r="BG40" s="205">
        <f>DB_Census_State!AQ40*FE_ConvertionFactors!$C$35*FE_ConvertionFactors!$C$42*FE_ConvertionFactors!$C$44*FE_ConvertionFactors!$F$44*FE_ConvertionFactors!$H$44</f>
        <v>1143926.2763627653</v>
      </c>
      <c r="BH40" s="205">
        <f>(DB_Census_State!AQ40*FE_ConvertionFactors!$D$46/FE_ConvertionFactors!$D$33)*FE_ConvertionFactors!$F$46*FE_ConvertionFactors!$H$46</f>
        <v>12234710.234666666</v>
      </c>
      <c r="BI40" s="205">
        <f>DB_Census_State!AQ40*FE_ConvertionFactors!$C$35*FE_ConvertionFactors!$C$38*FE_ConvertionFactors!$C$41*FE_ConvertionFactors!$F$41*FE_ConvertionFactors!$I$41</f>
        <v>1877275.8341592837</v>
      </c>
      <c r="BJ40" s="181">
        <f>DB_Census_State!AR40*FE_ConvertionFactors!$F$48*FE_ConvertionFactors!$G$48</f>
        <v>6863.2660799999994</v>
      </c>
      <c r="BK40" s="205">
        <f>(DB_Census_State!AR40*FE_ConvertionFactors!$D$50/FE_ConvertionFactors!$D$48)*FE_ConvertionFactors!$F$50*FE_ConvertionFactors!$G$50</f>
        <v>2910.9431999999997</v>
      </c>
      <c r="BL40" s="181">
        <f>DB_Census_State!AR40*FE_ConvertionFactors!$F$48*FE_ConvertionFactors!$H$48</f>
        <v>514744.95600000001</v>
      </c>
      <c r="BM40" s="205">
        <f>(DB_Census_State!AR40*FE_ConvertionFactors!$D$50/FE_ConvertionFactors!$D$48)*FE_ConvertionFactors!$F$50*FE_ConvertionFactors!$H$50</f>
        <v>733885.67999999993</v>
      </c>
      <c r="BN40" s="181">
        <f>DB_Census_State!AR40*FE_ConvertionFactors!$F$48*FE_ConvertionFactors!$I$48</f>
        <v>363365.65980000002</v>
      </c>
      <c r="BO40" s="181">
        <f>DB_Census_State!AS40*FE_ConvertionFactors!$F$52*FE_ConvertionFactors!$G$52</f>
        <v>9.8445456</v>
      </c>
      <c r="BP40" s="205">
        <f>DB_Census_State!AS40*FE_ConvertionFactors!$C$53*FE_ConvertionFactors!$F$53*FE_ConvertionFactors!$G$53</f>
        <v>2.9533636800000003</v>
      </c>
      <c r="BQ40" s="205">
        <f>DB_Census_State!AS40*FE_ConvertionFactors!$C$54*FE_ConvertionFactors!$C$55*FE_ConvertionFactors!$F$55*FE_ConvertionFactors!$G$55</f>
        <v>4.7596752000000002</v>
      </c>
      <c r="BR40" s="205">
        <f>DB_Census_State!AS40*FE_ConvertionFactors!$C$54*FE_ConvertionFactors!$C$56*FE_ConvertionFactors!$F$56*FE_ConvertionFactors!$G$56</f>
        <v>0.83676270234375283</v>
      </c>
      <c r="BS40" s="205">
        <f>DB_Census_State!AS40*FE_ConvertionFactors!$F$52*FE_ConvertionFactors!$H$52</f>
        <v>2341.4054400000005</v>
      </c>
      <c r="BT40" s="205">
        <f>DB_Census_State!AS40*FE_ConvertionFactors!$C$53*FE_ConvertionFactors!$F$53*FE_ConvertionFactors!$H$53</f>
        <v>702.42163200000016</v>
      </c>
      <c r="BU40" s="205">
        <f>DB_Census_State!AS40*FE_ConvertionFactors!$C$54*FE_ConvertionFactors!$C$55*FE_ConvertionFactors!$F$55*FE_ConvertionFactors!$H$55</f>
        <v>1435.8353520000003</v>
      </c>
      <c r="BV40" s="205">
        <f>DB_Census_State!AS40*FE_ConvertionFactors!$C$54*FE_ConvertionFactors!$C$56*FE_ConvertionFactors!$F$56*FE_ConvertionFactors!$H$56</f>
        <v>219.78966981562573</v>
      </c>
      <c r="BW40" s="205">
        <f>DB_Census_State!AS40*FE_ConvertionFactors!$F$52*FE_ConvertionFactors!$I$52</f>
        <v>1197.3096</v>
      </c>
      <c r="BX40" s="205">
        <f>DB_Census_State!AS40*FE_ConvertionFactors!$C$53*FE_ConvertionFactors!$F$53*FE_ConvertionFactors!$I$53</f>
        <v>359.19288000000006</v>
      </c>
      <c r="BY40" s="205">
        <f>DB_Census_State!AS40*FE_ConvertionFactors!$C$54*FE_ConvertionFactors!$C$55*FE_ConvertionFactors!$F$55*FE_ConvertionFactors!$L$55</f>
        <v>745.68244800000014</v>
      </c>
      <c r="BZ40" s="205">
        <f>DB_Census_State!AS40*FE_ConvertionFactors!$C$54*FE_ConvertionFactors!$C$56*FE_ConvertionFactors!$F$56*FE_ConvertionFactors!$I$56</f>
        <v>125.51440535156291</v>
      </c>
      <c r="CA40" s="205">
        <f>DB_Census_State!AT40*FE_ConvertionFactors!$F$58*FE_ConvertionFactors!$G$58</f>
        <v>2396.312672</v>
      </c>
      <c r="CB40" s="205">
        <f>(DB_Census_State!AT40*FE_ConvertionFactors!$D$60/FE_ConvertionFactors!$D$58)*FE_ConvertionFactors!$F$60*FE_ConvertionFactors!$G$60</f>
        <v>11236.058222727273</v>
      </c>
      <c r="CC40" s="205">
        <f>DB_Census_State!AT40*FE_ConvertionFactors!$F$58*FE_ConvertionFactors!$H$58</f>
        <v>1576036.4112000002</v>
      </c>
      <c r="CD40" s="205">
        <f>(DB_Census_State!AT40*FE_ConvertionFactors!$D$60/FE_ConvertionFactors!$D$58)*FE_ConvertionFactors!$F$60*FE_ConvertionFactors!$H$60</f>
        <v>897982.16318181809</v>
      </c>
      <c r="CE40" s="205">
        <f>DB_Census_State!AT40*FE_ConvertionFactors!$F$58*FE_ConvertionFactors!$I$58</f>
        <v>1179723.1616</v>
      </c>
      <c r="CF40" s="205">
        <f>DB_Census_State!AU40*FE_ConvertionFactors!$F$62*FE_ConvertionFactors!$G$62</f>
        <v>3458.2240000000002</v>
      </c>
      <c r="CG40" s="205">
        <f>DB_Census_State!AU40*FE_ConvertionFactors!$C$63*FE_ConvertionFactors!$F$63*FE_ConvertionFactors!$G$63</f>
        <v>1383.2896000000001</v>
      </c>
      <c r="CH40" s="205">
        <f>DB_Census_State!AU40*FE_ConvertionFactors!$C$64*FE_ConvertionFactors!$F$64*FE_ConvertionFactors!$G$64</f>
        <v>2074.9344000000001</v>
      </c>
      <c r="CI40" s="205">
        <f>(DB_Census_State!AU40*FE_ConvertionFactors!$D$66/FE_ConvertionFactors!$D$62)*FE_ConvertionFactors!$F$66*FE_ConvertionFactors!$G$66</f>
        <v>1837.1814999999997</v>
      </c>
      <c r="CJ40" s="205">
        <f>DB_Census_State!AU40*FE_ConvertionFactors!$F$62*FE_ConvertionFactors!$H$62</f>
        <v>650146.11199999996</v>
      </c>
      <c r="CK40" s="205">
        <f>DB_Census_State!AU40*FE_ConvertionFactors!$C$63*FE_ConvertionFactors!$F$63*FE_ConvertionFactors!$H$63</f>
        <v>260058.44480000003</v>
      </c>
      <c r="CL40" s="205">
        <f>DB_Census_State!AU40*FE_ConvertionFactors!$C$64*FE_ConvertionFactors!$F$64*FE_ConvertionFactors!$H$64</f>
        <v>390087.66720000003</v>
      </c>
      <c r="CM40" s="205">
        <f>(DB_Census_State!AU40*FE_ConvertionFactors!$D$66/FE_ConvertionFactors!$D$62)*FE_ConvertionFactors!$F$66*FE_ConvertionFactors!$H$66</f>
        <v>551154.44999999995</v>
      </c>
      <c r="CN40" s="205">
        <f>DB_Census_State!AU40*FE_ConvertionFactors!$F$62*FE_ConvertionFactors!$I$62</f>
        <v>553315.83999999997</v>
      </c>
      <c r="CO40" s="205">
        <f>DB_Census_State!AU40*FE_ConvertionFactors!$C$63*FE_ConvertionFactors!$F$63*FE_ConvertionFactors!$I$63</f>
        <v>221326.33600000001</v>
      </c>
      <c r="CP40" s="205">
        <f>DB_Census_State!AU40*FE_ConvertionFactors!$C$64*FE_ConvertionFactors!$F$64*FE_ConvertionFactors!$L$64</f>
        <v>333026.97119999997</v>
      </c>
      <c r="CQ40" s="205">
        <f>DB_Census_State!AU40*FE_ConvertionFactors!$C$64*FE_ConvertionFactors!$F$64*FE_ConvertionFactors!$I$63</f>
        <v>331989.50400000002</v>
      </c>
      <c r="CR40" s="205">
        <f>DB_Census_State!AV40*FE_ConvertionFactors!$F$68*FE_ConvertionFactors!$G$68</f>
        <v>0</v>
      </c>
      <c r="CS40" s="205">
        <f>DB_Census_State!AV40*FE_ConvertionFactors!$C$69*FE_ConvertionFactors!$F$69*FE_ConvertionFactors!$G$69</f>
        <v>0</v>
      </c>
      <c r="CT40" s="205">
        <f>DB_Census_State!AV40*FE_ConvertionFactors!$C$70*FE_ConvertionFactors!$C$71*FE_ConvertionFactors!$F$71*FE_ConvertionFactors!$G$71</f>
        <v>0</v>
      </c>
      <c r="CU40" s="205">
        <f>DB_Census_State!AV40*FE_ConvertionFactors!$C$70*FE_ConvertionFactors!$C$72*FE_ConvertionFactors!$F$72*FE_ConvertionFactors!$G$72</f>
        <v>0</v>
      </c>
      <c r="CV40" s="205">
        <f>(DB_Census_State!AV40*FE_ConvertionFactors!$D$74/FE_ConvertionFactors!$D$69)*FE_ConvertionFactors!$F$74*FE_ConvertionFactors!$G$74</f>
        <v>0</v>
      </c>
      <c r="CW40" s="205">
        <f>DB_Census_State!AV40*FE_ConvertionFactors!$F$68*FE_ConvertionFactors!$H$68</f>
        <v>0</v>
      </c>
      <c r="CX40" s="205">
        <f>DB_Census_State!AV40*FE_ConvertionFactors!$C$69*FE_ConvertionFactors!$F$69*FE_ConvertionFactors!$H$69</f>
        <v>0</v>
      </c>
      <c r="CY40" s="205">
        <f>DB_Census_State!AV40*FE_ConvertionFactors!$C$70*FE_ConvertionFactors!$C$71*FE_ConvertionFactors!$F$71*FE_ConvertionFactors!$H$71</f>
        <v>0</v>
      </c>
      <c r="CZ40" s="205">
        <f>DB_Census_State!AV40*FE_ConvertionFactors!$C$70*FE_ConvertionFactors!$C$72*FE_ConvertionFactors!$F$72*FE_ConvertionFactors!$H$72</f>
        <v>0</v>
      </c>
      <c r="DA40" s="205">
        <f>(DB_Census_State!AV40*FE_ConvertionFactors!$D$74/FE_ConvertionFactors!$D$69)*FE_ConvertionFactors!$F$74*FE_ConvertionFactors!$H$74</f>
        <v>0</v>
      </c>
      <c r="DB40" s="205">
        <f>DB_Census_State!AV40*FE_ConvertionFactors!$F$68*FE_ConvertionFactors!$I$68</f>
        <v>0</v>
      </c>
      <c r="DC40" s="205">
        <f>DB_Census_State!AV40*FE_ConvertionFactors!$C$69*FE_ConvertionFactors!$F$69*FE_ConvertionFactors!$I$69</f>
        <v>0</v>
      </c>
      <c r="DD40" s="205">
        <f>DB_Census_State!AV40*FE_ConvertionFactors!$C$70*FE_ConvertionFactors!$C$71*FE_ConvertionFactors!$F$71*FE_ConvertionFactors!$I$71</f>
        <v>0</v>
      </c>
      <c r="DE40" s="205">
        <f>DB_Census_State!AV40*FE_ConvertionFactors!$C$70*FE_ConvertionFactors!$C$72*FE_ConvertionFactors!$F$72*FE_ConvertionFactors!$L$72</f>
        <v>0</v>
      </c>
      <c r="DF40" s="205">
        <f>DB_Census_State!AV40*FE_ConvertionFactors!$C$70*FE_ConvertionFactors!$C$72*FE_ConvertionFactors!$F$72*FE_ConvertionFactors!$I$69</f>
        <v>0</v>
      </c>
      <c r="DG40" s="205">
        <f>DB_Census_State!AW40*FE_ConvertionFactors!$F$76*FE_ConvertionFactors!$G$76</f>
        <v>0</v>
      </c>
      <c r="DH40" s="205">
        <f>DB_Census_State!AW40*FE_ConvertionFactors!$C$77*FE_ConvertionFactors!$F$77*FE_ConvertionFactors!$G$77</f>
        <v>0</v>
      </c>
      <c r="DI40" s="205">
        <f>DB_Census_State!AW40*FE_ConvertionFactors!$C$78*FE_ConvertionFactors!$F$78*FE_ConvertionFactors!$G$78</f>
        <v>0</v>
      </c>
      <c r="DJ40" s="205">
        <f>(DB_Census_State!AW40*FE_ConvertionFactors!$D$80/FE_ConvertionFactors!$D$76)*FE_ConvertionFactors!$F$80*FE_ConvertionFactors!$G$80</f>
        <v>0</v>
      </c>
      <c r="DK40" s="205">
        <f>DB_Census_State!AW40*FE_ConvertionFactors!$F$76*FE_ConvertionFactors!$H$76</f>
        <v>0</v>
      </c>
      <c r="DL40" s="205">
        <f>DB_Census_State!AW40*FE_ConvertionFactors!$C$77*FE_ConvertionFactors!$F$77*FE_ConvertionFactors!$H$77</f>
        <v>0</v>
      </c>
      <c r="DM40" s="205">
        <f>DB_Census_State!AW40*FE_ConvertionFactors!$C$78*FE_ConvertionFactors!$F$78*FE_ConvertionFactors!$H$78</f>
        <v>0</v>
      </c>
      <c r="DN40" s="205">
        <f>(DB_Census_State!AW40*FE_ConvertionFactors!$D$80/FE_ConvertionFactors!$D$76)*FE_ConvertionFactors!$F$80*FE_ConvertionFactors!$H$80</f>
        <v>0</v>
      </c>
      <c r="DO40" s="205">
        <f>DB_Census_State!AW40*FE_ConvertionFactors!$F$76*FE_ConvertionFactors!$I$76</f>
        <v>0</v>
      </c>
      <c r="DP40" s="205">
        <f>DB_Census_State!AW40*FE_ConvertionFactors!$C$77*FE_ConvertionFactors!$F$77*FE_ConvertionFactors!$I$77</f>
        <v>0</v>
      </c>
      <c r="DQ40" s="205">
        <f>DB_Census_State!AW40*FE_ConvertionFactors!$C$78*FE_ConvertionFactors!$F$78*FE_ConvertionFactors!$L$78</f>
        <v>0</v>
      </c>
      <c r="DR40" s="205">
        <f>DB_Census_State!AW40*FE_ConvertionFactors!$C$78*FE_ConvertionFactors!$F$78*FE_ConvertionFactors!$I$77</f>
        <v>0</v>
      </c>
      <c r="DS40" s="181">
        <f>SUM(DB_Census_State!M40:N40)*FE_ConvertionFactors!$E$84*FE_ConvertionFactors!$F$84*FE_ConvertionFactors!$G$84</f>
        <v>6027.5179821528791</v>
      </c>
      <c r="DT40" s="181">
        <f>SUM(DB_Census_State!O40:P40)*FE_ConvertionFactors!$E$85*FE_ConvertionFactors!$F$85*FE_ConvertionFactors!$G$85</f>
        <v>402.46859545399997</v>
      </c>
      <c r="DU40" s="181">
        <f>SUM(DB_Census_State!Q40:S40)*FE_ConvertionFactors!$E$86*FE_ConvertionFactors!$F$86*FE_ConvertionFactors!$G$86</f>
        <v>199.97041261800001</v>
      </c>
      <c r="DV40" s="181">
        <f>DB_Census_State!U40*FE_ConvertionFactors!$E$87*FE_ConvertionFactors!$F$87*FE_ConvertionFactors!$G$87</f>
        <v>996.69746458949953</v>
      </c>
      <c r="DW40" s="181">
        <f>DB_Census_State!V40*FE_ConvertionFactors!$E$88*FE_ConvertionFactors!$F$88*FE_ConvertionFactors!$G$88</f>
        <v>2167.1639100000002</v>
      </c>
      <c r="DX40" s="181">
        <f>SUM(DB_Census_State!M40:N40)*FE_ConvertionFactors!$E$84*FE_ConvertionFactors!$F$84*FE_ConvertionFactors!$H$84</f>
        <v>340515.62626448082</v>
      </c>
      <c r="DY40" s="181">
        <f>SUM(DB_Census_State!O40:P40)*FE_ConvertionFactors!$E$85*FE_ConvertionFactors!$F$85*FE_ConvertionFactors!$H$85</f>
        <v>25095.100657719999</v>
      </c>
      <c r="DZ40" s="181">
        <f>SUM(DB_Census_State!Q40:S40)*FE_ConvertionFactors!$E$86*FE_ConvertionFactors!$F$86*FE_ConvertionFactors!$H$86</f>
        <v>12707.951881000001</v>
      </c>
      <c r="EA40" s="181">
        <f>DB_Census_State!U40*FE_ConvertionFactors!$E$87*FE_ConvertionFactors!$F$87*FE_ConvertionFactors!$H$87</f>
        <v>76172.474625363306</v>
      </c>
      <c r="EB40" s="181">
        <f>DB_Census_State!V40*FE_ConvertionFactors!$E$88*FE_ConvertionFactors!$F$88*FE_ConvertionFactors!$H$88</f>
        <v>129531.63600000003</v>
      </c>
      <c r="EC40" s="181">
        <f>SUM(DB_Census_State!M40:N40)*FE_ConvertionFactors!$E$84*FE_ConvertionFactors!$F$84*FE_ConvertionFactors!$I$84</f>
        <v>229619.73265344303</v>
      </c>
      <c r="ED40" s="181">
        <f>SUM(DB_Census_State!O40:P40)*FE_ConvertionFactors!$E$85*FE_ConvertionFactors!$F$85*FE_ConvertionFactors!$I$85</f>
        <v>16951.030255591999</v>
      </c>
      <c r="EE40" s="181">
        <f>SUM(DB_Census_State!Q40:S40)*FE_ConvertionFactors!$E$86*FE_ConvertionFactors!$F$86*FE_ConvertionFactors!$I$86</f>
        <v>8583.8618365999992</v>
      </c>
      <c r="EF40" s="181">
        <f>DB_Census_State!U40*FE_ConvertionFactors!$E$87*FE_ConvertionFactors!$F$87*FE_ConvertionFactors!$I$87</f>
        <v>60937.979700290642</v>
      </c>
      <c r="EG40" s="181">
        <f>DB_Census_State!V40*FE_ConvertionFactors!$E$88*FE_ConvertionFactors!$F$88*FE_ConvertionFactors!$I$88</f>
        <v>82700.967600000018</v>
      </c>
      <c r="EH40" s="181">
        <f>DB_Census_State!W40*0.00104*FE_ConvertionFactors!$F$90*FE_ConvertionFactors!$G$90</f>
        <v>4731.9610520000006</v>
      </c>
      <c r="EI40" s="181">
        <f>DB_Census_State!X40*0.00104*FE_ConvertionFactors!$F$91*FE_ConvertionFactors!$G$91</f>
        <v>31.437691999999995</v>
      </c>
      <c r="EJ40" s="181">
        <f>DB_Census_State!Y40*0.000054*FE_ConvertionFactors!$F$92*FE_ConvertionFactors!$G$92</f>
        <v>613.81537559999992</v>
      </c>
      <c r="EK40" s="205">
        <f>DB_Census_State!W40*0.00104*FE_ConvertionFactors!$F$90*FE_ConvertionFactors!$H$90</f>
        <v>562478.38919999998</v>
      </c>
      <c r="EL40" s="205">
        <f>DB_Census_State!X40*0.00104*FE_ConvertionFactors!$F$91*FE_ConvertionFactors!$H$91</f>
        <v>3736.933199999999</v>
      </c>
      <c r="EM40" s="205">
        <f>DB_Census_State!Y40*0.000054*FE_ConvertionFactors!$F$92*FE_ConvertionFactors!$H$92</f>
        <v>51034.364085599998</v>
      </c>
      <c r="EN40" s="205">
        <f>DB_Census_State!W40*0.00104*FE_ConvertionFactors!$F$90*FE_ConvertionFactors!$I$90</f>
        <v>390342.14564800001</v>
      </c>
      <c r="EO40" s="205">
        <f>DB_Census_State!X40*0.00104*FE_ConvertionFactors!$F$91*FE_ConvertionFactors!$I$91</f>
        <v>2593.3130079999992</v>
      </c>
      <c r="EP40" s="205">
        <f>DB_Census_State!Y40*0.000054*FE_ConvertionFactors!$F$92*FE_ConvertionFactors!$I$92</f>
        <v>30164.641315199999</v>
      </c>
    </row>
    <row r="41" spans="1:146" x14ac:dyDescent="0.2">
      <c r="A41" s="203">
        <v>25</v>
      </c>
      <c r="B41" s="203" t="s">
        <v>43</v>
      </c>
      <c r="C41" s="203">
        <v>1985</v>
      </c>
      <c r="D41" s="204" t="s">
        <v>201</v>
      </c>
      <c r="E41" s="205">
        <f>DB_Census_State!AL41*FE_ConvertionFactors!$C$4*FE_ConvertionFactors!$F$4*FE_ConvertionFactors!$G$4</f>
        <v>0</v>
      </c>
      <c r="F41" s="205">
        <f>DB_Census_State!AL41*FE_ConvertionFactors!$C$5*FE_ConvertionFactors!$F$5*FE_ConvertionFactors!$G$5</f>
        <v>8814.0101280000017</v>
      </c>
      <c r="G41" s="205">
        <f>(DB_Census_State!AL41*FE_ConvertionFactors!$D$9/FE_ConvertionFactors!$D$3)*FE_ConvertionFactors!$C$10*FE_ConvertionFactors!$F$10*FE_ConvertionFactors!$G$10</f>
        <v>819.352576</v>
      </c>
      <c r="H41" s="205">
        <f>(DB_Census_State!AL41*FE_ConvertionFactors!$D$9/FE_ConvertionFactors!$D$3)*FE_ConvertionFactors!$C$11*FE_ConvertionFactors!$F$11*FE_ConvertionFactors!$G$11</f>
        <v>241.40188800000001</v>
      </c>
      <c r="I41" s="205">
        <f>DB_Census_State!AL41*FE_ConvertionFactors!$C$4*FE_ConvertionFactors!$F$4*FE_ConvertionFactors!$H$4</f>
        <v>284846.39999999997</v>
      </c>
      <c r="J41" s="205">
        <f>DB_Census_State!AL41*FE_ConvertionFactors!$C$5*FE_ConvertionFactors!$F$5*FE_ConvertionFactors!$H$5</f>
        <v>506687.74800000008</v>
      </c>
      <c r="K41" s="205">
        <f>(DB_Census_State!AL41*FE_ConvertionFactors!$D$9/FE_ConvertionFactors!$D$3)*FE_ConvertionFactors!$C$10*FE_ConvertionFactors!$F$10*FE_ConvertionFactors!$H$10</f>
        <v>240684.8192</v>
      </c>
      <c r="L41" s="205">
        <f>(DB_Census_State!AL41*FE_ConvertionFactors!$D$9/FE_ConvertionFactors!$D$3)*FE_ConvertionFactors!$C$11*FE_ConvertionFactors!$F$11*FE_ConvertionFactors!$H$11</f>
        <v>37595.376000000004</v>
      </c>
      <c r="M41" s="205">
        <f>DB_Census_State!AL41*FE_ConvertionFactors!$C$4*FE_ConvertionFactors!$F$4*FE_ConvertionFactors!$I$4</f>
        <v>268176</v>
      </c>
      <c r="N41" s="205">
        <f>DB_Census_State!AL41*FE_ConvertionFactors!$C$5*FE_ConvertionFactors!$F$5*FE_ConvertionFactors!$L$5</f>
        <v>255700.56120000005</v>
      </c>
      <c r="O41" s="205">
        <f>DB_Census_State!AM41*FE_ConvertionFactors!$C$14*FE_ConvertionFactors!$F$14*FE_ConvertionFactors!$G$14</f>
        <v>1251.162016</v>
      </c>
      <c r="P41" s="205">
        <f>DB_Census_State!AM41*FE_ConvertionFactors!$C$15*FE_ConvertionFactors!$F$15*FE_ConvertionFactors!$G$15</f>
        <v>359.69289520000001</v>
      </c>
      <c r="Q41" s="205">
        <f>DB_Census_State!AM41*FE_ConvertionFactors!$C$16*FE_ConvertionFactors!$F$16*FE_ConvertionFactors!$G$16</f>
        <v>500.46480639999999</v>
      </c>
      <c r="R41" s="205">
        <f>DB_Census_State!AM41*FE_ConvertionFactors!$C$17*FE_ConvertionFactors!$F$17*FE_ConvertionFactors!$G$17</f>
        <v>183.43938439999999</v>
      </c>
      <c r="S41" s="205">
        <f>(DB_Census_State!AM41*FE_ConvertionFactors!$D$19/FE_ConvertionFactors!$D$13)*FE_ConvertionFactors!$F$19*FE_ConvertionFactors!$G$19</f>
        <v>1284.9694293333337</v>
      </c>
      <c r="T41" s="205">
        <f>DB_Census_State!AM41*FE_ConvertionFactors!$C$14*FE_ConvertionFactors!$F$14*FE_ConvertionFactors!$H$14</f>
        <v>216547.272</v>
      </c>
      <c r="U41" s="205">
        <f>DB_Census_State!AM41*FE_ConvertionFactors!$C$15*FE_ConvertionFactors!$F$15*FE_ConvertionFactors!$H$15</f>
        <v>51523.576880000008</v>
      </c>
      <c r="V41" s="205">
        <f>DB_Census_State!AM41*FE_ConvertionFactors!$C$16*FE_ConvertionFactors!$F$16*FE_ConvertionFactors!$H$16</f>
        <v>86618.908800000005</v>
      </c>
      <c r="W41" s="205">
        <f>DB_Census_State!AM41*FE_ConvertionFactors!$C$17*FE_ConvertionFactors!$F$17*FE_ConvertionFactors!$H$17</f>
        <v>80812.485560000016</v>
      </c>
      <c r="X41" s="205">
        <f>(DB_Census_State!AM41*FE_ConvertionFactors!$D$19/FE_ConvertionFactors!$D$13)*FE_ConvertionFactors!$F$19*FE_ConvertionFactors!$H$19</f>
        <v>474214.90844444453</v>
      </c>
      <c r="Y41" s="205">
        <f>DB_Census_State!AM41*FE_ConvertionFactors!$C$14*FE_ConvertionFactors!$F$14*FE_ConvertionFactors!$I$14</f>
        <v>200907.74679999999</v>
      </c>
      <c r="Z41" s="205">
        <f>DB_Census_State!AM41*FE_ConvertionFactors!$C$15*FE_ConvertionFactors!$F$15*FE_ConvertionFactors!$L$15</f>
        <v>34389.557209999999</v>
      </c>
      <c r="AA41" s="205">
        <f>DB_Census_State!AM41*FE_ConvertionFactors!$C$15*FE_ConvertionFactors!$F$15*FE_ConvertionFactors!$I$14</f>
        <v>40586.968580000001</v>
      </c>
      <c r="AB41" s="205">
        <f>DB_Census_State!AM41*FE_ConvertionFactors!$C$16*FE_ConvertionFactors!$F$16*FE_ConvertionFactors!$L$16</f>
        <v>57625.110757774361</v>
      </c>
      <c r="AC41" s="205">
        <f>DB_Census_State!AM41*FE_ConvertionFactors!$C$16*FE_ConvertionFactors!$F$16*FE_ConvertionFactors!$I$14</f>
        <v>80363.098720000009</v>
      </c>
      <c r="AD41" s="205">
        <f>DB_Census_State!AN41*FE_ConvertionFactors!$C$22*FE_ConvertionFactors!$F$22*FE_ConvertionFactors!$G$22</f>
        <v>1277.1750684000001</v>
      </c>
      <c r="AE41" s="205">
        <f>DB_Census_State!AN41*FE_ConvertionFactors!$C$23*FE_ConvertionFactors!$F$23*FE_ConvertionFactors!$G$23</f>
        <v>513.27979163999998</v>
      </c>
      <c r="AF41" s="205">
        <f>(DB_Census_State!AN41*FE_ConvertionFactors!$D$25/FE_ConvertionFactors!$D$21)*FE_ConvertionFactors!$F$25*FE_ConvertionFactors!$G$25</f>
        <v>29092.426944000006</v>
      </c>
      <c r="AG41" s="205">
        <f>DB_Census_State!AN41*FE_ConvertionFactors!$C$22*FE_ConvertionFactors!$F$22*FE_ConvertionFactors!$H$22</f>
        <v>414479.45616</v>
      </c>
      <c r="AH41" s="205">
        <f>DB_Census_State!AN41*FE_ConvertionFactors!$C$23*FE_ConvertionFactors!$F$23*FE_ConvertionFactors!$H$23</f>
        <v>133018.98825599998</v>
      </c>
      <c r="AI41" s="205">
        <f>(DB_Census_State!AN41*FE_ConvertionFactors!$D$25/FE_ConvertionFactors!$D$21)*FE_ConvertionFactors!$F$25*FE_ConvertionFactors!$H$25</f>
        <v>3102023.8368000006</v>
      </c>
      <c r="AJ41" s="205">
        <f>DB_Census_State!AN41*FE_ConvertionFactors!$C$22*FE_ConvertionFactors!$F$22*FE_ConvertionFactors!$I$22</f>
        <v>366284.17056</v>
      </c>
      <c r="AK41" s="205">
        <f>DB_Census_State!AO41*FE_ConvertionFactors!$F$27*FE_ConvertionFactors!$G$27</f>
        <v>0</v>
      </c>
      <c r="AL41" s="205">
        <f>DB_Census_State!AO41*FE_ConvertionFactors!$C$29*FE_ConvertionFactors!$F$29*FE_ConvertionFactors!$G$29</f>
        <v>0</v>
      </c>
      <c r="AM41" s="205">
        <f>DB_Census_State!AO41*FE_ConvertionFactors!$F$27*FE_ConvertionFactors!$H$27</f>
        <v>0</v>
      </c>
      <c r="AN41" s="205">
        <f>DB_Census_State!AO41*FE_ConvertionFactors!$C$29*FE_ConvertionFactors!$F$29*FE_ConvertionFactors!$H$29</f>
        <v>0</v>
      </c>
      <c r="AO41" s="205">
        <f>DB_Census_State!AO41*FE_ConvertionFactors!$F$27*FE_ConvertionFactors!$I$27</f>
        <v>0</v>
      </c>
      <c r="AP41" s="205">
        <f>DB_Census_State!AP41*FE_ConvertionFactors!$F$31*FE_ConvertionFactors!$G$31</f>
        <v>18.625949999999996</v>
      </c>
      <c r="AQ41" s="205">
        <f>DB_Census_State!AP41*FE_ConvertionFactors!$F$31*FE_ConvertionFactors!$H$31</f>
        <v>2541.2939999999999</v>
      </c>
      <c r="AR41" s="205">
        <f>DB_Census_State!AP41*FE_ConvertionFactors!$F$31*FE_ConvertionFactors!$I$31</f>
        <v>2117.7449999999999</v>
      </c>
      <c r="AS41" s="205">
        <f>DB_Census_State!AQ41*FE_ConvertionFactors!$C$34*FE_ConvertionFactors!$F$34*FE_ConvertionFactors!$G$34</f>
        <v>6246.6644800000013</v>
      </c>
      <c r="AT41" s="205">
        <f>DB_Census_State!AQ41*FE_ConvertionFactors!$C$35*FE_ConvertionFactors!$F$35*FE_ConvertionFactors!$G$35</f>
        <v>20781.314154000003</v>
      </c>
      <c r="AU41" s="205">
        <f>DB_Census_State!AQ41*FE_ConvertionFactors!$C$35*FE_ConvertionFactors!$C$37*FE_ConvertionFactors!$F$37*FE_ConvertionFactors!$G$37</f>
        <v>11896.147835712003</v>
      </c>
      <c r="AV41" s="205">
        <f>DB_Census_State!AQ41*FE_ConvertionFactors!$C$35*FE_ConvertionFactors!$C$38*FE_ConvertionFactors!$C$39*FE_ConvertionFactors!$F$39*FE_ConvertionFactors!$G$39</f>
        <v>4429.3703482930014</v>
      </c>
      <c r="AW41" s="205">
        <f>DB_Census_State!AQ41*FE_ConvertionFactors!$C$35*FE_ConvertionFactors!$C$38*FE_ConvertionFactors!$C$40*FE_ConvertionFactors!$F$40*FE_ConvertionFactors!$G$40</f>
        <v>910.14459211500014</v>
      </c>
      <c r="AX41" s="205">
        <f>DB_Census_State!AQ41*FE_ConvertionFactors!$C$35*FE_ConvertionFactors!$C$38*FE_ConvertionFactors!$C$41*FE_ConvertionFactors!$F$41*FE_ConvertionFactors!$G$41</f>
        <v>0</v>
      </c>
      <c r="AY41" s="205">
        <f>DB_Census_State!AQ41*FE_ConvertionFactors!$C$35*FE_ConvertionFactors!$C$42*FE_ConvertionFactors!$C$44*FE_ConvertionFactors!$F$44*FE_ConvertionFactors!$G$44</f>
        <v>23884.045234988174</v>
      </c>
      <c r="AZ41" s="205">
        <f>(DB_Census_State!AQ41*FE_ConvertionFactors!$D$46/FE_ConvertionFactors!$D$33)*FE_ConvertionFactors!$F$46*FE_ConvertionFactors!$G$46</f>
        <v>81980.034794666659</v>
      </c>
      <c r="BA41" s="205">
        <f>DB_Census_State!AQ41*FE_ConvertionFactors!$C$34*FE_ConvertionFactors!$F$34*FE_ConvertionFactors!$H$34</f>
        <v>2123865.9232000001</v>
      </c>
      <c r="BB41" s="205">
        <f>DB_Census_State!AQ41*FE_ConvertionFactors!$C$35*FE_ConvertionFactors!$F$35*FE_ConvertionFactors!$H$35</f>
        <v>23552156.041200005</v>
      </c>
      <c r="BC41" s="205">
        <f>DB_Census_State!AQ41*FE_ConvertionFactors!$C$35*FE_ConvertionFactors!$C$37*FE_ConvertionFactors!$F$37*FE_ConvertionFactors!$H$37</f>
        <v>12160506.676505603</v>
      </c>
      <c r="BD41" s="205">
        <f>DB_Census_State!AQ41*FE_ConvertionFactors!$C$35*FE_ConvertionFactors!$C$38*FE_ConvertionFactors!$C$39*FE_ConvertionFactors!$F$39*FE_ConvertionFactors!$H$39</f>
        <v>1183849.8930892204</v>
      </c>
      <c r="BE41" s="205">
        <f>DB_Census_State!AQ41*FE_ConvertionFactors!$C$35*FE_ConvertionFactors!$C$38*FE_ConvertionFactors!$C$40*FE_ConvertionFactors!$F$40*FE_ConvertionFactors!$H$40</f>
        <v>407082.85392780008</v>
      </c>
      <c r="BF41" s="205">
        <f>DB_Census_State!AQ41*FE_ConvertionFactors!$C$35*FE_ConvertionFactors!$C$38*FE_ConvertionFactors!$C$41*FE_ConvertionFactors!$F$41*FE_ConvertionFactors!$H$41</f>
        <v>4442333.01369585</v>
      </c>
      <c r="BG41" s="205">
        <f>DB_Census_State!AQ41*FE_ConvertionFactors!$C$35*FE_ConvertionFactors!$C$42*FE_ConvertionFactors!$C$44*FE_ConvertionFactors!$F$44*FE_ConvertionFactors!$H$44</f>
        <v>2505867.0410479396</v>
      </c>
      <c r="BH41" s="205">
        <f>(DB_Census_State!AQ41*FE_ConvertionFactors!$D$46/FE_ConvertionFactors!$D$33)*FE_ConvertionFactors!$F$46*FE_ConvertionFactors!$H$46</f>
        <v>26801165.221333332</v>
      </c>
      <c r="BI41" s="205">
        <f>DB_Census_State!AQ41*FE_ConvertionFactors!$C$35*FE_ConvertionFactors!$C$38*FE_ConvertionFactors!$C$41*FE_ConvertionFactors!$F$41*FE_ConvertionFactors!$I$41</f>
        <v>4112331.132678444</v>
      </c>
      <c r="BJ41" s="181">
        <f>DB_Census_State!AR41*FE_ConvertionFactors!$F$48*FE_ConvertionFactors!$G$48</f>
        <v>13626.433655999999</v>
      </c>
      <c r="BK41" s="205">
        <f>(DB_Census_State!AR41*FE_ConvertionFactors!$D$50/FE_ConvertionFactors!$D$48)*FE_ConvertionFactors!$F$50*FE_ConvertionFactors!$G$50</f>
        <v>5779.431239999999</v>
      </c>
      <c r="BL41" s="181">
        <f>DB_Census_State!AR41*FE_ConvertionFactors!$F$48*FE_ConvertionFactors!$H$48</f>
        <v>1021982.5242000001</v>
      </c>
      <c r="BM41" s="205">
        <f>(DB_Census_State!AR41*FE_ConvertionFactors!$D$50/FE_ConvertionFactors!$D$48)*FE_ConvertionFactors!$F$50*FE_ConvertionFactors!$H$50</f>
        <v>1457067.8759999997</v>
      </c>
      <c r="BN41" s="181">
        <f>DB_Census_State!AR41*FE_ConvertionFactors!$F$48*FE_ConvertionFactors!$I$48</f>
        <v>721431.74961000006</v>
      </c>
      <c r="BO41" s="181">
        <f>DB_Census_State!AS41*FE_ConvertionFactors!$F$52*FE_ConvertionFactors!$G$52</f>
        <v>117.985896</v>
      </c>
      <c r="BP41" s="205">
        <f>DB_Census_State!AS41*FE_ConvertionFactors!$C$53*FE_ConvertionFactors!$F$53*FE_ConvertionFactors!$G$53</f>
        <v>35.395768799999999</v>
      </c>
      <c r="BQ41" s="205">
        <f>DB_Census_State!AS41*FE_ConvertionFactors!$C$54*FE_ConvertionFactors!$C$55*FE_ConvertionFactors!$F$55*FE_ConvertionFactors!$G$55</f>
        <v>57.044231999999994</v>
      </c>
      <c r="BR41" s="205">
        <f>DB_Census_State!AS41*FE_ConvertionFactors!$C$54*FE_ConvertionFactors!$C$56*FE_ConvertionFactors!$F$56*FE_ConvertionFactors!$G$56</f>
        <v>10.02851743359378</v>
      </c>
      <c r="BS41" s="205">
        <f>DB_Census_State!AS41*FE_ConvertionFactors!$F$52*FE_ConvertionFactors!$H$52</f>
        <v>28061.510400000003</v>
      </c>
      <c r="BT41" s="205">
        <f>DB_Census_State!AS41*FE_ConvertionFactors!$C$53*FE_ConvertionFactors!$F$53*FE_ConvertionFactors!$H$53</f>
        <v>8418.4531200000019</v>
      </c>
      <c r="BU41" s="205">
        <f>DB_Census_State!AS41*FE_ConvertionFactors!$C$54*FE_ConvertionFactors!$C$55*FE_ConvertionFactors!$F$55*FE_ConvertionFactors!$H$55</f>
        <v>17208.34332</v>
      </c>
      <c r="BV41" s="205">
        <f>DB_Census_State!AS41*FE_ConvertionFactors!$C$54*FE_ConvertionFactors!$C$56*FE_ConvertionFactors!$F$56*FE_ConvertionFactors!$H$56</f>
        <v>2634.157245890633</v>
      </c>
      <c r="BW41" s="205">
        <f>DB_Census_State!AS41*FE_ConvertionFactors!$F$52*FE_ConvertionFactors!$I$52</f>
        <v>14349.636</v>
      </c>
      <c r="BX41" s="205">
        <f>DB_Census_State!AS41*FE_ConvertionFactors!$C$53*FE_ConvertionFactors!$F$53*FE_ConvertionFactors!$I$53</f>
        <v>4304.8908000000001</v>
      </c>
      <c r="BY41" s="205">
        <f>DB_Census_State!AS41*FE_ConvertionFactors!$C$54*FE_ConvertionFactors!$C$55*FE_ConvertionFactors!$F$55*FE_ConvertionFactors!$L$55</f>
        <v>8936.9296799999993</v>
      </c>
      <c r="BZ41" s="205">
        <f>DB_Census_State!AS41*FE_ConvertionFactors!$C$54*FE_ConvertionFactors!$C$56*FE_ConvertionFactors!$F$56*FE_ConvertionFactors!$I$56</f>
        <v>1504.2776150390673</v>
      </c>
      <c r="CA41" s="205">
        <f>DB_Census_State!AT41*FE_ConvertionFactors!$F$58*FE_ConvertionFactors!$G$58</f>
        <v>1906.388432</v>
      </c>
      <c r="CB41" s="205">
        <f>(DB_Census_State!AT41*FE_ConvertionFactors!$D$60/FE_ConvertionFactors!$D$58)*FE_ConvertionFactors!$F$60*FE_ConvertionFactors!$G$60</f>
        <v>8938.8549613636369</v>
      </c>
      <c r="CC41" s="205">
        <f>DB_Census_State!AT41*FE_ConvertionFactors!$F$58*FE_ConvertionFactors!$H$58</f>
        <v>1253817.0072000001</v>
      </c>
      <c r="CD41" s="205">
        <f>(DB_Census_State!AT41*FE_ConvertionFactors!$D$60/FE_ConvertionFactors!$D$58)*FE_ConvertionFactors!$F$60*FE_ConvertionFactors!$H$60</f>
        <v>714390.41659090912</v>
      </c>
      <c r="CE41" s="205">
        <f>DB_Census_State!AT41*FE_ConvertionFactors!$F$58*FE_ConvertionFactors!$I$58</f>
        <v>938529.68960000004</v>
      </c>
      <c r="CF41" s="205">
        <f>DB_Census_State!AU41*FE_ConvertionFactors!$F$62*FE_ConvertionFactors!$G$62</f>
        <v>14136.407999999999</v>
      </c>
      <c r="CG41" s="205">
        <f>DB_Census_State!AU41*FE_ConvertionFactors!$C$63*FE_ConvertionFactors!$F$63*FE_ConvertionFactors!$G$63</f>
        <v>5654.5632000000005</v>
      </c>
      <c r="CH41" s="205">
        <f>DB_Census_State!AU41*FE_ConvertionFactors!$C$64*FE_ConvertionFactors!$F$64*FE_ConvertionFactors!$G$64</f>
        <v>8481.8447999999989</v>
      </c>
      <c r="CI41" s="205">
        <f>(DB_Census_State!AU41*FE_ConvertionFactors!$D$66/FE_ConvertionFactors!$D$62)*FE_ConvertionFactors!$F$66*FE_ConvertionFactors!$G$66</f>
        <v>7509.9667500000005</v>
      </c>
      <c r="CJ41" s="205">
        <f>DB_Census_State!AU41*FE_ConvertionFactors!$F$62*FE_ConvertionFactors!$H$62</f>
        <v>2657644.7039999999</v>
      </c>
      <c r="CK41" s="205">
        <f>DB_Census_State!AU41*FE_ConvertionFactors!$C$63*FE_ConvertionFactors!$F$63*FE_ConvertionFactors!$H$63</f>
        <v>1063057.8816000002</v>
      </c>
      <c r="CL41" s="205">
        <f>DB_Census_State!AU41*FE_ConvertionFactors!$C$64*FE_ConvertionFactors!$F$64*FE_ConvertionFactors!$H$64</f>
        <v>1594586.8223999999</v>
      </c>
      <c r="CM41" s="205">
        <f>(DB_Census_State!AU41*FE_ConvertionFactors!$D$66/FE_ConvertionFactors!$D$62)*FE_ConvertionFactors!$F$66*FE_ConvertionFactors!$H$66</f>
        <v>2252990.0249999999</v>
      </c>
      <c r="CN41" s="205">
        <f>DB_Census_State!AU41*FE_ConvertionFactors!$F$62*FE_ConvertionFactors!$I$62</f>
        <v>2261825.2799999998</v>
      </c>
      <c r="CO41" s="205">
        <f>DB_Census_State!AU41*FE_ConvertionFactors!$C$63*FE_ConvertionFactors!$F$63*FE_ConvertionFactors!$I$63</f>
        <v>904730.11200000008</v>
      </c>
      <c r="CP41" s="205">
        <f>DB_Census_State!AU41*FE_ConvertionFactors!$C$64*FE_ConvertionFactors!$F$64*FE_ConvertionFactors!$L$64</f>
        <v>1361336.0903999996</v>
      </c>
      <c r="CQ41" s="205">
        <f>DB_Census_State!AU41*FE_ConvertionFactors!$C$64*FE_ConvertionFactors!$F$64*FE_ConvertionFactors!$I$63</f>
        <v>1357095.1679999998</v>
      </c>
      <c r="CR41" s="205">
        <f>DB_Census_State!AV41*FE_ConvertionFactors!$F$68*FE_ConvertionFactors!$G$68</f>
        <v>43.316000000000003</v>
      </c>
      <c r="CS41" s="205">
        <f>DB_Census_State!AV41*FE_ConvertionFactors!$C$69*FE_ConvertionFactors!$F$69*FE_ConvertionFactors!$G$69</f>
        <v>8.6632000000000016</v>
      </c>
      <c r="CT41" s="205">
        <f>DB_Census_State!AV41*FE_ConvertionFactors!$C$70*FE_ConvertionFactors!$C$71*FE_ConvertionFactors!$F$71*FE_ConvertionFactors!$G$71</f>
        <v>0</v>
      </c>
      <c r="CU41" s="205">
        <f>DB_Census_State!AV41*FE_ConvertionFactors!$C$70*FE_ConvertionFactors!$C$72*FE_ConvertionFactors!$F$72*FE_ConvertionFactors!$G$72</f>
        <v>36.844656239999999</v>
      </c>
      <c r="CV41" s="205">
        <f>(DB_Census_State!AV41*FE_ConvertionFactors!$D$74/FE_ConvertionFactors!$D$69)*FE_ConvertionFactors!$F$74*FE_ConvertionFactors!$G$74</f>
        <v>5.3550000000000004</v>
      </c>
      <c r="CW41" s="205">
        <f>DB_Census_State!AV41*FE_ConvertionFactors!$F$68*FE_ConvertionFactors!$H$68</f>
        <v>2533.9859999999999</v>
      </c>
      <c r="CX41" s="205">
        <f>DB_Census_State!AV41*FE_ConvertionFactors!$C$69*FE_ConvertionFactors!$F$69*FE_ConvertionFactors!$H$69</f>
        <v>506.79719999999998</v>
      </c>
      <c r="CY41" s="205">
        <f>DB_Census_State!AV41*FE_ConvertionFactors!$C$70*FE_ConvertionFactors!$C$71*FE_ConvertionFactors!$F$71*FE_ConvertionFactors!$H$71</f>
        <v>561.20399999999995</v>
      </c>
      <c r="CZ41" s="205">
        <f>DB_Census_State!AV41*FE_ConvertionFactors!$C$70*FE_ConvertionFactors!$C$72*FE_ConvertionFactors!$F$72*FE_ConvertionFactors!$H$72</f>
        <v>1401.2349959999999</v>
      </c>
      <c r="DA41" s="205">
        <f>(DB_Census_State!AV41*FE_ConvertionFactors!$D$74/FE_ConvertionFactors!$D$69)*FE_ConvertionFactors!$F$74*FE_ConvertionFactors!$H$74</f>
        <v>1767.15</v>
      </c>
      <c r="DB41" s="205">
        <f>DB_Census_State!AV41*FE_ConvertionFactors!$F$68*FE_ConvertionFactors!$I$68</f>
        <v>2057.5100000000002</v>
      </c>
      <c r="DC41" s="205">
        <f>DB_Census_State!AV41*FE_ConvertionFactors!$C$69*FE_ConvertionFactors!$F$69*FE_ConvertionFactors!$I$69</f>
        <v>411.50200000000001</v>
      </c>
      <c r="DD41" s="205">
        <f>DB_Census_State!AV41*FE_ConvertionFactors!$C$70*FE_ConvertionFactors!$C$71*FE_ConvertionFactors!$F$71*FE_ConvertionFactors!$I$71</f>
        <v>528.36</v>
      </c>
      <c r="DE41" s="205">
        <f>DB_Census_State!AV41*FE_ConvertionFactors!$C$70*FE_ConvertionFactors!$C$72*FE_ConvertionFactors!$F$72*FE_ConvertionFactors!$L$72</f>
        <v>985.13221800000019</v>
      </c>
      <c r="DF41" s="205">
        <f>DB_Census_State!AV41*FE_ConvertionFactors!$C$70*FE_ConvertionFactors!$C$72*FE_ConvertionFactors!$F$72*FE_ConvertionFactors!$I$69</f>
        <v>1351.4449200000001</v>
      </c>
      <c r="DG41" s="205">
        <f>DB_Census_State!AW41*FE_ConvertionFactors!$F$76*FE_ConvertionFactors!$G$76</f>
        <v>0</v>
      </c>
      <c r="DH41" s="205">
        <f>DB_Census_State!AW41*FE_ConvertionFactors!$C$77*FE_ConvertionFactors!$F$77*FE_ConvertionFactors!$G$77</f>
        <v>0</v>
      </c>
      <c r="DI41" s="205">
        <f>DB_Census_State!AW41*FE_ConvertionFactors!$C$78*FE_ConvertionFactors!$F$78*FE_ConvertionFactors!$G$78</f>
        <v>0</v>
      </c>
      <c r="DJ41" s="205">
        <f>(DB_Census_State!AW41*FE_ConvertionFactors!$D$80/FE_ConvertionFactors!$D$76)*FE_ConvertionFactors!$F$80*FE_ConvertionFactors!$G$80</f>
        <v>0</v>
      </c>
      <c r="DK41" s="205">
        <f>DB_Census_State!AW41*FE_ConvertionFactors!$F$76*FE_ConvertionFactors!$H$76</f>
        <v>0</v>
      </c>
      <c r="DL41" s="205">
        <f>DB_Census_State!AW41*FE_ConvertionFactors!$C$77*FE_ConvertionFactors!$F$77*FE_ConvertionFactors!$H$77</f>
        <v>0</v>
      </c>
      <c r="DM41" s="205">
        <f>DB_Census_State!AW41*FE_ConvertionFactors!$C$78*FE_ConvertionFactors!$F$78*FE_ConvertionFactors!$H$78</f>
        <v>0</v>
      </c>
      <c r="DN41" s="205">
        <f>(DB_Census_State!AW41*FE_ConvertionFactors!$D$80/FE_ConvertionFactors!$D$76)*FE_ConvertionFactors!$F$80*FE_ConvertionFactors!$H$80</f>
        <v>0</v>
      </c>
      <c r="DO41" s="205">
        <f>DB_Census_State!AW41*FE_ConvertionFactors!$F$76*FE_ConvertionFactors!$I$76</f>
        <v>0</v>
      </c>
      <c r="DP41" s="205">
        <f>DB_Census_State!AW41*FE_ConvertionFactors!$C$77*FE_ConvertionFactors!$F$77*FE_ConvertionFactors!$I$77</f>
        <v>0</v>
      </c>
      <c r="DQ41" s="205">
        <f>DB_Census_State!AW41*FE_ConvertionFactors!$C$78*FE_ConvertionFactors!$F$78*FE_ConvertionFactors!$L$78</f>
        <v>0</v>
      </c>
      <c r="DR41" s="205">
        <f>DB_Census_State!AW41*FE_ConvertionFactors!$C$78*FE_ConvertionFactors!$F$78*FE_ConvertionFactors!$I$77</f>
        <v>0</v>
      </c>
      <c r="DS41" s="181">
        <f>SUM(DB_Census_State!M41:N41)*FE_ConvertionFactors!$E$84*FE_ConvertionFactors!$F$84*FE_ConvertionFactors!$G$84</f>
        <v>9035.985950968261</v>
      </c>
      <c r="DT41" s="181">
        <f>SUM(DB_Census_State!O41:P41)*FE_ConvertionFactors!$E$85*FE_ConvertionFactors!$F$85*FE_ConvertionFactors!$G$85</f>
        <v>548.62291818800009</v>
      </c>
      <c r="DU41" s="181">
        <f>SUM(DB_Census_State!Q41:S41)*FE_ConvertionFactors!$E$86*FE_ConvertionFactors!$F$86*FE_ConvertionFactors!$G$86</f>
        <v>295.36304530500001</v>
      </c>
      <c r="DV41" s="181">
        <f>DB_Census_State!U41*FE_ConvertionFactors!$E$87*FE_ConvertionFactors!$F$87*FE_ConvertionFactors!$G$87</f>
        <v>1857.2507901188656</v>
      </c>
      <c r="DW41" s="181">
        <f>DB_Census_State!V41*FE_ConvertionFactors!$E$88*FE_ConvertionFactors!$F$88*FE_ConvertionFactors!$G$88</f>
        <v>5214.8504700000012</v>
      </c>
      <c r="DX41" s="181">
        <f>SUM(DB_Census_State!M41:N41)*FE_ConvertionFactors!$E$84*FE_ConvertionFactors!$F$84*FE_ConvertionFactors!$H$84</f>
        <v>510474.53099625895</v>
      </c>
      <c r="DY41" s="181">
        <f>SUM(DB_Census_State!O41:P41)*FE_ConvertionFactors!$E$85*FE_ConvertionFactors!$F$85*FE_ConvertionFactors!$H$85</f>
        <v>34208.252545840005</v>
      </c>
      <c r="DZ41" s="181">
        <f>SUM(DB_Census_State!Q41:S41)*FE_ConvertionFactors!$E$86*FE_ConvertionFactors!$F$86*FE_ConvertionFactors!$H$86</f>
        <v>18770.0736225</v>
      </c>
      <c r="EA41" s="181">
        <f>DB_Census_State!U41*FE_ConvertionFactors!$E$87*FE_ConvertionFactors!$F$87*FE_ConvertionFactors!$H$87</f>
        <v>141940.15105830709</v>
      </c>
      <c r="EB41" s="181">
        <f>DB_Census_State!V41*FE_ConvertionFactors!$E$88*FE_ConvertionFactors!$F$88*FE_ConvertionFactors!$H$88</f>
        <v>311692.21200000006</v>
      </c>
      <c r="EC41" s="181">
        <f>SUM(DB_Census_State!M41:N41)*FE_ConvertionFactors!$E$84*FE_ConvertionFactors!$F$84*FE_ConvertionFactors!$I$84</f>
        <v>344228.03622736235</v>
      </c>
      <c r="ED41" s="181">
        <f>SUM(DB_Census_State!O41:P41)*FE_ConvertionFactors!$E$85*FE_ConvertionFactors!$F$85*FE_ConvertionFactors!$I$85</f>
        <v>23106.706436624001</v>
      </c>
      <c r="EE41" s="181">
        <f>SUM(DB_Census_State!Q41:S41)*FE_ConvertionFactors!$E$86*FE_ConvertionFactors!$F$86*FE_ConvertionFactors!$I$86</f>
        <v>12678.6535035</v>
      </c>
      <c r="EF41" s="181">
        <f>DB_Census_State!U41*FE_ConvertionFactors!$E$87*FE_ConvertionFactors!$F$87*FE_ConvertionFactors!$I$87</f>
        <v>113552.12084664567</v>
      </c>
      <c r="EG41" s="181">
        <f>DB_Census_State!V41*FE_ConvertionFactors!$E$88*FE_ConvertionFactors!$F$88*FE_ConvertionFactors!$I$88</f>
        <v>199003.48920000004</v>
      </c>
      <c r="EH41" s="181">
        <f>DB_Census_State!W41*0.00104*FE_ConvertionFactors!$F$90*FE_ConvertionFactors!$G$90</f>
        <v>5814.7289615999998</v>
      </c>
      <c r="EI41" s="181">
        <f>DB_Census_State!X41*0.00104*FE_ConvertionFactors!$F$91*FE_ConvertionFactors!$G$91</f>
        <v>122.4556944</v>
      </c>
      <c r="EJ41" s="181">
        <f>DB_Census_State!Y41*0.000054*FE_ConvertionFactors!$F$92*FE_ConvertionFactors!$G$92</f>
        <v>1193.5665251999999</v>
      </c>
      <c r="EK41" s="205">
        <f>DB_Census_State!W41*0.00104*FE_ConvertionFactors!$F$90*FE_ConvertionFactors!$H$90</f>
        <v>691184.76335999998</v>
      </c>
      <c r="EL41" s="205">
        <f>DB_Census_State!X41*0.00104*FE_ConvertionFactors!$F$91*FE_ConvertionFactors!$H$91</f>
        <v>14556.054239999999</v>
      </c>
      <c r="EM41" s="205">
        <f>DB_Census_State!Y41*0.000054*FE_ConvertionFactors!$F$92*FE_ConvertionFactors!$H$92</f>
        <v>99236.5310952</v>
      </c>
      <c r="EN41" s="205">
        <f>DB_Census_State!W41*0.00104*FE_ConvertionFactors!$F$90*FE_ConvertionFactors!$I$90</f>
        <v>479660.2833984</v>
      </c>
      <c r="EO41" s="205">
        <f>DB_Census_State!X41*0.00104*FE_ConvertionFactors!$F$91*FE_ConvertionFactors!$I$91</f>
        <v>10101.439545599998</v>
      </c>
      <c r="EP41" s="205">
        <f>DB_Census_State!Y41*0.000054*FE_ConvertionFactors!$F$92*FE_ConvertionFactors!$I$92</f>
        <v>58655.269238399997</v>
      </c>
    </row>
    <row r="42" spans="1:146" x14ac:dyDescent="0.2">
      <c r="A42" s="203">
        <v>26</v>
      </c>
      <c r="B42" s="203" t="s">
        <v>44</v>
      </c>
      <c r="C42" s="203">
        <v>1985</v>
      </c>
      <c r="D42" s="204" t="s">
        <v>201</v>
      </c>
      <c r="E42" s="205">
        <f>DB_Census_State!AL42*FE_ConvertionFactors!$C$4*FE_ConvertionFactors!$F$4*FE_ConvertionFactors!$G$4</f>
        <v>0</v>
      </c>
      <c r="F42" s="205">
        <f>DB_Census_State!AL42*FE_ConvertionFactors!$C$5*FE_ConvertionFactors!$F$5*FE_ConvertionFactors!$G$5</f>
        <v>3784.381832</v>
      </c>
      <c r="G42" s="205">
        <f>(DB_Census_State!AL42*FE_ConvertionFactors!$D$9/FE_ConvertionFactors!$D$3)*FE_ConvertionFactors!$C$10*FE_ConvertionFactors!$F$10*FE_ConvertionFactors!$G$10</f>
        <v>351.79707733333333</v>
      </c>
      <c r="H42" s="205">
        <f>(DB_Census_State!AL42*FE_ConvertionFactors!$D$9/FE_ConvertionFactors!$D$3)*FE_ConvertionFactors!$C$11*FE_ConvertionFactors!$F$11*FE_ConvertionFactors!$G$11</f>
        <v>103.64827200000001</v>
      </c>
      <c r="I42" s="205">
        <f>DB_Census_State!AL42*FE_ConvertionFactors!$C$4*FE_ConvertionFactors!$F$4*FE_ConvertionFactors!$H$4</f>
        <v>122301.59999999999</v>
      </c>
      <c r="J42" s="205">
        <f>DB_Census_State!AL42*FE_ConvertionFactors!$C$5*FE_ConvertionFactors!$F$5*FE_ConvertionFactors!$H$5</f>
        <v>217551.36199999999</v>
      </c>
      <c r="K42" s="205">
        <f>(DB_Census_State!AL42*FE_ConvertionFactors!$D$9/FE_ConvertionFactors!$D$3)*FE_ConvertionFactors!$C$10*FE_ConvertionFactors!$F$10*FE_ConvertionFactors!$H$10</f>
        <v>103340.39146666667</v>
      </c>
      <c r="L42" s="205">
        <f>(DB_Census_State!AL42*FE_ConvertionFactors!$D$9/FE_ConvertionFactors!$D$3)*FE_ConvertionFactors!$C$11*FE_ConvertionFactors!$F$11*FE_ConvertionFactors!$H$11</f>
        <v>16141.944</v>
      </c>
      <c r="M42" s="205">
        <f>DB_Census_State!AL42*FE_ConvertionFactors!$C$4*FE_ConvertionFactors!$F$4*FE_ConvertionFactors!$I$4</f>
        <v>115144</v>
      </c>
      <c r="N42" s="205">
        <f>DB_Census_State!AL42*FE_ConvertionFactors!$C$5*FE_ConvertionFactors!$F$5*FE_ConvertionFactors!$L$5</f>
        <v>109787.54780000001</v>
      </c>
      <c r="O42" s="205">
        <f>DB_Census_State!AM42*FE_ConvertionFactors!$C$14*FE_ConvertionFactors!$F$14*FE_ConvertionFactors!$G$14</f>
        <v>1301.8597279999999</v>
      </c>
      <c r="P42" s="205">
        <f>DB_Census_State!AM42*FE_ConvertionFactors!$C$15*FE_ConvertionFactors!$F$15*FE_ConvertionFactors!$G$15</f>
        <v>374.26783160000002</v>
      </c>
      <c r="Q42" s="205">
        <f>DB_Census_State!AM42*FE_ConvertionFactors!$C$16*FE_ConvertionFactors!$F$16*FE_ConvertionFactors!$G$16</f>
        <v>520.74389120000001</v>
      </c>
      <c r="R42" s="205">
        <f>DB_Census_State!AM42*FE_ConvertionFactors!$C$17*FE_ConvertionFactors!$F$17*FE_ConvertionFactors!$G$17</f>
        <v>190.87244020000003</v>
      </c>
      <c r="S42" s="205">
        <f>(DB_Census_State!AM42*FE_ConvertionFactors!$D$19/FE_ConvertionFactors!$D$13)*FE_ConvertionFactors!$F$19*FE_ConvertionFactors!$G$19</f>
        <v>1337.0370346666668</v>
      </c>
      <c r="T42" s="205">
        <f>DB_Census_State!AM42*FE_ConvertionFactors!$C$14*FE_ConvertionFactors!$F$14*FE_ConvertionFactors!$H$14</f>
        <v>225321.87599999999</v>
      </c>
      <c r="U42" s="205">
        <f>DB_Census_State!AM42*FE_ConvertionFactors!$C$15*FE_ConvertionFactors!$F$15*FE_ConvertionFactors!$H$15</f>
        <v>53611.338040000002</v>
      </c>
      <c r="V42" s="205">
        <f>DB_Census_State!AM42*FE_ConvertionFactors!$C$16*FE_ConvertionFactors!$F$16*FE_ConvertionFactors!$H$16</f>
        <v>90128.750400000019</v>
      </c>
      <c r="W42" s="205">
        <f>DB_Census_State!AM42*FE_ConvertionFactors!$C$17*FE_ConvertionFactors!$F$17*FE_ConvertionFactors!$H$17</f>
        <v>84087.047980000018</v>
      </c>
      <c r="X42" s="205">
        <f>(DB_Census_State!AM42*FE_ConvertionFactors!$D$19/FE_ConvertionFactors!$D$13)*FE_ConvertionFactors!$F$19*FE_ConvertionFactors!$H$19</f>
        <v>493430.33422222227</v>
      </c>
      <c r="Y42" s="205">
        <f>DB_Census_State!AM42*FE_ConvertionFactors!$C$14*FE_ConvertionFactors!$F$14*FE_ConvertionFactors!$I$14</f>
        <v>209048.62939999998</v>
      </c>
      <c r="Z42" s="205">
        <f>DB_Census_State!AM42*FE_ConvertionFactors!$C$15*FE_ConvertionFactors!$F$15*FE_ConvertionFactors!$L$15</f>
        <v>35783.039304999998</v>
      </c>
      <c r="AA42" s="205">
        <f>DB_Census_State!AM42*FE_ConvertionFactors!$C$15*FE_ConvertionFactors!$F$15*FE_ConvertionFactors!$I$14</f>
        <v>42231.572890000003</v>
      </c>
      <c r="AB42" s="205">
        <f>DB_Census_State!AM42*FE_ConvertionFactors!$C$16*FE_ConvertionFactors!$F$16*FE_ConvertionFactors!$L$16</f>
        <v>59960.10912873334</v>
      </c>
      <c r="AC42" s="205">
        <f>DB_Census_State!AM42*FE_ConvertionFactors!$C$16*FE_ConvertionFactors!$F$16*FE_ConvertionFactors!$I$14</f>
        <v>83619.451760000011</v>
      </c>
      <c r="AD42" s="205">
        <f>DB_Census_State!AN42*FE_ConvertionFactors!$C$22*FE_ConvertionFactors!$F$22*FE_ConvertionFactors!$G$22</f>
        <v>3095.5739892000001</v>
      </c>
      <c r="AE42" s="205">
        <f>DB_Census_State!AN42*FE_ConvertionFactors!$C$23*FE_ConvertionFactors!$F$23*FE_ConvertionFactors!$G$23</f>
        <v>1244.07030132</v>
      </c>
      <c r="AF42" s="205">
        <f>(DB_Census_State!AN42*FE_ConvertionFactors!$D$25/FE_ConvertionFactors!$D$21)*FE_ConvertionFactors!$F$25*FE_ConvertionFactors!$G$25</f>
        <v>70513.246271999989</v>
      </c>
      <c r="AG42" s="205">
        <f>DB_Census_State!AN42*FE_ConvertionFactors!$C$22*FE_ConvertionFactors!$F$22*FE_ConvertionFactors!$H$22</f>
        <v>1004601.37008</v>
      </c>
      <c r="AH42" s="205">
        <f>DB_Census_State!AN42*FE_ConvertionFactors!$C$23*FE_ConvertionFactors!$F$23*FE_ConvertionFactors!$H$23</f>
        <v>322406.951328</v>
      </c>
      <c r="AI42" s="205">
        <f>(DB_Census_State!AN42*FE_ConvertionFactors!$D$25/FE_ConvertionFactors!$D$21)*FE_ConvertionFactors!$F$25*FE_ConvertionFactors!$H$25</f>
        <v>7518581.0783999991</v>
      </c>
      <c r="AJ42" s="205">
        <f>DB_Census_State!AN42*FE_ConvertionFactors!$C$22*FE_ConvertionFactors!$F$22*FE_ConvertionFactors!$I$22</f>
        <v>887787.25728000002</v>
      </c>
      <c r="AK42" s="205">
        <f>DB_Census_State!AO42*FE_ConvertionFactors!$F$27*FE_ConvertionFactors!$G$27</f>
        <v>0.97</v>
      </c>
      <c r="AL42" s="205">
        <f>DB_Census_State!AO42*FE_ConvertionFactors!$C$29*FE_ConvertionFactors!$F$29*FE_ConvertionFactors!$G$29</f>
        <v>1.05105</v>
      </c>
      <c r="AM42" s="205">
        <f>DB_Census_State!AO42*FE_ConvertionFactors!$F$27*FE_ConvertionFactors!$H$27</f>
        <v>86.33</v>
      </c>
      <c r="AN42" s="205">
        <f>DB_Census_State!AO42*FE_ConvertionFactors!$C$29*FE_ConvertionFactors!$F$29*FE_ConvertionFactors!$H$29</f>
        <v>237.51</v>
      </c>
      <c r="AO42" s="205">
        <f>DB_Census_State!AO42*FE_ConvertionFactors!$F$27*FE_ConvertionFactors!$I$27</f>
        <v>46.317500000000003</v>
      </c>
      <c r="AP42" s="205">
        <f>DB_Census_State!AP42*FE_ConvertionFactors!$F$31*FE_ConvertionFactors!$G$31</f>
        <v>1011.7340099999999</v>
      </c>
      <c r="AQ42" s="205">
        <f>DB_Census_State!AP42*FE_ConvertionFactors!$F$31*FE_ConvertionFactors!$H$31</f>
        <v>138039.32519999999</v>
      </c>
      <c r="AR42" s="205">
        <f>DB_Census_State!AP42*FE_ConvertionFactors!$F$31*FE_ConvertionFactors!$I$31</f>
        <v>115032.77100000001</v>
      </c>
      <c r="AS42" s="205">
        <f>DB_Census_State!AQ42*FE_ConvertionFactors!$C$34*FE_ConvertionFactors!$F$34*FE_ConvertionFactors!$G$34</f>
        <v>26615.746080000001</v>
      </c>
      <c r="AT42" s="205">
        <f>DB_Census_State!AQ42*FE_ConvertionFactors!$C$35*FE_ConvertionFactors!$F$35*FE_ConvertionFactors!$G$35</f>
        <v>88544.883834000007</v>
      </c>
      <c r="AU42" s="205">
        <f>DB_Census_State!AQ42*FE_ConvertionFactors!$C$35*FE_ConvertionFactors!$C$37*FE_ConvertionFactors!$F$37*FE_ConvertionFactors!$G$37</f>
        <v>50687.026834752003</v>
      </c>
      <c r="AV42" s="205">
        <f>DB_Census_State!AQ42*FE_ConvertionFactors!$C$35*FE_ConvertionFactors!$C$38*FE_ConvertionFactors!$C$39*FE_ConvertionFactors!$F$39*FE_ConvertionFactors!$G$39</f>
        <v>18872.631443852999</v>
      </c>
      <c r="AW42" s="205">
        <f>DB_Census_State!AQ42*FE_ConvertionFactors!$C$35*FE_ConvertionFactors!$C$38*FE_ConvertionFactors!$C$40*FE_ConvertionFactors!$F$40*FE_ConvertionFactors!$G$40</f>
        <v>3877.9379679150002</v>
      </c>
      <c r="AX42" s="205">
        <f>DB_Census_State!AQ42*FE_ConvertionFactors!$C$35*FE_ConvertionFactors!$C$38*FE_ConvertionFactors!$C$41*FE_ConvertionFactors!$F$41*FE_ConvertionFactors!$G$41</f>
        <v>0</v>
      </c>
      <c r="AY42" s="205">
        <f>DB_Census_State!AQ42*FE_ConvertionFactors!$C$35*FE_ConvertionFactors!$C$42*FE_ConvertionFactors!$C$44*FE_ConvertionFactors!$F$44*FE_ConvertionFactors!$G$44</f>
        <v>101764.97959398631</v>
      </c>
      <c r="AZ42" s="205">
        <f>(DB_Census_State!AQ42*FE_ConvertionFactors!$D$46/FE_ConvertionFactors!$D$33)*FE_ConvertionFactors!$F$46*FE_ConvertionFactors!$G$46</f>
        <v>349299.98188799998</v>
      </c>
      <c r="BA42" s="205">
        <f>DB_Census_State!AQ42*FE_ConvertionFactors!$C$34*FE_ConvertionFactors!$F$34*FE_ConvertionFactors!$H$34</f>
        <v>9049353.6671999991</v>
      </c>
      <c r="BB42" s="205">
        <f>DB_Census_State!AQ42*FE_ConvertionFactors!$C$35*FE_ConvertionFactors!$F$35*FE_ConvertionFactors!$H$35</f>
        <v>100350868.34520002</v>
      </c>
      <c r="BC42" s="205">
        <f>DB_Census_State!AQ42*FE_ConvertionFactors!$C$35*FE_ConvertionFactors!$C$37*FE_ConvertionFactors!$F$37*FE_ConvertionFactors!$H$37</f>
        <v>51813405.208857603</v>
      </c>
      <c r="BD42" s="205">
        <f>DB_Census_State!AQ42*FE_ConvertionFactors!$C$35*FE_ConvertionFactors!$C$38*FE_ConvertionFactors!$C$39*FE_ConvertionFactors!$F$39*FE_ConvertionFactors!$H$39</f>
        <v>5044139.6768116187</v>
      </c>
      <c r="BE42" s="205">
        <f>DB_Census_State!AQ42*FE_ConvertionFactors!$C$35*FE_ConvertionFactors!$C$38*FE_ConvertionFactors!$C$40*FE_ConvertionFactors!$F$40*FE_ConvertionFactors!$H$40</f>
        <v>1734495.8911038002</v>
      </c>
      <c r="BF42" s="205">
        <f>DB_Census_State!AQ42*FE_ConvertionFactors!$C$35*FE_ConvertionFactors!$C$38*FE_ConvertionFactors!$C$41*FE_ConvertionFactors!$F$41*FE_ConvertionFactors!$H$41</f>
        <v>18927862.681577846</v>
      </c>
      <c r="BG42" s="205">
        <f>DB_Census_State!AQ42*FE_ConvertionFactors!$C$35*FE_ConvertionFactors!$C$42*FE_ConvertionFactors!$C$44*FE_ConvertionFactors!$F$44*FE_ConvertionFactors!$H$44</f>
        <v>10676981.465598565</v>
      </c>
      <c r="BH42" s="205">
        <f>(DB_Census_State!AQ42*FE_ConvertionFactors!$D$46/FE_ConvertionFactors!$D$33)*FE_ConvertionFactors!$F$46*FE_ConvertionFactors!$H$46</f>
        <v>114194224.84799999</v>
      </c>
      <c r="BI42" s="205">
        <f>DB_Census_State!AQ42*FE_ConvertionFactors!$C$35*FE_ConvertionFactors!$C$38*FE_ConvertionFactors!$C$41*FE_ConvertionFactors!$F$41*FE_ConvertionFactors!$I$41</f>
        <v>17521792.88237492</v>
      </c>
      <c r="BJ42" s="181">
        <f>DB_Census_State!AR42*FE_ConvertionFactors!$F$48*FE_ConvertionFactors!$G$48</f>
        <v>21395.668536000001</v>
      </c>
      <c r="BK42" s="205">
        <f>(DB_Census_State!AR42*FE_ConvertionFactors!$D$50/FE_ConvertionFactors!$D$48)*FE_ConvertionFactors!$F$50*FE_ConvertionFactors!$G$50</f>
        <v>9074.6264399999964</v>
      </c>
      <c r="BL42" s="181">
        <f>DB_Census_State!AR42*FE_ConvertionFactors!$F$48*FE_ConvertionFactors!$H$48</f>
        <v>1604675.1402000003</v>
      </c>
      <c r="BM42" s="205">
        <f>(DB_Census_State!AR42*FE_ConvertionFactors!$D$50/FE_ConvertionFactors!$D$48)*FE_ConvertionFactors!$F$50*FE_ConvertionFactors!$H$50</f>
        <v>2287828.3559999992</v>
      </c>
      <c r="BN42" s="181">
        <f>DB_Census_State!AR42*FE_ConvertionFactors!$F$48*FE_ConvertionFactors!$I$48</f>
        <v>1132762.6124100001</v>
      </c>
      <c r="BO42" s="181">
        <f>DB_Census_State!AS42*FE_ConvertionFactors!$F$52*FE_ConvertionFactors!$G$52</f>
        <v>156.42581759999999</v>
      </c>
      <c r="BP42" s="205">
        <f>DB_Census_State!AS42*FE_ConvertionFactors!$C$53*FE_ConvertionFactors!$F$53*FE_ConvertionFactors!$G$53</f>
        <v>46.927745279999996</v>
      </c>
      <c r="BQ42" s="205">
        <f>DB_Census_State!AS42*FE_ConvertionFactors!$C$54*FE_ConvertionFactors!$C$55*FE_ConvertionFactors!$F$55*FE_ConvertionFactors!$G$55</f>
        <v>75.629299200000005</v>
      </c>
      <c r="BR42" s="205">
        <f>DB_Census_State!AS42*FE_ConvertionFactors!$C$54*FE_ConvertionFactors!$C$56*FE_ConvertionFactors!$F$56*FE_ConvertionFactors!$G$56</f>
        <v>13.295818331250045</v>
      </c>
      <c r="BS42" s="205">
        <f>DB_Census_State!AS42*FE_ConvertionFactors!$F$52*FE_ConvertionFactors!$H$52</f>
        <v>37203.978240000004</v>
      </c>
      <c r="BT42" s="205">
        <f>DB_Census_State!AS42*FE_ConvertionFactors!$C$53*FE_ConvertionFactors!$F$53*FE_ConvertionFactors!$H$53</f>
        <v>11161.193472000001</v>
      </c>
      <c r="BU42" s="205">
        <f>DB_Census_State!AS42*FE_ConvertionFactors!$C$54*FE_ConvertionFactors!$C$55*FE_ConvertionFactors!$F$55*FE_ConvertionFactors!$H$55</f>
        <v>22814.838592000004</v>
      </c>
      <c r="BV42" s="205">
        <f>DB_Census_State!AS42*FE_ConvertionFactors!$C$54*FE_ConvertionFactors!$C$56*FE_ConvertionFactors!$F$56*FE_ConvertionFactors!$H$56</f>
        <v>3492.368281675012</v>
      </c>
      <c r="BW42" s="205">
        <f>DB_Census_State!AS42*FE_ConvertionFactors!$F$52*FE_ConvertionFactors!$I$52</f>
        <v>19024.761599999998</v>
      </c>
      <c r="BX42" s="205">
        <f>DB_Census_State!AS42*FE_ConvertionFactors!$C$53*FE_ConvertionFactors!$F$53*FE_ConvertionFactors!$I$53</f>
        <v>5707.4284800000005</v>
      </c>
      <c r="BY42" s="205">
        <f>DB_Census_State!AS42*FE_ConvertionFactors!$C$54*FE_ConvertionFactors!$C$55*FE_ConvertionFactors!$F$55*FE_ConvertionFactors!$L$55</f>
        <v>11848.590208000001</v>
      </c>
      <c r="BZ42" s="205">
        <f>DB_Census_State!AS42*FE_ConvertionFactors!$C$54*FE_ConvertionFactors!$C$56*FE_ConvertionFactors!$F$56*FE_ConvertionFactors!$I$56</f>
        <v>1994.3727496875069</v>
      </c>
      <c r="CA42" s="205">
        <f>DB_Census_State!AT42*FE_ConvertionFactors!$F$58*FE_ConvertionFactors!$G$58</f>
        <v>6711.7616799999996</v>
      </c>
      <c r="CB42" s="205">
        <f>(DB_Census_State!AT42*FE_ConvertionFactors!$D$60/FE_ConvertionFactors!$D$58)*FE_ConvertionFactors!$F$60*FE_ConvertionFactors!$G$60</f>
        <v>31470.744988636357</v>
      </c>
      <c r="CC42" s="205">
        <f>DB_Census_State!AT42*FE_ConvertionFactors!$F$58*FE_ConvertionFactors!$H$58</f>
        <v>4414274.0279999999</v>
      </c>
      <c r="CD42" s="205">
        <f>(DB_Census_State!AT42*FE_ConvertionFactors!$D$60/FE_ConvertionFactors!$D$58)*FE_ConvertionFactors!$F$60*FE_ConvertionFactors!$H$60</f>
        <v>2515131.8284090902</v>
      </c>
      <c r="CE42" s="205">
        <f>DB_Census_State!AT42*FE_ConvertionFactors!$F$58*FE_ConvertionFactors!$I$58</f>
        <v>3304251.9040000001</v>
      </c>
      <c r="CF42" s="205">
        <f>DB_Census_State!AU42*FE_ConvertionFactors!$F$62*FE_ConvertionFactors!$G$62</f>
        <v>23965.392000000003</v>
      </c>
      <c r="CG42" s="205">
        <f>DB_Census_State!AU42*FE_ConvertionFactors!$C$63*FE_ConvertionFactors!$F$63*FE_ConvertionFactors!$G$63</f>
        <v>9586.1568000000007</v>
      </c>
      <c r="CH42" s="205">
        <f>DB_Census_State!AU42*FE_ConvertionFactors!$C$64*FE_ConvertionFactors!$F$64*FE_ConvertionFactors!$G$64</f>
        <v>14379.235199999999</v>
      </c>
      <c r="CI42" s="205">
        <f>(DB_Census_State!AU42*FE_ConvertionFactors!$D$66/FE_ConvertionFactors!$D$62)*FE_ConvertionFactors!$F$66*FE_ConvertionFactors!$G$66</f>
        <v>12731.6145</v>
      </c>
      <c r="CJ42" s="205">
        <f>DB_Census_State!AU42*FE_ConvertionFactors!$F$62*FE_ConvertionFactors!$H$62</f>
        <v>4505493.6960000005</v>
      </c>
      <c r="CK42" s="205">
        <f>DB_Census_State!AU42*FE_ConvertionFactors!$C$63*FE_ConvertionFactors!$F$63*FE_ConvertionFactors!$H$63</f>
        <v>1802197.4784000001</v>
      </c>
      <c r="CL42" s="205">
        <f>DB_Census_State!AU42*FE_ConvertionFactors!$C$64*FE_ConvertionFactors!$F$64*FE_ConvertionFactors!$H$64</f>
        <v>2703296.2175999996</v>
      </c>
      <c r="CM42" s="205">
        <f>(DB_Census_State!AU42*FE_ConvertionFactors!$D$66/FE_ConvertionFactors!$D$62)*FE_ConvertionFactors!$F$66*FE_ConvertionFactors!$H$66</f>
        <v>3819484.35</v>
      </c>
      <c r="CN42" s="205">
        <f>DB_Census_State!AU42*FE_ConvertionFactors!$F$62*FE_ConvertionFactors!$I$62</f>
        <v>3834462.72</v>
      </c>
      <c r="CO42" s="205">
        <f>DB_Census_State!AU42*FE_ConvertionFactors!$C$63*FE_ConvertionFactors!$F$63*FE_ConvertionFactors!$I$63</f>
        <v>1533785.088</v>
      </c>
      <c r="CP42" s="205">
        <f>DB_Census_State!AU42*FE_ConvertionFactors!$C$64*FE_ConvertionFactors!$F$64*FE_ConvertionFactors!$L$64</f>
        <v>2307867.2495999993</v>
      </c>
      <c r="CQ42" s="205">
        <f>DB_Census_State!AU42*FE_ConvertionFactors!$C$64*FE_ConvertionFactors!$F$64*FE_ConvertionFactors!$I$63</f>
        <v>2300677.6319999998</v>
      </c>
      <c r="CR42" s="205">
        <f>DB_Census_State!AV42*FE_ConvertionFactors!$F$68*FE_ConvertionFactors!$G$68</f>
        <v>118.66400000000002</v>
      </c>
      <c r="CS42" s="205">
        <f>DB_Census_State!AV42*FE_ConvertionFactors!$C$69*FE_ConvertionFactors!$F$69*FE_ConvertionFactors!$G$69</f>
        <v>23.732800000000005</v>
      </c>
      <c r="CT42" s="205">
        <f>DB_Census_State!AV42*FE_ConvertionFactors!$C$70*FE_ConvertionFactors!$C$71*FE_ConvertionFactors!$F$71*FE_ConvertionFactors!$G$71</f>
        <v>0</v>
      </c>
      <c r="CU42" s="205">
        <f>DB_Census_State!AV42*FE_ConvertionFactors!$C$70*FE_ConvertionFactors!$C$72*FE_ConvertionFactors!$F$72*FE_ConvertionFactors!$G$72</f>
        <v>100.93578096</v>
      </c>
      <c r="CV42" s="205">
        <f>(DB_Census_State!AV42*FE_ConvertionFactors!$D$74/FE_ConvertionFactors!$D$69)*FE_ConvertionFactors!$F$74*FE_ConvertionFactors!$G$74</f>
        <v>14.670000000000002</v>
      </c>
      <c r="CW42" s="205">
        <f>DB_Census_State!AV42*FE_ConvertionFactors!$F$68*FE_ConvertionFactors!$H$68</f>
        <v>6941.8440000000001</v>
      </c>
      <c r="CX42" s="205">
        <f>DB_Census_State!AV42*FE_ConvertionFactors!$C$69*FE_ConvertionFactors!$F$69*FE_ConvertionFactors!$H$69</f>
        <v>1388.3688000000002</v>
      </c>
      <c r="CY42" s="205">
        <f>DB_Census_State!AV42*FE_ConvertionFactors!$C$70*FE_ConvertionFactors!$C$71*FE_ConvertionFactors!$F$71*FE_ConvertionFactors!$H$71</f>
        <v>1537.4159999999997</v>
      </c>
      <c r="CZ42" s="205">
        <f>DB_Census_State!AV42*FE_ConvertionFactors!$C$70*FE_ConvertionFactors!$C$72*FE_ConvertionFactors!$F$72*FE_ConvertionFactors!$H$72</f>
        <v>3838.6773839999996</v>
      </c>
      <c r="DA42" s="205">
        <f>(DB_Census_State!AV42*FE_ConvertionFactors!$D$74/FE_ConvertionFactors!$D$69)*FE_ConvertionFactors!$F$74*FE_ConvertionFactors!$H$74</f>
        <v>4841.1000000000004</v>
      </c>
      <c r="DB42" s="205">
        <f>DB_Census_State!AV42*FE_ConvertionFactors!$F$68*FE_ConvertionFactors!$I$68</f>
        <v>5636.5400000000009</v>
      </c>
      <c r="DC42" s="205">
        <f>DB_Census_State!AV42*FE_ConvertionFactors!$C$69*FE_ConvertionFactors!$F$69*FE_ConvertionFactors!$I$69</f>
        <v>1127.3080000000002</v>
      </c>
      <c r="DD42" s="205">
        <f>DB_Census_State!AV42*FE_ConvertionFactors!$C$70*FE_ConvertionFactors!$C$71*FE_ConvertionFactors!$F$71*FE_ConvertionFactors!$I$71</f>
        <v>1447.4399999999998</v>
      </c>
      <c r="DE42" s="205">
        <f>DB_Census_State!AV42*FE_ConvertionFactors!$C$70*FE_ConvertionFactors!$C$72*FE_ConvertionFactors!$F$72*FE_ConvertionFactors!$L$72</f>
        <v>2698.7655720000002</v>
      </c>
      <c r="DF42" s="205">
        <f>DB_Census_State!AV42*FE_ConvertionFactors!$C$70*FE_ConvertionFactors!$C$72*FE_ConvertionFactors!$F$72*FE_ConvertionFactors!$I$69</f>
        <v>3702.2776800000001</v>
      </c>
      <c r="DG42" s="205">
        <f>DB_Census_State!AW42*FE_ConvertionFactors!$F$76*FE_ConvertionFactors!$G$76</f>
        <v>0</v>
      </c>
      <c r="DH42" s="205">
        <f>DB_Census_State!AW42*FE_ConvertionFactors!$C$77*FE_ConvertionFactors!$F$77*FE_ConvertionFactors!$G$77</f>
        <v>0</v>
      </c>
      <c r="DI42" s="205">
        <f>DB_Census_State!AW42*FE_ConvertionFactors!$C$78*FE_ConvertionFactors!$F$78*FE_ConvertionFactors!$G$78</f>
        <v>0</v>
      </c>
      <c r="DJ42" s="205">
        <f>(DB_Census_State!AW42*FE_ConvertionFactors!$D$80/FE_ConvertionFactors!$D$76)*FE_ConvertionFactors!$F$80*FE_ConvertionFactors!$G$80</f>
        <v>0</v>
      </c>
      <c r="DK42" s="205">
        <f>DB_Census_State!AW42*FE_ConvertionFactors!$F$76*FE_ConvertionFactors!$H$76</f>
        <v>0</v>
      </c>
      <c r="DL42" s="205">
        <f>DB_Census_State!AW42*FE_ConvertionFactors!$C$77*FE_ConvertionFactors!$F$77*FE_ConvertionFactors!$H$77</f>
        <v>0</v>
      </c>
      <c r="DM42" s="205">
        <f>DB_Census_State!AW42*FE_ConvertionFactors!$C$78*FE_ConvertionFactors!$F$78*FE_ConvertionFactors!$H$78</f>
        <v>0</v>
      </c>
      <c r="DN42" s="205">
        <f>(DB_Census_State!AW42*FE_ConvertionFactors!$D$80/FE_ConvertionFactors!$D$76)*FE_ConvertionFactors!$F$80*FE_ConvertionFactors!$H$80</f>
        <v>0</v>
      </c>
      <c r="DO42" s="205">
        <f>DB_Census_State!AW42*FE_ConvertionFactors!$F$76*FE_ConvertionFactors!$I$76</f>
        <v>0</v>
      </c>
      <c r="DP42" s="205">
        <f>DB_Census_State!AW42*FE_ConvertionFactors!$C$77*FE_ConvertionFactors!$F$77*FE_ConvertionFactors!$I$77</f>
        <v>0</v>
      </c>
      <c r="DQ42" s="205">
        <f>DB_Census_State!AW42*FE_ConvertionFactors!$C$78*FE_ConvertionFactors!$F$78*FE_ConvertionFactors!$L$78</f>
        <v>0</v>
      </c>
      <c r="DR42" s="205">
        <f>DB_Census_State!AW42*FE_ConvertionFactors!$C$78*FE_ConvertionFactors!$F$78*FE_ConvertionFactors!$I$77</f>
        <v>0</v>
      </c>
      <c r="DS42" s="181">
        <f>SUM(DB_Census_State!M42:N42)*FE_ConvertionFactors!$E$84*FE_ConvertionFactors!$F$84*FE_ConvertionFactors!$G$84</f>
        <v>12431.086177655237</v>
      </c>
      <c r="DT42" s="181">
        <f>SUM(DB_Census_State!O42:P42)*FE_ConvertionFactors!$E$85*FE_ConvertionFactors!$F$85*FE_ConvertionFactors!$G$85</f>
        <v>1313.6291860540002</v>
      </c>
      <c r="DU42" s="181">
        <f>SUM(DB_Census_State!Q42:S42)*FE_ConvertionFactors!$E$86*FE_ConvertionFactors!$F$86*FE_ConvertionFactors!$G$86</f>
        <v>441.48216768224995</v>
      </c>
      <c r="DV42" s="181">
        <f>DB_Census_State!U42*FE_ConvertionFactors!$E$87*FE_ConvertionFactors!$F$87*FE_ConvertionFactors!$G$87</f>
        <v>4081.3248420730301</v>
      </c>
      <c r="DW42" s="181">
        <f>DB_Census_State!V42*FE_ConvertionFactors!$E$88*FE_ConvertionFactors!$F$88*FE_ConvertionFactors!$G$88</f>
        <v>14277.045825000003</v>
      </c>
      <c r="DX42" s="181">
        <f>SUM(DB_Census_State!M42:N42)*FE_ConvertionFactors!$E$84*FE_ConvertionFactors!$F$84*FE_ConvertionFactors!$H$84</f>
        <v>702275.64769870497</v>
      </c>
      <c r="DY42" s="181">
        <f>SUM(DB_Census_State!O42:P42)*FE_ConvertionFactors!$E$85*FE_ConvertionFactors!$F$85*FE_ConvertionFactors!$H$85</f>
        <v>81908.64336572001</v>
      </c>
      <c r="DZ42" s="181">
        <f>SUM(DB_Census_State!Q42:S42)*FE_ConvertionFactors!$E$86*FE_ConvertionFactors!$F$86*FE_ConvertionFactors!$H$86</f>
        <v>28055.821207624998</v>
      </c>
      <c r="EA42" s="181">
        <f>DB_Census_State!U42*FE_ConvertionFactors!$E$87*FE_ConvertionFactors!$F$87*FE_ConvertionFactors!$H$87</f>
        <v>311914.72238641034</v>
      </c>
      <c r="EB42" s="181">
        <f>DB_Census_State!V42*FE_ConvertionFactors!$E$88*FE_ConvertionFactors!$F$88*FE_ConvertionFactors!$H$88</f>
        <v>853340.67000000016</v>
      </c>
      <c r="EC42" s="181">
        <f>SUM(DB_Census_State!M42:N42)*FE_ConvertionFactors!$E$84*FE_ConvertionFactors!$F$84*FE_ConvertionFactors!$I$84</f>
        <v>473565.18772019952</v>
      </c>
      <c r="ED42" s="181">
        <f>SUM(DB_Census_State!O42:P42)*FE_ConvertionFactors!$E$85*FE_ConvertionFactors!$F$85*FE_ConvertionFactors!$I$85</f>
        <v>55326.970424392006</v>
      </c>
      <c r="EE42" s="181">
        <f>SUM(DB_Census_State!Q42:S42)*FE_ConvertionFactors!$E$86*FE_ConvertionFactors!$F$86*FE_ConvertionFactors!$I$86</f>
        <v>18950.913193074997</v>
      </c>
      <c r="EF42" s="181">
        <f>DB_Census_State!U42*FE_ConvertionFactors!$E$87*FE_ConvertionFactors!$F$87*FE_ConvertionFactors!$I$87</f>
        <v>249531.77790912829</v>
      </c>
      <c r="EG42" s="181">
        <f>DB_Census_State!V42*FE_ConvertionFactors!$E$88*FE_ConvertionFactors!$F$88*FE_ConvertionFactors!$I$88</f>
        <v>544825.19700000016</v>
      </c>
      <c r="EH42" s="181">
        <f>DB_Census_State!W42*0.00104*FE_ConvertionFactors!$F$90*FE_ConvertionFactors!$G$90</f>
        <v>10370.033720799998</v>
      </c>
      <c r="EI42" s="181">
        <f>DB_Census_State!X42*0.00104*FE_ConvertionFactors!$F$91*FE_ConvertionFactors!$G$91</f>
        <v>275.50850079999998</v>
      </c>
      <c r="EJ42" s="181">
        <f>DB_Census_State!Y42*0.000054*FE_ConvertionFactors!$F$92*FE_ConvertionFactors!$G$92</f>
        <v>4189.4602595999995</v>
      </c>
      <c r="EK42" s="205">
        <f>DB_Census_State!W42*0.00104*FE_ConvertionFactors!$F$90*FE_ConvertionFactors!$H$90</f>
        <v>1232664.3856799998</v>
      </c>
      <c r="EL42" s="205">
        <f>DB_Census_State!X42*0.00104*FE_ConvertionFactors!$F$91*FE_ConvertionFactors!$H$91</f>
        <v>32749.123679999993</v>
      </c>
      <c r="EM42" s="205">
        <f>DB_Census_State!Y42*0.000054*FE_ConvertionFactors!$F$92*FE_ConvertionFactors!$H$92</f>
        <v>348323.69586960005</v>
      </c>
      <c r="EN42" s="205">
        <f>DB_Census_State!W42*0.00104*FE_ConvertionFactors!$F$90*FE_ConvertionFactors!$I$90</f>
        <v>855429.95145919989</v>
      </c>
      <c r="EO42" s="205">
        <f>DB_Census_State!X42*0.00104*FE_ConvertionFactors!$F$91*FE_ConvertionFactors!$I$91</f>
        <v>22726.852179199996</v>
      </c>
      <c r="EP42" s="205">
        <f>DB_Census_State!Y42*0.000054*FE_ConvertionFactors!$F$92*FE_ConvertionFactors!$I$92</f>
        <v>205882.0470432</v>
      </c>
    </row>
    <row r="43" spans="1:146" x14ac:dyDescent="0.2">
      <c r="A43" s="203">
        <v>27</v>
      </c>
      <c r="B43" s="203" t="s">
        <v>45</v>
      </c>
      <c r="C43" s="203">
        <v>1985</v>
      </c>
      <c r="D43" s="204" t="s">
        <v>201</v>
      </c>
      <c r="E43" s="205">
        <f>DB_Census_State!AL43*FE_ConvertionFactors!$C$4*FE_ConvertionFactors!$F$4*FE_ConvertionFactors!$G$4</f>
        <v>0</v>
      </c>
      <c r="F43" s="205">
        <f>DB_Census_State!AL43*FE_ConvertionFactors!$C$5*FE_ConvertionFactors!$F$5*FE_ConvertionFactors!$G$5</f>
        <v>6635.5584526000002</v>
      </c>
      <c r="G43" s="205">
        <f>(DB_Census_State!AL43*FE_ConvertionFactors!$D$9/FE_ConvertionFactors!$D$3)*FE_ConvertionFactors!$C$10*FE_ConvertionFactors!$F$10*FE_ConvertionFactors!$G$10</f>
        <v>616.84316586666671</v>
      </c>
      <c r="H43" s="205">
        <f>(DB_Census_State!AL43*FE_ConvertionFactors!$D$9/FE_ConvertionFactors!$D$3)*FE_ConvertionFactors!$C$11*FE_ConvertionFactors!$F$11*FE_ConvertionFactors!$G$11</f>
        <v>181.73751960000004</v>
      </c>
      <c r="I43" s="205">
        <f>DB_Census_State!AL43*FE_ConvertionFactors!$C$4*FE_ConvertionFactors!$F$4*FE_ConvertionFactors!$H$4</f>
        <v>214444.38</v>
      </c>
      <c r="J43" s="205">
        <f>DB_Census_State!AL43*FE_ConvertionFactors!$C$5*FE_ConvertionFactors!$F$5*FE_ConvertionFactors!$H$5</f>
        <v>381455.90035000001</v>
      </c>
      <c r="K43" s="205">
        <f>(DB_Census_State!AL43*FE_ConvertionFactors!$D$9/FE_ConvertionFactors!$D$3)*FE_ConvertionFactors!$C$10*FE_ConvertionFactors!$F$10*FE_ConvertionFactors!$H$10</f>
        <v>181197.67997333335</v>
      </c>
      <c r="L43" s="205">
        <f>(DB_Census_State!AL43*FE_ConvertionFactors!$D$9/FE_ConvertionFactors!$D$3)*FE_ConvertionFactors!$C$11*FE_ConvertionFactors!$F$11*FE_ConvertionFactors!$H$11</f>
        <v>28303.384200000008</v>
      </c>
      <c r="M43" s="205">
        <f>DB_Census_State!AL43*FE_ConvertionFactors!$C$4*FE_ConvertionFactors!$F$4*FE_ConvertionFactors!$I$4</f>
        <v>201894.2</v>
      </c>
      <c r="N43" s="205">
        <f>DB_Census_State!AL43*FE_ConvertionFactors!$C$5*FE_ConvertionFactors!$F$5*FE_ConvertionFactors!$L$5</f>
        <v>192502.16366500003</v>
      </c>
      <c r="O43" s="205">
        <f>DB_Census_State!AM43*FE_ConvertionFactors!$C$14*FE_ConvertionFactors!$F$14*FE_ConvertionFactors!$G$14</f>
        <v>828.51100799999995</v>
      </c>
      <c r="P43" s="205">
        <f>DB_Census_State!AM43*FE_ConvertionFactors!$C$15*FE_ConvertionFactors!$F$15*FE_ConvertionFactors!$G$15</f>
        <v>238.18619760000001</v>
      </c>
      <c r="Q43" s="205">
        <f>DB_Census_State!AM43*FE_ConvertionFactors!$C$16*FE_ConvertionFactors!$F$16*FE_ConvertionFactors!$G$16</f>
        <v>331.40440319999999</v>
      </c>
      <c r="R43" s="205">
        <f>DB_Census_State!AM43*FE_ConvertionFactors!$C$17*FE_ConvertionFactors!$F$17*FE_ConvertionFactors!$G$17</f>
        <v>121.47231720000001</v>
      </c>
      <c r="S43" s="205">
        <f>(DB_Census_State!AM43*FE_ConvertionFactors!$D$19/FE_ConvertionFactors!$D$13)*FE_ConvertionFactors!$F$19*FE_ConvertionFactors!$G$19</f>
        <v>850.89804800000002</v>
      </c>
      <c r="T43" s="205">
        <f>DB_Census_State!AM43*FE_ConvertionFactors!$C$14*FE_ConvertionFactors!$F$14*FE_ConvertionFactors!$H$14</f>
        <v>143396.136</v>
      </c>
      <c r="U43" s="205">
        <f>DB_Census_State!AM43*FE_ConvertionFactors!$C$15*FE_ConvertionFactors!$F$15*FE_ConvertionFactors!$H$15</f>
        <v>34118.563440000005</v>
      </c>
      <c r="V43" s="205">
        <f>DB_Census_State!AM43*FE_ConvertionFactors!$C$16*FE_ConvertionFactors!$F$16*FE_ConvertionFactors!$H$16</f>
        <v>57358.454400000002</v>
      </c>
      <c r="W43" s="205">
        <f>DB_Census_State!AM43*FE_ConvertionFactors!$C$17*FE_ConvertionFactors!$F$17*FE_ConvertionFactors!$H$17</f>
        <v>53513.480280000003</v>
      </c>
      <c r="X43" s="205">
        <f>(DB_Census_State!AM43*FE_ConvertionFactors!$D$19/FE_ConvertionFactors!$D$13)*FE_ConvertionFactors!$F$19*FE_ConvertionFactors!$H$19</f>
        <v>314021.89866666665</v>
      </c>
      <c r="Y43" s="205">
        <f>DB_Census_State!AM43*FE_ConvertionFactors!$C$14*FE_ConvertionFactors!$F$14*FE_ConvertionFactors!$I$14</f>
        <v>133039.74840000001</v>
      </c>
      <c r="Z43" s="205">
        <f>DB_Census_State!AM43*FE_ConvertionFactors!$C$15*FE_ConvertionFactors!$F$15*FE_ConvertionFactors!$L$15</f>
        <v>22772.531729999999</v>
      </c>
      <c r="AA43" s="205">
        <f>DB_Census_State!AM43*FE_ConvertionFactors!$C$15*FE_ConvertionFactors!$F$15*FE_ConvertionFactors!$I$14</f>
        <v>26876.415540000002</v>
      </c>
      <c r="AB43" s="205">
        <f>DB_Census_State!AM43*FE_ConvertionFactors!$C$16*FE_ConvertionFactors!$F$16*FE_ConvertionFactors!$L$16</f>
        <v>38158.9578244</v>
      </c>
      <c r="AC43" s="205">
        <f>DB_Census_State!AM43*FE_ConvertionFactors!$C$16*FE_ConvertionFactors!$F$16*FE_ConvertionFactors!$I$14</f>
        <v>53215.899360000003</v>
      </c>
      <c r="AD43" s="205">
        <f>DB_Census_State!AN43*FE_ConvertionFactors!$C$22*FE_ConvertionFactors!$F$22*FE_ConvertionFactors!$G$22</f>
        <v>420.67437719999998</v>
      </c>
      <c r="AE43" s="205">
        <f>DB_Census_State!AN43*FE_ConvertionFactors!$C$23*FE_ConvertionFactors!$F$23*FE_ConvertionFactors!$G$23</f>
        <v>169.06347611999996</v>
      </c>
      <c r="AF43" s="205">
        <f>(DB_Census_State!AN43*FE_ConvertionFactors!$D$25/FE_ConvertionFactors!$D$21)*FE_ConvertionFactors!$F$25*FE_ConvertionFactors!$G$25</f>
        <v>9582.4283520000008</v>
      </c>
      <c r="AG43" s="205">
        <f>DB_Census_State!AN43*FE_ConvertionFactors!$C$22*FE_ConvertionFactors!$F$22*FE_ConvertionFactors!$H$22</f>
        <v>136520.74127999999</v>
      </c>
      <c r="AH43" s="205">
        <f>DB_Census_State!AN43*FE_ConvertionFactors!$C$23*FE_ConvertionFactors!$F$23*FE_ConvertionFactors!$H$23</f>
        <v>43813.633247999991</v>
      </c>
      <c r="AI43" s="205">
        <f>(DB_Census_State!AN43*FE_ConvertionFactors!$D$25/FE_ConvertionFactors!$D$21)*FE_ConvertionFactors!$F$25*FE_ConvertionFactors!$H$25</f>
        <v>1021740.8544</v>
      </c>
      <c r="AJ43" s="205">
        <f>DB_Census_State!AN43*FE_ConvertionFactors!$C$22*FE_ConvertionFactors!$F$22*FE_ConvertionFactors!$I$22</f>
        <v>120646.23647999999</v>
      </c>
      <c r="AK43" s="205">
        <f>DB_Census_State!AO43*FE_ConvertionFactors!$F$27*FE_ConvertionFactors!$G$27</f>
        <v>0.19400000000000001</v>
      </c>
      <c r="AL43" s="205">
        <f>DB_Census_State!AO43*FE_ConvertionFactors!$C$29*FE_ConvertionFactors!$F$29*FE_ConvertionFactors!$G$29</f>
        <v>0.21021000000000001</v>
      </c>
      <c r="AM43" s="205">
        <f>DB_Census_State!AO43*FE_ConvertionFactors!$F$27*FE_ConvertionFactors!$H$27</f>
        <v>17.266000000000002</v>
      </c>
      <c r="AN43" s="205">
        <f>DB_Census_State!AO43*FE_ConvertionFactors!$C$29*FE_ConvertionFactors!$F$29*FE_ConvertionFactors!$H$29</f>
        <v>47.501999999999995</v>
      </c>
      <c r="AO43" s="205">
        <f>DB_Census_State!AO43*FE_ConvertionFactors!$F$27*FE_ConvertionFactors!$I$27</f>
        <v>9.2635000000000005</v>
      </c>
      <c r="AP43" s="205">
        <f>DB_Census_State!AP43*FE_ConvertionFactors!$F$31*FE_ConvertionFactors!$G$31</f>
        <v>12.279329999999998</v>
      </c>
      <c r="AQ43" s="205">
        <f>DB_Census_State!AP43*FE_ConvertionFactors!$F$31*FE_ConvertionFactors!$H$31</f>
        <v>1675.3715999999999</v>
      </c>
      <c r="AR43" s="205">
        <f>DB_Census_State!AP43*FE_ConvertionFactors!$F$31*FE_ConvertionFactors!$I$31</f>
        <v>1396.143</v>
      </c>
      <c r="AS43" s="205">
        <f>DB_Census_State!AQ43*FE_ConvertionFactors!$C$34*FE_ConvertionFactors!$F$34*FE_ConvertionFactors!$G$34</f>
        <v>27824.431040000003</v>
      </c>
      <c r="AT43" s="205">
        <f>DB_Census_State!AQ43*FE_ConvertionFactors!$C$35*FE_ConvertionFactors!$F$35*FE_ConvertionFactors!$G$35</f>
        <v>92565.919691999996</v>
      </c>
      <c r="AU43" s="205">
        <f>DB_Census_State!AQ43*FE_ConvertionFactors!$C$35*FE_ConvertionFactors!$C$37*FE_ConvertionFactors!$F$37*FE_ConvertionFactors!$G$37</f>
        <v>52988.846472576006</v>
      </c>
      <c r="AV43" s="205">
        <f>DB_Census_State!AQ43*FE_ConvertionFactors!$C$35*FE_ConvertionFactors!$C$38*FE_ConvertionFactors!$C$39*FE_ConvertionFactors!$F$39*FE_ConvertionFactors!$G$39</f>
        <v>19729.682969414003</v>
      </c>
      <c r="AW43" s="205">
        <f>DB_Census_State!AQ43*FE_ConvertionFactors!$C$35*FE_ConvertionFactors!$C$38*FE_ConvertionFactors!$C$40*FE_ConvertionFactors!$F$40*FE_ConvertionFactors!$G$40</f>
        <v>4054.0444457699996</v>
      </c>
      <c r="AX43" s="205">
        <f>DB_Census_State!AQ43*FE_ConvertionFactors!$C$35*FE_ConvertionFactors!$C$38*FE_ConvertionFactors!$C$41*FE_ConvertionFactors!$F$41*FE_ConvertionFactors!$G$41</f>
        <v>0</v>
      </c>
      <c r="AY43" s="205">
        <f>DB_Census_State!AQ43*FE_ConvertionFactors!$C$35*FE_ConvertionFactors!$C$42*FE_ConvertionFactors!$C$44*FE_ConvertionFactors!$F$44*FE_ConvertionFactors!$G$44</f>
        <v>106386.37175486155</v>
      </c>
      <c r="AZ43" s="205">
        <f>(DB_Census_State!AQ43*FE_ConvertionFactors!$D$46/FE_ConvertionFactors!$D$33)*FE_ConvertionFactors!$F$46*FE_ConvertionFactors!$G$46</f>
        <v>365162.53307733336</v>
      </c>
      <c r="BA43" s="205">
        <f>DB_Census_State!AQ43*FE_ConvertionFactors!$C$34*FE_ConvertionFactors!$F$34*FE_ConvertionFactors!$H$34</f>
        <v>9460306.5536000002</v>
      </c>
      <c r="BB43" s="205">
        <f>DB_Census_State!AQ43*FE_ConvertionFactors!$C$35*FE_ConvertionFactors!$F$35*FE_ConvertionFactors!$H$35</f>
        <v>104908042.31760001</v>
      </c>
      <c r="BC43" s="205">
        <f>DB_Census_State!AQ43*FE_ConvertionFactors!$C$35*FE_ConvertionFactors!$C$37*FE_ConvertionFactors!$F$37*FE_ConvertionFactors!$H$37</f>
        <v>54166376.394188806</v>
      </c>
      <c r="BD43" s="205">
        <f>DB_Census_State!AQ43*FE_ConvertionFactors!$C$35*FE_ConvertionFactors!$C$38*FE_ConvertionFactors!$C$39*FE_ConvertionFactors!$F$39*FE_ConvertionFactors!$H$39</f>
        <v>5273206.1754615605</v>
      </c>
      <c r="BE43" s="205">
        <f>DB_Census_State!AQ43*FE_ConvertionFactors!$C$35*FE_ConvertionFactors!$C$38*FE_ConvertionFactors!$C$40*FE_ConvertionFactors!$F$40*FE_ConvertionFactors!$H$40</f>
        <v>1813263.5157444</v>
      </c>
      <c r="BF43" s="205">
        <f>DB_Census_State!AQ43*FE_ConvertionFactors!$C$35*FE_ConvertionFactors!$C$38*FE_ConvertionFactors!$C$41*FE_ConvertionFactors!$F$41*FE_ConvertionFactors!$H$41</f>
        <v>19787422.390308294</v>
      </c>
      <c r="BG43" s="205">
        <f>DB_Census_State!AQ43*FE_ConvertionFactors!$C$35*FE_ConvertionFactors!$C$42*FE_ConvertionFactors!$C$44*FE_ConvertionFactors!$F$44*FE_ConvertionFactors!$H$44</f>
        <v>11161848.839854328</v>
      </c>
      <c r="BH43" s="205">
        <f>(DB_Census_State!AQ43*FE_ConvertionFactors!$D$46/FE_ConvertionFactors!$D$33)*FE_ConvertionFactors!$F$46*FE_ConvertionFactors!$H$46</f>
        <v>119380058.89066669</v>
      </c>
      <c r="BI43" s="205">
        <f>DB_Census_State!AQ43*FE_ConvertionFactors!$C$35*FE_ConvertionFactors!$C$38*FE_ConvertionFactors!$C$41*FE_ConvertionFactors!$F$41*FE_ConvertionFactors!$I$41</f>
        <v>18317499.584171105</v>
      </c>
      <c r="BJ43" s="181">
        <f>DB_Census_State!AR43*FE_ConvertionFactors!$F$48*FE_ConvertionFactors!$G$48</f>
        <v>8725.1424479999987</v>
      </c>
      <c r="BK43" s="205">
        <f>(DB_Census_State!AR43*FE_ConvertionFactors!$D$50/FE_ConvertionFactors!$D$48)*FE_ConvertionFactors!$F$50*FE_ConvertionFactors!$G$50</f>
        <v>3700.6279199999994</v>
      </c>
      <c r="BL43" s="181">
        <f>DB_Census_State!AR43*FE_ConvertionFactors!$F$48*FE_ConvertionFactors!$H$48</f>
        <v>654385.68359999999</v>
      </c>
      <c r="BM43" s="205">
        <f>(DB_Census_State!AR43*FE_ConvertionFactors!$D$50/FE_ConvertionFactors!$D$48)*FE_ConvertionFactors!$F$50*FE_ConvertionFactors!$H$50</f>
        <v>932975.20799999987</v>
      </c>
      <c r="BN43" s="181">
        <f>DB_Census_State!AR43*FE_ConvertionFactors!$F$48*FE_ConvertionFactors!$I$48</f>
        <v>461940.00137999997</v>
      </c>
      <c r="BO43" s="181">
        <f>DB_Census_State!AS43*FE_ConvertionFactors!$F$52*FE_ConvertionFactors!$G$52</f>
        <v>41.345812799999997</v>
      </c>
      <c r="BP43" s="205">
        <f>DB_Census_State!AS43*FE_ConvertionFactors!$C$53*FE_ConvertionFactors!$F$53*FE_ConvertionFactors!$G$53</f>
        <v>12.403743840000001</v>
      </c>
      <c r="BQ43" s="205">
        <f>DB_Census_State!AS43*FE_ConvertionFactors!$C$54*FE_ConvertionFactors!$C$55*FE_ConvertionFactors!$F$55*FE_ConvertionFactors!$G$55</f>
        <v>19.990017600000002</v>
      </c>
      <c r="BR43" s="205">
        <f>DB_Census_State!AS43*FE_ConvertionFactors!$C$54*FE_ConvertionFactors!$C$56*FE_ConvertionFactors!$F$56*FE_ConvertionFactors!$G$56</f>
        <v>3.5142946617187607</v>
      </c>
      <c r="BS43" s="205">
        <f>DB_Census_State!AS43*FE_ConvertionFactors!$F$52*FE_ConvertionFactors!$H$52</f>
        <v>9833.5987200000018</v>
      </c>
      <c r="BT43" s="205">
        <f>DB_Census_State!AS43*FE_ConvertionFactors!$C$53*FE_ConvertionFactors!$F$53*FE_ConvertionFactors!$H$53</f>
        <v>2950.0796160000004</v>
      </c>
      <c r="BU43" s="205">
        <f>DB_Census_State!AS43*FE_ConvertionFactors!$C$54*FE_ConvertionFactors!$C$55*FE_ConvertionFactors!$F$55*FE_ConvertionFactors!$H$55</f>
        <v>6030.3219760000011</v>
      </c>
      <c r="BV43" s="205">
        <f>DB_Census_State!AS43*FE_ConvertionFactors!$C$54*FE_ConvertionFactors!$C$56*FE_ConvertionFactors!$F$56*FE_ConvertionFactors!$H$56</f>
        <v>923.08806447812788</v>
      </c>
      <c r="BW43" s="205">
        <f>DB_Census_State!AS43*FE_ConvertionFactors!$F$52*FE_ConvertionFactors!$I$52</f>
        <v>5028.5448000000006</v>
      </c>
      <c r="BX43" s="205">
        <f>DB_Census_State!AS43*FE_ConvertionFactors!$C$53*FE_ConvertionFactors!$F$53*FE_ConvertionFactors!$I$53</f>
        <v>1508.5634400000001</v>
      </c>
      <c r="BY43" s="205">
        <f>DB_Census_State!AS43*FE_ConvertionFactors!$C$54*FE_ConvertionFactors!$C$55*FE_ConvertionFactors!$F$55*FE_ConvertionFactors!$L$55</f>
        <v>3131.7694240000001</v>
      </c>
      <c r="BZ43" s="205">
        <f>DB_Census_State!AS43*FE_ConvertionFactors!$C$54*FE_ConvertionFactors!$C$56*FE_ConvertionFactors!$F$56*FE_ConvertionFactors!$I$56</f>
        <v>527.14419925781419</v>
      </c>
      <c r="CA43" s="205">
        <f>DB_Census_State!AT43*FE_ConvertionFactors!$F$58*FE_ConvertionFactors!$G$58</f>
        <v>1461.032976</v>
      </c>
      <c r="CB43" s="205">
        <f>(DB_Census_State!AT43*FE_ConvertionFactors!$D$60/FE_ConvertionFactors!$D$58)*FE_ConvertionFactors!$F$60*FE_ConvertionFactors!$G$60</f>
        <v>6850.6300431818181</v>
      </c>
      <c r="CC43" s="205">
        <f>DB_Census_State!AT43*FE_ConvertionFactors!$F$58*FE_ConvertionFactors!$H$58</f>
        <v>960910.14960000012</v>
      </c>
      <c r="CD43" s="205">
        <f>(DB_Census_State!AT43*FE_ConvertionFactors!$D$60/FE_ConvertionFactors!$D$58)*FE_ConvertionFactors!$F$60*FE_ConvertionFactors!$H$60</f>
        <v>547500.15204545448</v>
      </c>
      <c r="CE43" s="205">
        <f>DB_Census_State!AT43*FE_ConvertionFactors!$F$58*FE_ConvertionFactors!$I$58</f>
        <v>719277.77280000004</v>
      </c>
      <c r="CF43" s="205">
        <f>DB_Census_State!AU43*FE_ConvertionFactors!$F$62*FE_ConvertionFactors!$G$62</f>
        <v>4634.7840000000006</v>
      </c>
      <c r="CG43" s="205">
        <f>DB_Census_State!AU43*FE_ConvertionFactors!$C$63*FE_ConvertionFactors!$F$63*FE_ConvertionFactors!$G$63</f>
        <v>1853.9136000000003</v>
      </c>
      <c r="CH43" s="205">
        <f>DB_Census_State!AU43*FE_ConvertionFactors!$C$64*FE_ConvertionFactors!$F$64*FE_ConvertionFactors!$G$64</f>
        <v>2780.8703999999998</v>
      </c>
      <c r="CI43" s="205">
        <f>(DB_Census_State!AU43*FE_ConvertionFactors!$D$66/FE_ConvertionFactors!$D$62)*FE_ConvertionFactors!$F$66*FE_ConvertionFactors!$G$66</f>
        <v>2462.2289999999998</v>
      </c>
      <c r="CJ43" s="205">
        <f>DB_Census_State!AU43*FE_ConvertionFactors!$F$62*FE_ConvertionFactors!$H$62</f>
        <v>871339.39200000011</v>
      </c>
      <c r="CK43" s="205">
        <f>DB_Census_State!AU43*FE_ConvertionFactors!$C$63*FE_ConvertionFactors!$F$63*FE_ConvertionFactors!$H$63</f>
        <v>348535.75680000003</v>
      </c>
      <c r="CL43" s="205">
        <f>DB_Census_State!AU43*FE_ConvertionFactors!$C$64*FE_ConvertionFactors!$F$64*FE_ConvertionFactors!$H$64</f>
        <v>522803.63519999996</v>
      </c>
      <c r="CM43" s="205">
        <f>(DB_Census_State!AU43*FE_ConvertionFactors!$D$66/FE_ConvertionFactors!$D$62)*FE_ConvertionFactors!$F$66*FE_ConvertionFactors!$H$66</f>
        <v>738668.7</v>
      </c>
      <c r="CN43" s="205">
        <f>DB_Census_State!AU43*FE_ConvertionFactors!$F$62*FE_ConvertionFactors!$I$62</f>
        <v>741565.44000000006</v>
      </c>
      <c r="CO43" s="205">
        <f>DB_Census_State!AU43*FE_ConvertionFactors!$C$63*FE_ConvertionFactors!$F$63*FE_ConvertionFactors!$I$63</f>
        <v>296626.17600000004</v>
      </c>
      <c r="CP43" s="205">
        <f>DB_Census_State!AU43*FE_ConvertionFactors!$C$64*FE_ConvertionFactors!$F$64*FE_ConvertionFactors!$L$64</f>
        <v>446329.69919999992</v>
      </c>
      <c r="CQ43" s="205">
        <f>DB_Census_State!AU43*FE_ConvertionFactors!$C$64*FE_ConvertionFactors!$F$64*FE_ConvertionFactors!$I$63</f>
        <v>444939.26399999997</v>
      </c>
      <c r="CR43" s="205">
        <f>DB_Census_State!AV43*FE_ConvertionFactors!$F$68*FE_ConvertionFactors!$G$68</f>
        <v>38.948000000000008</v>
      </c>
      <c r="CS43" s="205">
        <f>DB_Census_State!AV43*FE_ConvertionFactors!$C$69*FE_ConvertionFactors!$F$69*FE_ConvertionFactors!$G$69</f>
        <v>7.7896000000000019</v>
      </c>
      <c r="CT43" s="205">
        <f>DB_Census_State!AV43*FE_ConvertionFactors!$C$70*FE_ConvertionFactors!$C$71*FE_ConvertionFactors!$F$71*FE_ConvertionFactors!$G$71</f>
        <v>0</v>
      </c>
      <c r="CU43" s="205">
        <f>DB_Census_State!AV43*FE_ConvertionFactors!$C$70*FE_ConvertionFactors!$C$72*FE_ConvertionFactors!$F$72*FE_ConvertionFactors!$G$72</f>
        <v>33.12922872</v>
      </c>
      <c r="CV43" s="205">
        <f>(DB_Census_State!AV43*FE_ConvertionFactors!$D$74/FE_ConvertionFactors!$D$69)*FE_ConvertionFactors!$F$74*FE_ConvertionFactors!$G$74</f>
        <v>4.8150000000000004</v>
      </c>
      <c r="CW43" s="205">
        <f>DB_Census_State!AV43*FE_ConvertionFactors!$F$68*FE_ConvertionFactors!$H$68</f>
        <v>2278.4580000000001</v>
      </c>
      <c r="CX43" s="205">
        <f>DB_Census_State!AV43*FE_ConvertionFactors!$C$69*FE_ConvertionFactors!$F$69*FE_ConvertionFactors!$H$69</f>
        <v>455.69160000000005</v>
      </c>
      <c r="CY43" s="205">
        <f>DB_Census_State!AV43*FE_ConvertionFactors!$C$70*FE_ConvertionFactors!$C$71*FE_ConvertionFactors!$F$71*FE_ConvertionFactors!$H$71</f>
        <v>504.61200000000002</v>
      </c>
      <c r="CZ43" s="205">
        <f>DB_Census_State!AV43*FE_ConvertionFactors!$C$70*FE_ConvertionFactors!$C$72*FE_ConvertionFactors!$F$72*FE_ConvertionFactors!$H$72</f>
        <v>1259.933988</v>
      </c>
      <c r="DA43" s="205">
        <f>(DB_Census_State!AV43*FE_ConvertionFactors!$D$74/FE_ConvertionFactors!$D$69)*FE_ConvertionFactors!$F$74*FE_ConvertionFactors!$H$74</f>
        <v>1588.95</v>
      </c>
      <c r="DB43" s="205">
        <f>DB_Census_State!AV43*FE_ConvertionFactors!$F$68*FE_ConvertionFactors!$I$68</f>
        <v>1850.0300000000002</v>
      </c>
      <c r="DC43" s="205">
        <f>DB_Census_State!AV43*FE_ConvertionFactors!$C$69*FE_ConvertionFactors!$F$69*FE_ConvertionFactors!$I$69</f>
        <v>370.00600000000009</v>
      </c>
      <c r="DD43" s="205">
        <f>DB_Census_State!AV43*FE_ConvertionFactors!$C$70*FE_ConvertionFactors!$C$71*FE_ConvertionFactors!$F$71*FE_ConvertionFactors!$I$71</f>
        <v>475.08000000000004</v>
      </c>
      <c r="DE43" s="205">
        <f>DB_Census_State!AV43*FE_ConvertionFactors!$C$70*FE_ConvertionFactors!$C$72*FE_ConvertionFactors!$F$72*FE_ConvertionFactors!$L$72</f>
        <v>885.79115400000012</v>
      </c>
      <c r="DF43" s="205">
        <f>DB_Census_State!AV43*FE_ConvertionFactors!$C$70*FE_ConvertionFactors!$C$72*FE_ConvertionFactors!$F$72*FE_ConvertionFactors!$I$69</f>
        <v>1215.1647600000001</v>
      </c>
      <c r="DG43" s="205">
        <f>DB_Census_State!AW43*FE_ConvertionFactors!$F$76*FE_ConvertionFactors!$G$76</f>
        <v>0</v>
      </c>
      <c r="DH43" s="205">
        <f>DB_Census_State!AW43*FE_ConvertionFactors!$C$77*FE_ConvertionFactors!$F$77*FE_ConvertionFactors!$G$77</f>
        <v>0</v>
      </c>
      <c r="DI43" s="205">
        <f>DB_Census_State!AW43*FE_ConvertionFactors!$C$78*FE_ConvertionFactors!$F$78*FE_ConvertionFactors!$G$78</f>
        <v>0</v>
      </c>
      <c r="DJ43" s="205">
        <f>(DB_Census_State!AW43*FE_ConvertionFactors!$D$80/FE_ConvertionFactors!$D$76)*FE_ConvertionFactors!$F$80*FE_ConvertionFactors!$G$80</f>
        <v>0</v>
      </c>
      <c r="DK43" s="205">
        <f>DB_Census_State!AW43*FE_ConvertionFactors!$F$76*FE_ConvertionFactors!$H$76</f>
        <v>0</v>
      </c>
      <c r="DL43" s="205">
        <f>DB_Census_State!AW43*FE_ConvertionFactors!$C$77*FE_ConvertionFactors!$F$77*FE_ConvertionFactors!$H$77</f>
        <v>0</v>
      </c>
      <c r="DM43" s="205">
        <f>DB_Census_State!AW43*FE_ConvertionFactors!$C$78*FE_ConvertionFactors!$F$78*FE_ConvertionFactors!$H$78</f>
        <v>0</v>
      </c>
      <c r="DN43" s="205">
        <f>(DB_Census_State!AW43*FE_ConvertionFactors!$D$80/FE_ConvertionFactors!$D$76)*FE_ConvertionFactors!$F$80*FE_ConvertionFactors!$H$80</f>
        <v>0</v>
      </c>
      <c r="DO43" s="205">
        <f>DB_Census_State!AW43*FE_ConvertionFactors!$F$76*FE_ConvertionFactors!$I$76</f>
        <v>0</v>
      </c>
      <c r="DP43" s="205">
        <f>DB_Census_State!AW43*FE_ConvertionFactors!$C$77*FE_ConvertionFactors!$F$77*FE_ConvertionFactors!$I$77</f>
        <v>0</v>
      </c>
      <c r="DQ43" s="205">
        <f>DB_Census_State!AW43*FE_ConvertionFactors!$C$78*FE_ConvertionFactors!$F$78*FE_ConvertionFactors!$L$78</f>
        <v>0</v>
      </c>
      <c r="DR43" s="205">
        <f>DB_Census_State!AW43*FE_ConvertionFactors!$C$78*FE_ConvertionFactors!$F$78*FE_ConvertionFactors!$I$77</f>
        <v>0</v>
      </c>
      <c r="DS43" s="181">
        <f>SUM(DB_Census_State!M43:N43)*FE_ConvertionFactors!$E$84*FE_ConvertionFactors!$F$84*FE_ConvertionFactors!$G$84</f>
        <v>5015.471652759742</v>
      </c>
      <c r="DT43" s="181">
        <f>SUM(DB_Census_State!O43:P43)*FE_ConvertionFactors!$E$85*FE_ConvertionFactors!$F$85*FE_ConvertionFactors!$G$85</f>
        <v>101.41340724800001</v>
      </c>
      <c r="DU43" s="181">
        <f>SUM(DB_Census_State!Q43:S43)*FE_ConvertionFactors!$E$86*FE_ConvertionFactors!$F$86*FE_ConvertionFactors!$G$86</f>
        <v>138.89380966425</v>
      </c>
      <c r="DV43" s="181">
        <f>DB_Census_State!U43*FE_ConvertionFactors!$E$87*FE_ConvertionFactors!$F$87*FE_ConvertionFactors!$G$87</f>
        <v>639.25365283558699</v>
      </c>
      <c r="DW43" s="181">
        <f>DB_Census_State!V43*FE_ConvertionFactors!$E$88*FE_ConvertionFactors!$F$88*FE_ConvertionFactors!$G$88</f>
        <v>1880.5448025000003</v>
      </c>
      <c r="DX43" s="181">
        <f>SUM(DB_Census_State!M43:N43)*FE_ConvertionFactors!$E$84*FE_ConvertionFactors!$F$84*FE_ConvertionFactors!$H$84</f>
        <v>283341.58038318023</v>
      </c>
      <c r="DY43" s="181">
        <f>SUM(DB_Census_State!O43:P43)*FE_ConvertionFactors!$E$85*FE_ConvertionFactors!$F$85*FE_ConvertionFactors!$H$85</f>
        <v>6323.4242166400009</v>
      </c>
      <c r="DZ43" s="181">
        <f>SUM(DB_Census_State!Q43:S43)*FE_ConvertionFactors!$E$86*FE_ConvertionFactors!$F$86*FE_ConvertionFactors!$H$86</f>
        <v>8826.5850266250018</v>
      </c>
      <c r="EA43" s="181">
        <f>DB_Census_State!U43*FE_ConvertionFactors!$E$87*FE_ConvertionFactors!$F$87*FE_ConvertionFactors!$H$87</f>
        <v>48854.877613082426</v>
      </c>
      <c r="EB43" s="181">
        <f>DB_Census_State!V43*FE_ConvertionFactors!$E$88*FE_ConvertionFactors!$F$88*FE_ConvertionFactors!$H$88</f>
        <v>112400.37900000002</v>
      </c>
      <c r="EC43" s="181">
        <f>SUM(DB_Census_State!M43:N43)*FE_ConvertionFactors!$E$84*FE_ConvertionFactors!$F$84*FE_ConvertionFactors!$I$84</f>
        <v>191065.58677179969</v>
      </c>
      <c r="ED43" s="181">
        <f>SUM(DB_Census_State!O43:P43)*FE_ConvertionFactors!$E$85*FE_ConvertionFactors!$F$85*FE_ConvertionFactors!$I$85</f>
        <v>4271.2940935039996</v>
      </c>
      <c r="EE43" s="181">
        <f>SUM(DB_Census_State!Q43:S43)*FE_ConvertionFactors!$E$86*FE_ConvertionFactors!$F$86*FE_ConvertionFactors!$I$86</f>
        <v>5962.1083764750001</v>
      </c>
      <c r="EF43" s="181">
        <f>DB_Census_State!U43*FE_ConvertionFactors!$E$87*FE_ConvertionFactors!$F$87*FE_ConvertionFactors!$I$87</f>
        <v>39083.902090465948</v>
      </c>
      <c r="EG43" s="181">
        <f>DB_Census_State!V43*FE_ConvertionFactors!$E$88*FE_ConvertionFactors!$F$88*FE_ConvertionFactors!$I$88</f>
        <v>71763.318900000013</v>
      </c>
      <c r="EH43" s="181">
        <f>DB_Census_State!W43*0.00104*FE_ConvertionFactors!$F$90*FE_ConvertionFactors!$G$90</f>
        <v>3699.2917103999998</v>
      </c>
      <c r="EI43" s="181">
        <f>DB_Census_State!X43*0.00104*FE_ConvertionFactors!$F$91*FE_ConvertionFactors!$G$91</f>
        <v>9.3808727999999988</v>
      </c>
      <c r="EJ43" s="181">
        <f>DB_Census_State!Y43*0.000054*FE_ConvertionFactors!$F$92*FE_ConvertionFactors!$G$92</f>
        <v>723.33369359999995</v>
      </c>
      <c r="EK43" s="205">
        <f>DB_Census_State!W43*0.00104*FE_ConvertionFactors!$F$90*FE_ConvertionFactors!$H$90</f>
        <v>439727.12783999997</v>
      </c>
      <c r="EL43" s="205">
        <f>DB_Census_State!X43*0.00104*FE_ConvertionFactors!$F$91*FE_ConvertionFactors!$H$91</f>
        <v>1115.0848799999999</v>
      </c>
      <c r="EM43" s="205">
        <f>DB_Census_State!Y43*0.000054*FE_ConvertionFactors!$F$92*FE_ConvertionFactors!$H$92</f>
        <v>60140.029953600002</v>
      </c>
      <c r="EN43" s="205">
        <f>DB_Census_State!W43*0.00104*FE_ConvertionFactors!$F$90*FE_ConvertionFactors!$I$90</f>
        <v>305156.66712959995</v>
      </c>
      <c r="EO43" s="205">
        <f>DB_Census_State!X43*0.00104*FE_ConvertionFactors!$F$91*FE_ConvertionFactors!$I$91</f>
        <v>773.83350719999987</v>
      </c>
      <c r="EP43" s="205">
        <f>DB_Census_State!Y43*0.000054*FE_ConvertionFactors!$F$92*FE_ConvertionFactors!$I$92</f>
        <v>35546.684371199997</v>
      </c>
    </row>
    <row r="44" spans="1:146" x14ac:dyDescent="0.2">
      <c r="A44" s="203">
        <v>28</v>
      </c>
      <c r="B44" s="203" t="s">
        <v>46</v>
      </c>
      <c r="C44" s="203">
        <v>1985</v>
      </c>
      <c r="D44" s="204" t="s">
        <v>201</v>
      </c>
      <c r="E44" s="205">
        <f>DB_Census_State!AL44*FE_ConvertionFactors!$C$4*FE_ConvertionFactors!$F$4*FE_ConvertionFactors!$G$4</f>
        <v>0</v>
      </c>
      <c r="F44" s="205">
        <f>DB_Census_State!AL44*FE_ConvertionFactors!$C$5*FE_ConvertionFactors!$F$5*FE_ConvertionFactors!$G$5</f>
        <v>2222.4730835999999</v>
      </c>
      <c r="G44" s="205">
        <f>(DB_Census_State!AL44*FE_ConvertionFactors!$D$9/FE_ConvertionFactors!$D$3)*FE_ConvertionFactors!$C$10*FE_ConvertionFactors!$F$10*FE_ConvertionFactors!$G$10</f>
        <v>206.60165120000002</v>
      </c>
      <c r="H44" s="205">
        <f>(DB_Census_State!AL44*FE_ConvertionFactors!$D$9/FE_ConvertionFactors!$D$3)*FE_ConvertionFactors!$C$11*FE_ConvertionFactors!$F$11*FE_ConvertionFactors!$G$11</f>
        <v>60.870045600000005</v>
      </c>
      <c r="I44" s="205">
        <f>DB_Census_State!AL44*FE_ConvertionFactors!$C$4*FE_ConvertionFactors!$F$4*FE_ConvertionFactors!$H$4</f>
        <v>71824.679999999993</v>
      </c>
      <c r="J44" s="205">
        <f>DB_Census_State!AL44*FE_ConvertionFactors!$C$5*FE_ConvertionFactors!$F$5*FE_ConvertionFactors!$H$5</f>
        <v>127762.4901</v>
      </c>
      <c r="K44" s="205">
        <f>(DB_Census_State!AL44*FE_ConvertionFactors!$D$9/FE_ConvertionFactors!$D$3)*FE_ConvertionFactors!$C$10*FE_ConvertionFactors!$F$10*FE_ConvertionFactors!$H$10</f>
        <v>60689.235040000007</v>
      </c>
      <c r="L44" s="205">
        <f>(DB_Census_State!AL44*FE_ConvertionFactors!$D$9/FE_ConvertionFactors!$D$3)*FE_ConvertionFactors!$C$11*FE_ConvertionFactors!$F$11*FE_ConvertionFactors!$H$11</f>
        <v>9479.7612000000008</v>
      </c>
      <c r="M44" s="205">
        <f>DB_Census_State!AL44*FE_ConvertionFactors!$C$4*FE_ConvertionFactors!$F$4*FE_ConvertionFactors!$I$4</f>
        <v>67621.200000000012</v>
      </c>
      <c r="N44" s="205">
        <f>DB_Census_State!AL44*FE_ConvertionFactors!$C$5*FE_ConvertionFactors!$F$5*FE_ConvertionFactors!$L$5</f>
        <v>64475.489190000008</v>
      </c>
      <c r="O44" s="205">
        <f>DB_Census_State!AM44*FE_ConvertionFactors!$C$14*FE_ConvertionFactors!$F$14*FE_ConvertionFactors!$G$14</f>
        <v>1058.2973439999998</v>
      </c>
      <c r="P44" s="205">
        <f>DB_Census_State!AM44*FE_ConvertionFactors!$C$15*FE_ConvertionFactors!$F$15*FE_ConvertionFactors!$G$15</f>
        <v>304.24679679999997</v>
      </c>
      <c r="Q44" s="205">
        <f>DB_Census_State!AM44*FE_ConvertionFactors!$C$16*FE_ConvertionFactors!$F$16*FE_ConvertionFactors!$G$16</f>
        <v>423.31893759999997</v>
      </c>
      <c r="R44" s="205">
        <f>DB_Census_State!AM44*FE_ConvertionFactors!$C$17*FE_ConvertionFactors!$F$17*FE_ConvertionFactors!$G$17</f>
        <v>155.16248959999999</v>
      </c>
      <c r="S44" s="205">
        <f>(DB_Census_State!AM44*FE_ConvertionFactors!$D$19/FE_ConvertionFactors!$D$13)*FE_ConvertionFactors!$F$19*FE_ConvertionFactors!$G$19</f>
        <v>1086.8933973333335</v>
      </c>
      <c r="T44" s="205">
        <f>DB_Census_State!AM44*FE_ConvertionFactors!$C$14*FE_ConvertionFactors!$F$14*FE_ConvertionFactors!$H$14</f>
        <v>183166.848</v>
      </c>
      <c r="U44" s="205">
        <f>DB_Census_State!AM44*FE_ConvertionFactors!$C$15*FE_ConvertionFactors!$F$15*FE_ConvertionFactors!$H$15</f>
        <v>43581.297919999997</v>
      </c>
      <c r="V44" s="205">
        <f>DB_Census_State!AM44*FE_ConvertionFactors!$C$16*FE_ConvertionFactors!$F$16*FE_ConvertionFactors!$H$16</f>
        <v>73266.739199999996</v>
      </c>
      <c r="W44" s="205">
        <f>DB_Census_State!AM44*FE_ConvertionFactors!$C$17*FE_ConvertionFactors!$F$17*FE_ConvertionFactors!$H$17</f>
        <v>68355.367039999997</v>
      </c>
      <c r="X44" s="205">
        <f>(DB_Census_State!AM44*FE_ConvertionFactors!$D$19/FE_ConvertionFactors!$D$13)*FE_ConvertionFactors!$F$19*FE_ConvertionFactors!$H$19</f>
        <v>401115.42044444452</v>
      </c>
      <c r="Y44" s="205">
        <f>DB_Census_State!AM44*FE_ConvertionFactors!$C$14*FE_ConvertionFactors!$F$14*FE_ConvertionFactors!$I$14</f>
        <v>169938.13119999997</v>
      </c>
      <c r="Z44" s="205">
        <f>DB_Census_State!AM44*FE_ConvertionFactors!$C$15*FE_ConvertionFactors!$F$15*FE_ConvertionFactors!$L$15</f>
        <v>29088.460639999994</v>
      </c>
      <c r="AA44" s="205">
        <f>DB_Census_State!AM44*FE_ConvertionFactors!$C$15*FE_ConvertionFactors!$F$15*FE_ConvertionFactors!$I$14</f>
        <v>34330.550719999999</v>
      </c>
      <c r="AB44" s="205">
        <f>DB_Census_State!AM44*FE_ConvertionFactors!$C$16*FE_ConvertionFactors!$F$16*FE_ConvertionFactors!$L$16</f>
        <v>48742.28987355897</v>
      </c>
      <c r="AC44" s="205">
        <f>DB_Census_State!AM44*FE_ConvertionFactors!$C$16*FE_ConvertionFactors!$F$16*FE_ConvertionFactors!$I$14</f>
        <v>67975.252479999996</v>
      </c>
      <c r="AD44" s="205">
        <f>DB_Census_State!AN44*FE_ConvertionFactors!$C$22*FE_ConvertionFactors!$F$22*FE_ConvertionFactors!$G$22</f>
        <v>132.37131599999998</v>
      </c>
      <c r="AE44" s="205">
        <f>DB_Census_State!AN44*FE_ConvertionFactors!$C$23*FE_ConvertionFactors!$F$23*FE_ConvertionFactors!$G$23</f>
        <v>53.198283599999989</v>
      </c>
      <c r="AF44" s="205">
        <f>(DB_Census_State!AN44*FE_ConvertionFactors!$D$25/FE_ConvertionFactors!$D$21)*FE_ConvertionFactors!$F$25*FE_ConvertionFactors!$G$25</f>
        <v>3015.25056</v>
      </c>
      <c r="AG44" s="205">
        <f>DB_Census_State!AN44*FE_ConvertionFactors!$C$22*FE_ConvertionFactors!$F$22*FE_ConvertionFactors!$H$22</f>
        <v>42958.238399999995</v>
      </c>
      <c r="AH44" s="205">
        <f>DB_Census_State!AN44*FE_ConvertionFactors!$C$23*FE_ConvertionFactors!$F$23*FE_ConvertionFactors!$H$23</f>
        <v>13786.597439999998</v>
      </c>
      <c r="AI44" s="205">
        <f>(DB_Census_State!AN44*FE_ConvertionFactors!$D$25/FE_ConvertionFactors!$D$21)*FE_ConvertionFactors!$F$25*FE_ConvertionFactors!$H$25</f>
        <v>321505.63199999998</v>
      </c>
      <c r="AJ44" s="205">
        <f>DB_Census_State!AN44*FE_ConvertionFactors!$C$22*FE_ConvertionFactors!$F$22*FE_ConvertionFactors!$I$22</f>
        <v>37963.094399999994</v>
      </c>
      <c r="AK44" s="205">
        <f>DB_Census_State!AO44*FE_ConvertionFactors!$F$27*FE_ConvertionFactors!$G$27</f>
        <v>0</v>
      </c>
      <c r="AL44" s="205">
        <f>DB_Census_State!AO44*FE_ConvertionFactors!$C$29*FE_ConvertionFactors!$F$29*FE_ConvertionFactors!$G$29</f>
        <v>0</v>
      </c>
      <c r="AM44" s="205">
        <f>DB_Census_State!AO44*FE_ConvertionFactors!$F$27*FE_ConvertionFactors!$H$27</f>
        <v>0</v>
      </c>
      <c r="AN44" s="205">
        <f>DB_Census_State!AO44*FE_ConvertionFactors!$C$29*FE_ConvertionFactors!$F$29*FE_ConvertionFactors!$H$29</f>
        <v>0</v>
      </c>
      <c r="AO44" s="205">
        <f>DB_Census_State!AO44*FE_ConvertionFactors!$F$27*FE_ConvertionFactors!$I$27</f>
        <v>0</v>
      </c>
      <c r="AP44" s="205">
        <f>DB_Census_State!AP44*FE_ConvertionFactors!$F$31*FE_ConvertionFactors!$G$31</f>
        <v>1.9315799999999996</v>
      </c>
      <c r="AQ44" s="205">
        <f>DB_Census_State!AP44*FE_ConvertionFactors!$F$31*FE_ConvertionFactors!$H$31</f>
        <v>263.54160000000002</v>
      </c>
      <c r="AR44" s="205">
        <f>DB_Census_State!AP44*FE_ConvertionFactors!$F$31*FE_ConvertionFactors!$I$31</f>
        <v>219.61799999999999</v>
      </c>
      <c r="AS44" s="205">
        <f>DB_Census_State!AQ44*FE_ConvertionFactors!$C$34*FE_ConvertionFactors!$F$34*FE_ConvertionFactors!$G$34</f>
        <v>1580.6616000000004</v>
      </c>
      <c r="AT44" s="205">
        <f>DB_Census_State!AQ44*FE_ConvertionFactors!$C$35*FE_ConvertionFactors!$F$35*FE_ConvertionFactors!$G$35</f>
        <v>5258.5224300000009</v>
      </c>
      <c r="AU44" s="205">
        <f>DB_Census_State!AQ44*FE_ConvertionFactors!$C$35*FE_ConvertionFactors!$C$37*FE_ConvertionFactors!$F$37*FE_ConvertionFactors!$G$37</f>
        <v>3010.2119510400003</v>
      </c>
      <c r="AV44" s="205">
        <f>DB_Census_State!AQ44*FE_ConvertionFactors!$C$35*FE_ConvertionFactors!$C$38*FE_ConvertionFactors!$C$39*FE_ConvertionFactors!$F$39*FE_ConvertionFactors!$G$39</f>
        <v>1120.8118579350003</v>
      </c>
      <c r="AW44" s="205">
        <f>DB_Census_State!AQ44*FE_ConvertionFactors!$C$35*FE_ConvertionFactors!$C$38*FE_ConvertionFactors!$C$40*FE_ConvertionFactors!$F$40*FE_ConvertionFactors!$G$40</f>
        <v>230.30380642500003</v>
      </c>
      <c r="AX44" s="205">
        <f>DB_Census_State!AQ44*FE_ConvertionFactors!$C$35*FE_ConvertionFactors!$C$38*FE_ConvertionFactors!$C$41*FE_ConvertionFactors!$F$41*FE_ConvertionFactors!$G$41</f>
        <v>0</v>
      </c>
      <c r="AY44" s="205">
        <f>DB_Census_State!AQ44*FE_ConvertionFactors!$C$35*FE_ConvertionFactors!$C$42*FE_ConvertionFactors!$C$44*FE_ConvertionFactors!$F$44*FE_ConvertionFactors!$G$44</f>
        <v>6043.6402941892566</v>
      </c>
      <c r="AZ44" s="205">
        <f>(DB_Census_State!AQ44*FE_ConvertionFactors!$D$46/FE_ConvertionFactors!$D$33)*FE_ConvertionFactors!$F$46*FE_ConvertionFactors!$G$46</f>
        <v>20744.301759999998</v>
      </c>
      <c r="BA44" s="205">
        <f>DB_Census_State!AQ44*FE_ConvertionFactors!$C$34*FE_ConvertionFactors!$F$34*FE_ConvertionFactors!$H$34</f>
        <v>537424.94400000013</v>
      </c>
      <c r="BB44" s="205">
        <f>DB_Census_State!AQ44*FE_ConvertionFactors!$C$35*FE_ConvertionFactors!$F$35*FE_ConvertionFactors!$H$35</f>
        <v>5959658.7540000016</v>
      </c>
      <c r="BC44" s="205">
        <f>DB_Census_State!AQ44*FE_ConvertionFactors!$C$35*FE_ConvertionFactors!$C$37*FE_ConvertionFactors!$F$37*FE_ConvertionFactors!$H$37</f>
        <v>3077105.5499520004</v>
      </c>
      <c r="BD44" s="205">
        <f>DB_Census_State!AQ44*FE_ConvertionFactors!$C$35*FE_ConvertionFactors!$C$38*FE_ConvertionFactors!$C$39*FE_ConvertionFactors!$F$39*FE_ConvertionFactors!$H$39</f>
        <v>299562.44202990003</v>
      </c>
      <c r="BE44" s="205">
        <f>DB_Census_State!AQ44*FE_ConvertionFactors!$C$35*FE_ConvertionFactors!$C$38*FE_ConvertionFactors!$C$40*FE_ConvertionFactors!$F$40*FE_ConvertionFactors!$H$40</f>
        <v>103008.61160100001</v>
      </c>
      <c r="BF44" s="205">
        <f>DB_Census_State!AQ44*FE_ConvertionFactors!$C$35*FE_ConvertionFactors!$C$38*FE_ConvertionFactors!$C$41*FE_ConvertionFactors!$F$41*FE_ConvertionFactors!$H$41</f>
        <v>1124091.9424507499</v>
      </c>
      <c r="BG44" s="205">
        <f>DB_Census_State!AQ44*FE_ConvertionFactors!$C$35*FE_ConvertionFactors!$C$42*FE_ConvertionFactors!$C$44*FE_ConvertionFactors!$F$44*FE_ConvertionFactors!$H$44</f>
        <v>634086.85053788929</v>
      </c>
      <c r="BH44" s="205">
        <f>(DB_Census_State!AQ44*FE_ConvertionFactors!$D$46/FE_ConvertionFactors!$D$33)*FE_ConvertionFactors!$F$46*FE_ConvertionFactors!$H$46</f>
        <v>6781790.96</v>
      </c>
      <c r="BI44" s="205">
        <f>DB_Census_State!AQ44*FE_ConvertionFactors!$C$35*FE_ConvertionFactors!$C$38*FE_ConvertionFactors!$C$41*FE_ConvertionFactors!$F$41*FE_ConvertionFactors!$I$41</f>
        <v>1040587.9695829798</v>
      </c>
      <c r="BJ44" s="181">
        <f>DB_Census_State!AR44*FE_ConvertionFactors!$F$48*FE_ConvertionFactors!$G$48</f>
        <v>2369.660832</v>
      </c>
      <c r="BK44" s="205">
        <f>(DB_Census_State!AR44*FE_ConvertionFactors!$D$50/FE_ConvertionFactors!$D$48)*FE_ConvertionFactors!$F$50*FE_ConvertionFactors!$G$50</f>
        <v>1005.0532799999999</v>
      </c>
      <c r="BL44" s="181">
        <f>DB_Census_State!AR44*FE_ConvertionFactors!$F$48*FE_ConvertionFactors!$H$48</f>
        <v>177724.56240000002</v>
      </c>
      <c r="BM44" s="205">
        <f>(DB_Census_State!AR44*FE_ConvertionFactors!$D$50/FE_ConvertionFactors!$D$48)*FE_ConvertionFactors!$F$50*FE_ConvertionFactors!$H$50</f>
        <v>253386.67199999996</v>
      </c>
      <c r="BN44" s="181">
        <f>DB_Census_State!AR44*FE_ConvertionFactors!$F$48*FE_ConvertionFactors!$I$48</f>
        <v>125458.25292000001</v>
      </c>
      <c r="BO44" s="181">
        <f>DB_Census_State!AS44*FE_ConvertionFactors!$F$52*FE_ConvertionFactors!$G$52</f>
        <v>2046.0207312</v>
      </c>
      <c r="BP44" s="205">
        <f>DB_Census_State!AS44*FE_ConvertionFactors!$C$53*FE_ConvertionFactors!$F$53*FE_ConvertionFactors!$G$53</f>
        <v>613.80621936</v>
      </c>
      <c r="BQ44" s="205">
        <f>DB_Census_State!AS44*FE_ConvertionFactors!$C$54*FE_ConvertionFactors!$C$55*FE_ConvertionFactors!$F$55*FE_ConvertionFactors!$G$55</f>
        <v>989.21723039999983</v>
      </c>
      <c r="BR44" s="205">
        <f>DB_Census_State!AS44*FE_ConvertionFactors!$C$54*FE_ConvertionFactors!$C$56*FE_ConvertionFactors!$F$56*FE_ConvertionFactors!$G$56</f>
        <v>173.90684198671931</v>
      </c>
      <c r="BS44" s="205">
        <f>DB_Census_State!AS44*FE_ConvertionFactors!$F$52*FE_ConvertionFactors!$H$52</f>
        <v>486621.14688000007</v>
      </c>
      <c r="BT44" s="205">
        <f>DB_Census_State!AS44*FE_ConvertionFactors!$C$53*FE_ConvertionFactors!$F$53*FE_ConvertionFactors!$H$53</f>
        <v>145986.344064</v>
      </c>
      <c r="BU44" s="205">
        <f>DB_Census_State!AS44*FE_ConvertionFactors!$C$54*FE_ConvertionFactors!$C$55*FE_ConvertionFactors!$F$55*FE_ConvertionFactors!$H$55</f>
        <v>298413.864504</v>
      </c>
      <c r="BV44" s="205">
        <f>DB_Census_State!AS44*FE_ConvertionFactors!$C$54*FE_ConvertionFactors!$C$56*FE_ConvertionFactors!$F$56*FE_ConvertionFactors!$H$56</f>
        <v>45679.530495178275</v>
      </c>
      <c r="BW44" s="205">
        <f>DB_Census_State!AS44*FE_ConvertionFactors!$F$52*FE_ConvertionFactors!$I$52</f>
        <v>248840.35920000001</v>
      </c>
      <c r="BX44" s="205">
        <f>DB_Census_State!AS44*FE_ConvertionFactors!$C$53*FE_ConvertionFactors!$F$53*FE_ConvertionFactors!$I$53</f>
        <v>74652.107759999999</v>
      </c>
      <c r="BY44" s="205">
        <f>DB_Census_State!AS44*FE_ConvertionFactors!$C$54*FE_ConvertionFactors!$C$55*FE_ConvertionFactors!$F$55*FE_ConvertionFactors!$L$55</f>
        <v>154977.36609599998</v>
      </c>
      <c r="BZ44" s="205">
        <f>DB_Census_State!AS44*FE_ConvertionFactors!$C$54*FE_ConvertionFactors!$C$56*FE_ConvertionFactors!$F$56*FE_ConvertionFactors!$I$56</f>
        <v>26086.026298007899</v>
      </c>
      <c r="CA44" s="205">
        <f>DB_Census_State!AT44*FE_ConvertionFactors!$F$58*FE_ConvertionFactors!$G$58</f>
        <v>2923.6301119999998</v>
      </c>
      <c r="CB44" s="205">
        <f>(DB_Census_State!AT44*FE_ConvertionFactors!$D$60/FE_ConvertionFactors!$D$58)*FE_ConvertionFactors!$F$60*FE_ConvertionFactors!$G$60</f>
        <v>13708.594268181818</v>
      </c>
      <c r="CC44" s="205">
        <f>DB_Census_State!AT44*FE_ConvertionFactors!$F$58*FE_ConvertionFactors!$H$58</f>
        <v>1922849.0352000003</v>
      </c>
      <c r="CD44" s="205">
        <f>(DB_Census_State!AT44*FE_ConvertionFactors!$D$60/FE_ConvertionFactors!$D$58)*FE_ConvertionFactors!$F$60*FE_ConvertionFactors!$H$60</f>
        <v>1095586.4495454545</v>
      </c>
      <c r="CE44" s="205">
        <f>DB_Census_State!AT44*FE_ConvertionFactors!$F$58*FE_ConvertionFactors!$I$58</f>
        <v>1439325.5936000003</v>
      </c>
      <c r="CF44" s="205">
        <f>DB_Census_State!AU44*FE_ConvertionFactors!$F$62*FE_ConvertionFactors!$G$62</f>
        <v>4991.2720000000008</v>
      </c>
      <c r="CG44" s="205">
        <f>DB_Census_State!AU44*FE_ConvertionFactors!$C$63*FE_ConvertionFactors!$F$63*FE_ConvertionFactors!$G$63</f>
        <v>1996.5088000000005</v>
      </c>
      <c r="CH44" s="205">
        <f>DB_Census_State!AU44*FE_ConvertionFactors!$C$64*FE_ConvertionFactors!$F$64*FE_ConvertionFactors!$G$64</f>
        <v>2994.7632000000003</v>
      </c>
      <c r="CI44" s="205">
        <f>(DB_Census_State!AU44*FE_ConvertionFactors!$D$66/FE_ConvertionFactors!$D$62)*FE_ConvertionFactors!$F$66*FE_ConvertionFactors!$G$66</f>
        <v>2651.6132499999999</v>
      </c>
      <c r="CJ44" s="205">
        <f>DB_Census_State!AU44*FE_ConvertionFactors!$F$62*FE_ConvertionFactors!$H$62</f>
        <v>938359.13600000006</v>
      </c>
      <c r="CK44" s="205">
        <f>DB_Census_State!AU44*FE_ConvertionFactors!$C$63*FE_ConvertionFactors!$F$63*FE_ConvertionFactors!$H$63</f>
        <v>375343.65440000006</v>
      </c>
      <c r="CL44" s="205">
        <f>DB_Census_State!AU44*FE_ConvertionFactors!$C$64*FE_ConvertionFactors!$F$64*FE_ConvertionFactors!$H$64</f>
        <v>563015.48160000006</v>
      </c>
      <c r="CM44" s="205">
        <f>(DB_Census_State!AU44*FE_ConvertionFactors!$D$66/FE_ConvertionFactors!$D$62)*FE_ConvertionFactors!$F$66*FE_ConvertionFactors!$H$66</f>
        <v>795483.97499999998</v>
      </c>
      <c r="CN44" s="205">
        <f>DB_Census_State!AU44*FE_ConvertionFactors!$F$62*FE_ConvertionFactors!$I$62</f>
        <v>798603.52</v>
      </c>
      <c r="CO44" s="205">
        <f>DB_Census_State!AU44*FE_ConvertionFactors!$C$63*FE_ConvertionFactors!$F$63*FE_ConvertionFactors!$I$63</f>
        <v>319441.40800000005</v>
      </c>
      <c r="CP44" s="205">
        <f>DB_Census_State!AU44*FE_ConvertionFactors!$C$64*FE_ConvertionFactors!$F$64*FE_ConvertionFactors!$L$64</f>
        <v>480659.49359999993</v>
      </c>
      <c r="CQ44" s="205">
        <f>DB_Census_State!AU44*FE_ConvertionFactors!$C$64*FE_ConvertionFactors!$F$64*FE_ConvertionFactors!$I$63</f>
        <v>479162.11200000002</v>
      </c>
      <c r="CR44" s="205">
        <f>DB_Census_State!AV44*FE_ConvertionFactors!$F$68*FE_ConvertionFactors!$G$68</f>
        <v>7.28</v>
      </c>
      <c r="CS44" s="205">
        <f>DB_Census_State!AV44*FE_ConvertionFactors!$C$69*FE_ConvertionFactors!$F$69*FE_ConvertionFactors!$G$69</f>
        <v>1.4560000000000002</v>
      </c>
      <c r="CT44" s="205">
        <f>DB_Census_State!AV44*FE_ConvertionFactors!$C$70*FE_ConvertionFactors!$C$71*FE_ConvertionFactors!$F$71*FE_ConvertionFactors!$G$71</f>
        <v>0</v>
      </c>
      <c r="CU44" s="205">
        <f>DB_Census_State!AV44*FE_ConvertionFactors!$C$70*FE_ConvertionFactors!$C$72*FE_ConvertionFactors!$F$72*FE_ConvertionFactors!$G$72</f>
        <v>6.1923792000000004</v>
      </c>
      <c r="CV44" s="205">
        <f>(DB_Census_State!AV44*FE_ConvertionFactors!$D$74/FE_ConvertionFactors!$D$69)*FE_ConvertionFactors!$F$74*FE_ConvertionFactors!$G$74</f>
        <v>0.9</v>
      </c>
      <c r="CW44" s="205">
        <f>DB_Census_State!AV44*FE_ConvertionFactors!$F$68*FE_ConvertionFactors!$H$68</f>
        <v>425.87999999999994</v>
      </c>
      <c r="CX44" s="205">
        <f>DB_Census_State!AV44*FE_ConvertionFactors!$C$69*FE_ConvertionFactors!$F$69*FE_ConvertionFactors!$H$69</f>
        <v>85.176000000000002</v>
      </c>
      <c r="CY44" s="205">
        <f>DB_Census_State!AV44*FE_ConvertionFactors!$C$70*FE_ConvertionFactors!$C$71*FE_ConvertionFactors!$F$71*FE_ConvertionFactors!$H$71</f>
        <v>94.32</v>
      </c>
      <c r="CZ44" s="205">
        <f>DB_Census_State!AV44*FE_ConvertionFactors!$C$70*FE_ConvertionFactors!$C$72*FE_ConvertionFactors!$F$72*FE_ConvertionFactors!$H$72</f>
        <v>235.50167999999999</v>
      </c>
      <c r="DA44" s="205">
        <f>(DB_Census_State!AV44*FE_ConvertionFactors!$D$74/FE_ConvertionFactors!$D$69)*FE_ConvertionFactors!$F$74*FE_ConvertionFactors!$H$74</f>
        <v>297</v>
      </c>
      <c r="DB44" s="205">
        <f>DB_Census_State!AV44*FE_ConvertionFactors!$F$68*FE_ConvertionFactors!$I$68</f>
        <v>345.8</v>
      </c>
      <c r="DC44" s="205">
        <f>DB_Census_State!AV44*FE_ConvertionFactors!$C$69*FE_ConvertionFactors!$F$69*FE_ConvertionFactors!$I$69</f>
        <v>69.16</v>
      </c>
      <c r="DD44" s="205">
        <f>DB_Census_State!AV44*FE_ConvertionFactors!$C$70*FE_ConvertionFactors!$C$71*FE_ConvertionFactors!$F$71*FE_ConvertionFactors!$I$71</f>
        <v>88.8</v>
      </c>
      <c r="DE44" s="205">
        <f>DB_Census_State!AV44*FE_ConvertionFactors!$C$70*FE_ConvertionFactors!$C$72*FE_ConvertionFactors!$F$72*FE_ConvertionFactors!$L$72</f>
        <v>165.56844000000001</v>
      </c>
      <c r="DF44" s="205">
        <f>DB_Census_State!AV44*FE_ConvertionFactors!$C$70*FE_ConvertionFactors!$C$72*FE_ConvertionFactors!$F$72*FE_ConvertionFactors!$I$69</f>
        <v>227.1336</v>
      </c>
      <c r="DG44" s="205">
        <f>DB_Census_State!AW44*FE_ConvertionFactors!$F$76*FE_ConvertionFactors!$G$76</f>
        <v>0</v>
      </c>
      <c r="DH44" s="205">
        <f>DB_Census_State!AW44*FE_ConvertionFactors!$C$77*FE_ConvertionFactors!$F$77*FE_ConvertionFactors!$G$77</f>
        <v>0</v>
      </c>
      <c r="DI44" s="205">
        <f>DB_Census_State!AW44*FE_ConvertionFactors!$C$78*FE_ConvertionFactors!$F$78*FE_ConvertionFactors!$G$78</f>
        <v>0</v>
      </c>
      <c r="DJ44" s="205">
        <f>(DB_Census_State!AW44*FE_ConvertionFactors!$D$80/FE_ConvertionFactors!$D$76)*FE_ConvertionFactors!$F$80*FE_ConvertionFactors!$G$80</f>
        <v>0</v>
      </c>
      <c r="DK44" s="205">
        <f>DB_Census_State!AW44*FE_ConvertionFactors!$F$76*FE_ConvertionFactors!$H$76</f>
        <v>0</v>
      </c>
      <c r="DL44" s="205">
        <f>DB_Census_State!AW44*FE_ConvertionFactors!$C$77*FE_ConvertionFactors!$F$77*FE_ConvertionFactors!$H$77</f>
        <v>0</v>
      </c>
      <c r="DM44" s="205">
        <f>DB_Census_State!AW44*FE_ConvertionFactors!$C$78*FE_ConvertionFactors!$F$78*FE_ConvertionFactors!$H$78</f>
        <v>0</v>
      </c>
      <c r="DN44" s="205">
        <f>(DB_Census_State!AW44*FE_ConvertionFactors!$D$80/FE_ConvertionFactors!$D$76)*FE_ConvertionFactors!$F$80*FE_ConvertionFactors!$H$80</f>
        <v>0</v>
      </c>
      <c r="DO44" s="205">
        <f>DB_Census_State!AW44*FE_ConvertionFactors!$F$76*FE_ConvertionFactors!$I$76</f>
        <v>0</v>
      </c>
      <c r="DP44" s="205">
        <f>DB_Census_State!AW44*FE_ConvertionFactors!$C$77*FE_ConvertionFactors!$F$77*FE_ConvertionFactors!$I$77</f>
        <v>0</v>
      </c>
      <c r="DQ44" s="205">
        <f>DB_Census_State!AW44*FE_ConvertionFactors!$C$78*FE_ConvertionFactors!$F$78*FE_ConvertionFactors!$L$78</f>
        <v>0</v>
      </c>
      <c r="DR44" s="205">
        <f>DB_Census_State!AW44*FE_ConvertionFactors!$C$78*FE_ConvertionFactors!$F$78*FE_ConvertionFactors!$I$77</f>
        <v>0</v>
      </c>
      <c r="DS44" s="181">
        <f>SUM(DB_Census_State!M44:N44)*FE_ConvertionFactors!$E$84*FE_ConvertionFactors!$F$84*FE_ConvertionFactors!$G$84</f>
        <v>5731.5520456313852</v>
      </c>
      <c r="DT44" s="181">
        <f>SUM(DB_Census_State!O44:P44)*FE_ConvertionFactors!$E$85*FE_ConvertionFactors!$F$85*FE_ConvertionFactors!$G$85</f>
        <v>87.605178124000005</v>
      </c>
      <c r="DU44" s="181">
        <f>SUM(DB_Census_State!Q44:S44)*FE_ConvertionFactors!$E$86*FE_ConvertionFactors!$F$86*FE_ConvertionFactors!$G$86</f>
        <v>167.8854820665</v>
      </c>
      <c r="DV44" s="181">
        <f>DB_Census_State!U44*FE_ConvertionFactors!$E$87*FE_ConvertionFactors!$F$87*FE_ConvertionFactors!$G$87</f>
        <v>554.74884659993245</v>
      </c>
      <c r="DW44" s="181">
        <f>DB_Census_State!V44*FE_ConvertionFactors!$E$88*FE_ConvertionFactors!$F$88*FE_ConvertionFactors!$G$88</f>
        <v>2412.4523625000006</v>
      </c>
      <c r="DX44" s="181">
        <f>SUM(DB_Census_State!M44:N44)*FE_ConvertionFactors!$E$84*FE_ConvertionFactors!$F$84*FE_ConvertionFactors!$H$84</f>
        <v>323795.47270774707</v>
      </c>
      <c r="DY44" s="181">
        <f>SUM(DB_Census_State!O44:P44)*FE_ConvertionFactors!$E$85*FE_ConvertionFactors!$F$85*FE_ConvertionFactors!$H$85</f>
        <v>5462.4405183200006</v>
      </c>
      <c r="DZ44" s="181">
        <f>SUM(DB_Census_State!Q44:S44)*FE_ConvertionFactors!$E$86*FE_ConvertionFactors!$F$86*FE_ConvertionFactors!$H$86</f>
        <v>10668.981474250002</v>
      </c>
      <c r="EA44" s="181">
        <f>DB_Census_State!U44*FE_ConvertionFactors!$E$87*FE_ConvertionFactors!$F$87*FE_ConvertionFactors!$H$87</f>
        <v>42396.608742740944</v>
      </c>
      <c r="EB44" s="181">
        <f>DB_Census_State!V44*FE_ConvertionFactors!$E$88*FE_ConvertionFactors!$F$88*FE_ConvertionFactors!$H$88</f>
        <v>144192.55500000002</v>
      </c>
      <c r="EC44" s="181">
        <f>SUM(DB_Census_State!M44:N44)*FE_ConvertionFactors!$E$84*FE_ConvertionFactors!$F$84*FE_ConvertionFactors!$I$84</f>
        <v>218344.83983357658</v>
      </c>
      <c r="ED44" s="181">
        <f>SUM(DB_Census_State!O44:P44)*FE_ConvertionFactors!$E$85*FE_ConvertionFactors!$F$85*FE_ConvertionFactors!$I$85</f>
        <v>3689.723972752</v>
      </c>
      <c r="EE44" s="181">
        <f>SUM(DB_Census_State!Q44:S44)*FE_ConvertionFactors!$E$86*FE_ConvertionFactors!$F$86*FE_ConvertionFactors!$I$86</f>
        <v>7206.5950335500002</v>
      </c>
      <c r="EF44" s="181">
        <f>DB_Census_State!U44*FE_ConvertionFactors!$E$87*FE_ConvertionFactors!$F$87*FE_ConvertionFactors!$I$87</f>
        <v>33917.286994192757</v>
      </c>
      <c r="EG44" s="181">
        <f>DB_Census_State!V44*FE_ConvertionFactors!$E$88*FE_ConvertionFactors!$F$88*FE_ConvertionFactors!$I$88</f>
        <v>92061.400500000032</v>
      </c>
      <c r="EH44" s="181">
        <f>DB_Census_State!W44*0.00104*FE_ConvertionFactors!$F$90*FE_ConvertionFactors!$G$90</f>
        <v>3124.7048455999998</v>
      </c>
      <c r="EI44" s="181">
        <f>DB_Census_State!X44*0.00104*FE_ConvertionFactors!$F$91*FE_ConvertionFactors!$G$91</f>
        <v>4.8081176000000001</v>
      </c>
      <c r="EJ44" s="181">
        <f>DB_Census_State!Y44*0.000054*FE_ConvertionFactors!$F$92*FE_ConvertionFactors!$G$92</f>
        <v>321.88862159999996</v>
      </c>
      <c r="EK44" s="205">
        <f>DB_Census_State!W44*0.00104*FE_ConvertionFactors!$F$90*FE_ConvertionFactors!$H$90</f>
        <v>371427.17975999997</v>
      </c>
      <c r="EL44" s="205">
        <f>DB_Census_State!X44*0.00104*FE_ConvertionFactors!$F$91*FE_ConvertionFactors!$H$91</f>
        <v>571.53096000000005</v>
      </c>
      <c r="EM44" s="205">
        <f>DB_Census_State!Y44*0.000054*FE_ConvertionFactors!$F$92*FE_ConvertionFactors!$H$92</f>
        <v>26762.7396816</v>
      </c>
      <c r="EN44" s="205">
        <f>DB_Census_State!W44*0.00104*FE_ConvertionFactors!$F$90*FE_ConvertionFactors!$I$90</f>
        <v>257758.67141439996</v>
      </c>
      <c r="EO44" s="205">
        <f>DB_Census_State!X44*0.00104*FE_ConvertionFactors!$F$91*FE_ConvertionFactors!$I$91</f>
        <v>396.62434239999999</v>
      </c>
      <c r="EP44" s="205">
        <f>DB_Census_State!Y44*0.000054*FE_ConvertionFactors!$F$92*FE_ConvertionFactors!$I$92</f>
        <v>15818.526547199999</v>
      </c>
    </row>
    <row r="45" spans="1:146" x14ac:dyDescent="0.2">
      <c r="A45" s="203">
        <v>29</v>
      </c>
      <c r="B45" s="203" t="s">
        <v>47</v>
      </c>
      <c r="C45" s="203">
        <v>1985</v>
      </c>
      <c r="D45" s="204" t="s">
        <v>201</v>
      </c>
      <c r="E45" s="205">
        <f>DB_Census_State!AL45*FE_ConvertionFactors!$C$4*FE_ConvertionFactors!$F$4*FE_ConvertionFactors!$G$4</f>
        <v>0</v>
      </c>
      <c r="F45" s="205">
        <f>DB_Census_State!AL45*FE_ConvertionFactors!$C$5*FE_ConvertionFactors!$F$5*FE_ConvertionFactors!$G$5</f>
        <v>34867.873840799999</v>
      </c>
      <c r="G45" s="205">
        <f>(DB_Census_State!AL45*FE_ConvertionFactors!$D$9/FE_ConvertionFactors!$D$3)*FE_ConvertionFactors!$C$10*FE_ConvertionFactors!$F$10*FE_ConvertionFactors!$G$10</f>
        <v>3241.3262336000003</v>
      </c>
      <c r="H45" s="205">
        <f>(DB_Census_State!AL45*FE_ConvertionFactors!$D$9/FE_ConvertionFactors!$D$3)*FE_ConvertionFactors!$C$11*FE_ConvertionFactors!$F$11*FE_ConvertionFactors!$G$11</f>
        <v>954.97627680000016</v>
      </c>
      <c r="I45" s="205">
        <f>DB_Census_State!AL45*FE_ConvertionFactors!$C$4*FE_ConvertionFactors!$F$4*FE_ConvertionFactors!$H$4</f>
        <v>1126841.04</v>
      </c>
      <c r="J45" s="205">
        <f>DB_Census_State!AL45*FE_ConvertionFactors!$C$5*FE_ConvertionFactors!$F$5*FE_ConvertionFactors!$H$5</f>
        <v>2004436.5977999999</v>
      </c>
      <c r="K45" s="205">
        <f>(DB_Census_State!AL45*FE_ConvertionFactors!$D$9/FE_ConvertionFactors!$D$3)*FE_ConvertionFactors!$C$10*FE_ConvertionFactors!$F$10*FE_ConvertionFactors!$H$10</f>
        <v>952139.5811200001</v>
      </c>
      <c r="L45" s="205">
        <f>(DB_Census_State!AL45*FE_ConvertionFactors!$D$9/FE_ConvertionFactors!$D$3)*FE_ConvertionFactors!$C$11*FE_ConvertionFactors!$F$11*FE_ConvertionFactors!$H$11</f>
        <v>148725.81360000002</v>
      </c>
      <c r="M45" s="205">
        <f>DB_Census_State!AL45*FE_ConvertionFactors!$C$4*FE_ConvertionFactors!$F$4*FE_ConvertionFactors!$I$4</f>
        <v>1060893.6000000001</v>
      </c>
      <c r="N45" s="205">
        <f>DB_Census_State!AL45*FE_ConvertionFactors!$C$5*FE_ConvertionFactors!$F$5*FE_ConvertionFactors!$L$5</f>
        <v>1011541.25982</v>
      </c>
      <c r="O45" s="205">
        <f>DB_Census_State!AM45*FE_ConvertionFactors!$C$14*FE_ConvertionFactors!$F$14*FE_ConvertionFactors!$G$14</f>
        <v>2780.906336</v>
      </c>
      <c r="P45" s="205">
        <f>DB_Census_State!AM45*FE_ConvertionFactors!$C$15*FE_ConvertionFactors!$F$15*FE_ConvertionFactors!$G$15</f>
        <v>799.47459920000006</v>
      </c>
      <c r="Q45" s="205">
        <f>DB_Census_State!AM45*FE_ConvertionFactors!$C$16*FE_ConvertionFactors!$F$16*FE_ConvertionFactors!$G$16</f>
        <v>1112.3625344</v>
      </c>
      <c r="R45" s="205">
        <f>DB_Census_State!AM45*FE_ConvertionFactors!$C$17*FE_ConvertionFactors!$F$17*FE_ConvertionFactors!$G$17</f>
        <v>407.72317240000007</v>
      </c>
      <c r="S45" s="205">
        <f>(DB_Census_State!AM45*FE_ConvertionFactors!$D$19/FE_ConvertionFactors!$D$13)*FE_ConvertionFactors!$F$19*FE_ConvertionFactors!$G$19</f>
        <v>2856.0486826666679</v>
      </c>
      <c r="T45" s="205">
        <f>DB_Census_State!AM45*FE_ConvertionFactors!$C$14*FE_ConvertionFactors!$F$14*FE_ConvertionFactors!$H$14</f>
        <v>481310.712</v>
      </c>
      <c r="U45" s="205">
        <f>DB_Census_State!AM45*FE_ConvertionFactors!$C$15*FE_ConvertionFactors!$F$15*FE_ConvertionFactors!$H$15</f>
        <v>114519.33448</v>
      </c>
      <c r="V45" s="205">
        <f>DB_Census_State!AM45*FE_ConvertionFactors!$C$16*FE_ConvertionFactors!$F$16*FE_ConvertionFactors!$H$16</f>
        <v>192524.28480000002</v>
      </c>
      <c r="W45" s="205">
        <f>DB_Census_State!AM45*FE_ConvertionFactors!$C$17*FE_ConvertionFactors!$F$17*FE_ConvertionFactors!$H$17</f>
        <v>179618.58676000003</v>
      </c>
      <c r="X45" s="205">
        <f>(DB_Census_State!AM45*FE_ConvertionFactors!$D$19/FE_ConvertionFactors!$D$13)*FE_ConvertionFactors!$F$19*FE_ConvertionFactors!$H$19</f>
        <v>1054017.9662222227</v>
      </c>
      <c r="Y45" s="205">
        <f>DB_Census_State!AM45*FE_ConvertionFactors!$C$14*FE_ConvertionFactors!$F$14*FE_ConvertionFactors!$I$14</f>
        <v>446549.38279999996</v>
      </c>
      <c r="Z45" s="205">
        <f>DB_Census_State!AM45*FE_ConvertionFactors!$C$15*FE_ConvertionFactors!$F$15*FE_ConvertionFactors!$L$15</f>
        <v>76436.253909999999</v>
      </c>
      <c r="AA45" s="205">
        <f>DB_Census_State!AM45*FE_ConvertionFactors!$C$15*FE_ConvertionFactors!$F$15*FE_ConvertionFactors!$I$14</f>
        <v>90210.985180000003</v>
      </c>
      <c r="AB45" s="205">
        <f>DB_Census_State!AM45*FE_ConvertionFactors!$C$16*FE_ConvertionFactors!$F$16*FE_ConvertionFactors!$L$16</f>
        <v>128080.96279274872</v>
      </c>
      <c r="AC45" s="205">
        <f>DB_Census_State!AM45*FE_ConvertionFactors!$C$16*FE_ConvertionFactors!$F$16*FE_ConvertionFactors!$I$14</f>
        <v>178619.75312000001</v>
      </c>
      <c r="AD45" s="205">
        <f>DB_Census_State!AN45*FE_ConvertionFactors!$C$22*FE_ConvertionFactors!$F$22*FE_ConvertionFactors!$G$22</f>
        <v>3030.3041075999995</v>
      </c>
      <c r="AE45" s="205">
        <f>DB_Census_State!AN45*FE_ConvertionFactors!$C$23*FE_ConvertionFactors!$F$23*FE_ConvertionFactors!$G$23</f>
        <v>1217.8391979599999</v>
      </c>
      <c r="AF45" s="205">
        <f>(DB_Census_State!AN45*FE_ConvertionFactors!$D$25/FE_ConvertionFactors!$D$21)*FE_ConvertionFactors!$F$25*FE_ConvertionFactors!$G$25</f>
        <v>69026.481216000015</v>
      </c>
      <c r="AG45" s="205">
        <f>DB_Census_State!AN45*FE_ConvertionFactors!$C$22*FE_ConvertionFactors!$F$22*FE_ConvertionFactors!$H$22</f>
        <v>983419.44623999984</v>
      </c>
      <c r="AH45" s="205">
        <f>DB_Census_State!AN45*FE_ConvertionFactors!$C$23*FE_ConvertionFactors!$F$23*FE_ConvertionFactors!$H$23</f>
        <v>315609.03158399998</v>
      </c>
      <c r="AI45" s="205">
        <f>(DB_Census_State!AN45*FE_ConvertionFactors!$D$25/FE_ConvertionFactors!$D$21)*FE_ConvertionFactors!$F$25*FE_ConvertionFactors!$H$25</f>
        <v>7360052.5152000003</v>
      </c>
      <c r="AJ45" s="205">
        <f>DB_Census_State!AN45*FE_ConvertionFactors!$C$22*FE_ConvertionFactors!$F$22*FE_ConvertionFactors!$I$22</f>
        <v>869068.34783999983</v>
      </c>
      <c r="AK45" s="205">
        <f>DB_Census_State!AO45*FE_ConvertionFactors!$F$27*FE_ConvertionFactors!$G$27</f>
        <v>82443.403999999995</v>
      </c>
      <c r="AL45" s="205">
        <f>DB_Census_State!AO45*FE_ConvertionFactors!$C$29*FE_ConvertionFactors!$F$29*FE_ConvertionFactors!$G$29</f>
        <v>89332.102859999999</v>
      </c>
      <c r="AM45" s="205">
        <f>DB_Census_State!AO45*FE_ConvertionFactors!$F$27*FE_ConvertionFactors!$H$27</f>
        <v>7337462.9559999993</v>
      </c>
      <c r="AN45" s="205">
        <f>DB_Census_State!AO45*FE_ConvertionFactors!$C$29*FE_ConvertionFactors!$F$29*FE_ConvertionFactors!$H$29</f>
        <v>20186734.931999996</v>
      </c>
      <c r="AO45" s="205">
        <f>DB_Census_State!AO45*FE_ConvertionFactors!$F$27*FE_ConvertionFactors!$I$27</f>
        <v>3936672.5409999997</v>
      </c>
      <c r="AP45" s="205">
        <f>DB_Census_State!AP45*FE_ConvertionFactors!$F$31*FE_ConvertionFactors!$G$31</f>
        <v>14636.823389999998</v>
      </c>
      <c r="AQ45" s="205">
        <f>DB_Census_State!AP45*FE_ConvertionFactors!$F$31*FE_ConvertionFactors!$H$31</f>
        <v>1997024.1228</v>
      </c>
      <c r="AR45" s="205">
        <f>DB_Census_State!AP45*FE_ConvertionFactors!$F$31*FE_ConvertionFactors!$I$31</f>
        <v>1664186.7690000001</v>
      </c>
      <c r="AS45" s="205">
        <f>DB_Census_State!AQ45*FE_ConvertionFactors!$C$34*FE_ConvertionFactors!$F$34*FE_ConvertionFactors!$G$34</f>
        <v>2273.4510400000004</v>
      </c>
      <c r="AT45" s="205">
        <f>DB_Census_State!AQ45*FE_ConvertionFactors!$C$35*FE_ConvertionFactors!$F$35*FE_ConvertionFactors!$G$35</f>
        <v>7563.284442000001</v>
      </c>
      <c r="AU45" s="205">
        <f>DB_Census_State!AQ45*FE_ConvertionFactors!$C$35*FE_ConvertionFactors!$C$37*FE_ConvertionFactors!$F$37*FE_ConvertionFactors!$G$37</f>
        <v>4329.5601605760003</v>
      </c>
      <c r="AV45" s="205">
        <f>DB_Census_State!AQ45*FE_ConvertionFactors!$C$35*FE_ConvertionFactors!$C$38*FE_ConvertionFactors!$C$39*FE_ConvertionFactors!$F$39*FE_ConvertionFactors!$G$39</f>
        <v>1612.053385789</v>
      </c>
      <c r="AW45" s="205">
        <f>DB_Census_State!AQ45*FE_ConvertionFactors!$C$35*FE_ConvertionFactors!$C$38*FE_ConvertionFactors!$C$40*FE_ConvertionFactors!$F$40*FE_ConvertionFactors!$G$40</f>
        <v>331.24384639499999</v>
      </c>
      <c r="AX45" s="205">
        <f>DB_Census_State!AQ45*FE_ConvertionFactors!$C$35*FE_ConvertionFactors!$C$38*FE_ConvertionFactors!$C$41*FE_ConvertionFactors!$F$41*FE_ConvertionFactors!$G$41</f>
        <v>0</v>
      </c>
      <c r="AY45" s="205">
        <f>DB_Census_State!AQ45*FE_ConvertionFactors!$C$35*FE_ConvertionFactors!$C$42*FE_ConvertionFactors!$C$44*FE_ConvertionFactors!$F$44*FE_ConvertionFactors!$G$44</f>
        <v>8692.5122443731598</v>
      </c>
      <c r="AZ45" s="205">
        <f>(DB_Census_State!AQ45*FE_ConvertionFactors!$D$46/FE_ConvertionFactors!$D$33)*FE_ConvertionFactors!$F$46*FE_ConvertionFactors!$G$46</f>
        <v>29836.338410666667</v>
      </c>
      <c r="BA45" s="205">
        <f>DB_Census_State!AQ45*FE_ConvertionFactors!$C$34*FE_ConvertionFactors!$F$34*FE_ConvertionFactors!$H$34</f>
        <v>772973.35360000015</v>
      </c>
      <c r="BB45" s="205">
        <f>DB_Census_State!AQ45*FE_ConvertionFactors!$C$35*FE_ConvertionFactors!$F$35*FE_ConvertionFactors!$H$35</f>
        <v>8571722.3676000014</v>
      </c>
      <c r="BC45" s="205">
        <f>DB_Census_State!AQ45*FE_ConvertionFactors!$C$35*FE_ConvertionFactors!$C$37*FE_ConvertionFactors!$F$37*FE_ConvertionFactors!$H$37</f>
        <v>4425772.6085888008</v>
      </c>
      <c r="BD45" s="205">
        <f>DB_Census_State!AQ45*FE_ConvertionFactors!$C$35*FE_ConvertionFactors!$C$38*FE_ConvertionFactors!$C$39*FE_ConvertionFactors!$F$39*FE_ConvertionFactors!$H$39</f>
        <v>430857.90492905997</v>
      </c>
      <c r="BE45" s="205">
        <f>DB_Census_State!AQ45*FE_ConvertionFactors!$C$35*FE_ConvertionFactors!$C$38*FE_ConvertionFactors!$C$40*FE_ConvertionFactors!$F$40*FE_ConvertionFactors!$H$40</f>
        <v>148156.33856939999</v>
      </c>
      <c r="BF45" s="205">
        <f>DB_Census_State!AQ45*FE_ConvertionFactors!$C$35*FE_ConvertionFactors!$C$38*FE_ConvertionFactors!$C$41*FE_ConvertionFactors!$F$41*FE_ConvertionFactors!$H$41</f>
        <v>1616771.10117705</v>
      </c>
      <c r="BG45" s="205">
        <f>DB_Census_State!AQ45*FE_ConvertionFactors!$C$35*FE_ConvertionFactors!$C$42*FE_ConvertionFactors!$C$44*FE_ConvertionFactors!$F$44*FE_ConvertionFactors!$H$44</f>
        <v>912001.28465554479</v>
      </c>
      <c r="BH45" s="205">
        <f>(DB_Census_State!AQ45*FE_ConvertionFactors!$D$46/FE_ConvertionFactors!$D$33)*FE_ConvertionFactors!$F$46*FE_ConvertionFactors!$H$46</f>
        <v>9754187.5573333334</v>
      </c>
      <c r="BI45" s="205">
        <f>DB_Census_State!AQ45*FE_ConvertionFactors!$C$35*FE_ConvertionFactors!$C$38*FE_ConvertionFactors!$C$41*FE_ConvertionFactors!$F$41*FE_ConvertionFactors!$I$41</f>
        <v>1496668.1050896118</v>
      </c>
      <c r="BJ45" s="181">
        <f>DB_Census_State!AR45*FE_ConvertionFactors!$F$48*FE_ConvertionFactors!$G$48</f>
        <v>71168.268599999996</v>
      </c>
      <c r="BK45" s="205">
        <f>(DB_Census_State!AR45*FE_ConvertionFactors!$D$50/FE_ConvertionFactors!$D$48)*FE_ConvertionFactors!$F$50*FE_ConvertionFactors!$G$50</f>
        <v>30184.868999999999</v>
      </c>
      <c r="BL45" s="181">
        <f>DB_Census_State!AR45*FE_ConvertionFactors!$F$48*FE_ConvertionFactors!$H$48</f>
        <v>5337620.1450000005</v>
      </c>
      <c r="BM45" s="205">
        <f>(DB_Census_State!AR45*FE_ConvertionFactors!$D$50/FE_ConvertionFactors!$D$48)*FE_ConvertionFactors!$F$50*FE_ConvertionFactors!$H$50</f>
        <v>7609988.0999999996</v>
      </c>
      <c r="BN45" s="181">
        <f>DB_Census_State!AR45*FE_ConvertionFactors!$F$48*FE_ConvertionFactors!$I$48</f>
        <v>3767900.6722500003</v>
      </c>
      <c r="BO45" s="181">
        <f>DB_Census_State!AS45*FE_ConvertionFactors!$F$52*FE_ConvertionFactors!$G$52</f>
        <v>1328.6444256000002</v>
      </c>
      <c r="BP45" s="205">
        <f>DB_Census_State!AS45*FE_ConvertionFactors!$C$53*FE_ConvertionFactors!$F$53*FE_ConvertionFactors!$G$53</f>
        <v>398.59332767999996</v>
      </c>
      <c r="BQ45" s="205">
        <f>DB_Census_State!AS45*FE_ConvertionFactors!$C$54*FE_ConvertionFactors!$C$55*FE_ConvertionFactors!$F$55*FE_ConvertionFactors!$G$55</f>
        <v>642.37763519999999</v>
      </c>
      <c r="BR45" s="205">
        <f>DB_Census_State!AS45*FE_ConvertionFactors!$C$54*FE_ConvertionFactors!$C$56*FE_ConvertionFactors!$F$56*FE_ConvertionFactors!$G$56</f>
        <v>112.93158112031286</v>
      </c>
      <c r="BS45" s="205">
        <f>DB_Census_State!AS45*FE_ConvertionFactors!$F$52*FE_ConvertionFactors!$H$52</f>
        <v>316001.91744000011</v>
      </c>
      <c r="BT45" s="205">
        <f>DB_Census_State!AS45*FE_ConvertionFactors!$C$53*FE_ConvertionFactors!$F$53*FE_ConvertionFactors!$H$53</f>
        <v>94800.575232000003</v>
      </c>
      <c r="BU45" s="205">
        <f>DB_Census_State!AS45*FE_ConvertionFactors!$C$54*FE_ConvertionFactors!$C$55*FE_ConvertionFactors!$F$55*FE_ConvertionFactors!$H$55</f>
        <v>193783.91995200003</v>
      </c>
      <c r="BV45" s="205">
        <f>DB_Census_State!AS45*FE_ConvertionFactors!$C$54*FE_ConvertionFactors!$C$56*FE_ConvertionFactors!$F$56*FE_ConvertionFactors!$H$56</f>
        <v>29663.361974268842</v>
      </c>
      <c r="BW45" s="205">
        <f>DB_Census_State!AS45*FE_ConvertionFactors!$F$52*FE_ConvertionFactors!$I$52</f>
        <v>161591.88960000002</v>
      </c>
      <c r="BX45" s="205">
        <f>DB_Census_State!AS45*FE_ConvertionFactors!$C$53*FE_ConvertionFactors!$F$53*FE_ConvertionFactors!$I$53</f>
        <v>48477.566879999998</v>
      </c>
      <c r="BY45" s="205">
        <f>DB_Census_State!AS45*FE_ConvertionFactors!$C$54*FE_ConvertionFactors!$C$55*FE_ConvertionFactors!$F$55*FE_ConvertionFactors!$L$55</f>
        <v>100639.16284800001</v>
      </c>
      <c r="BZ45" s="205">
        <f>DB_Census_State!AS45*FE_ConvertionFactors!$C$54*FE_ConvertionFactors!$C$56*FE_ConvertionFactors!$F$56*FE_ConvertionFactors!$I$56</f>
        <v>16939.73716804693</v>
      </c>
      <c r="CA45" s="205">
        <f>DB_Census_State!AT45*FE_ConvertionFactors!$F$58*FE_ConvertionFactors!$G$58</f>
        <v>20521.759647999999</v>
      </c>
      <c r="CB45" s="205">
        <f>(DB_Census_State!AT45*FE_ConvertionFactors!$D$60/FE_ConvertionFactors!$D$58)*FE_ConvertionFactors!$F$60*FE_ConvertionFactors!$G$60</f>
        <v>96224.373777272733</v>
      </c>
      <c r="CC45" s="205">
        <f>DB_Census_State!AT45*FE_ConvertionFactors!$F$58*FE_ConvertionFactors!$H$58</f>
        <v>13497003.460800001</v>
      </c>
      <c r="CD45" s="205">
        <f>(DB_Census_State!AT45*FE_ConvertionFactors!$D$60/FE_ConvertionFactors!$D$58)*FE_ConvertionFactors!$F$60*FE_ConvertionFactors!$H$60</f>
        <v>7690221.0368181812</v>
      </c>
      <c r="CE45" s="205">
        <f>DB_Census_State!AT45*FE_ConvertionFactors!$F$58*FE_ConvertionFactors!$I$58</f>
        <v>10103020.134400001</v>
      </c>
      <c r="CF45" s="205">
        <f>DB_Census_State!AU45*FE_ConvertionFactors!$F$62*FE_ConvertionFactors!$G$62</f>
        <v>38276.480000000003</v>
      </c>
      <c r="CG45" s="205">
        <f>DB_Census_State!AU45*FE_ConvertionFactors!$C$63*FE_ConvertionFactors!$F$63*FE_ConvertionFactors!$G$63</f>
        <v>15310.592000000002</v>
      </c>
      <c r="CH45" s="205">
        <f>DB_Census_State!AU45*FE_ConvertionFactors!$C$64*FE_ConvertionFactors!$F$64*FE_ConvertionFactors!$G$64</f>
        <v>22965.888000000003</v>
      </c>
      <c r="CI45" s="205">
        <f>(DB_Census_State!AU45*FE_ConvertionFactors!$D$66/FE_ConvertionFactors!$D$62)*FE_ConvertionFactors!$F$66*FE_ConvertionFactors!$G$66</f>
        <v>20334.38</v>
      </c>
      <c r="CJ45" s="205">
        <f>DB_Census_State!AU45*FE_ConvertionFactors!$F$62*FE_ConvertionFactors!$H$62</f>
        <v>7195978.2400000002</v>
      </c>
      <c r="CK45" s="205">
        <f>DB_Census_State!AU45*FE_ConvertionFactors!$C$63*FE_ConvertionFactors!$F$63*FE_ConvertionFactors!$H$63</f>
        <v>2878391.2960000006</v>
      </c>
      <c r="CL45" s="205">
        <f>DB_Census_State!AU45*FE_ConvertionFactors!$C$64*FE_ConvertionFactors!$F$64*FE_ConvertionFactors!$H$64</f>
        <v>4317586.9440000001</v>
      </c>
      <c r="CM45" s="205">
        <f>(DB_Census_State!AU45*FE_ConvertionFactors!$D$66/FE_ConvertionFactors!$D$62)*FE_ConvertionFactors!$F$66*FE_ConvertionFactors!$H$66</f>
        <v>6100314</v>
      </c>
      <c r="CN45" s="205">
        <f>DB_Census_State!AU45*FE_ConvertionFactors!$F$62*FE_ConvertionFactors!$I$62</f>
        <v>6124236.7999999998</v>
      </c>
      <c r="CO45" s="205">
        <f>DB_Census_State!AU45*FE_ConvertionFactors!$C$63*FE_ConvertionFactors!$F$63*FE_ConvertionFactors!$I$63</f>
        <v>2449694.7200000002</v>
      </c>
      <c r="CP45" s="205">
        <f>DB_Census_State!AU45*FE_ConvertionFactors!$C$64*FE_ConvertionFactors!$F$64*FE_ConvertionFactors!$L$64</f>
        <v>3686025.0239999993</v>
      </c>
      <c r="CQ45" s="205">
        <f>DB_Census_State!AU45*FE_ConvertionFactors!$C$64*FE_ConvertionFactors!$F$64*FE_ConvertionFactors!$I$63</f>
        <v>3674542.0800000001</v>
      </c>
      <c r="CR45" s="205">
        <f>DB_Census_State!AV45*FE_ConvertionFactors!$F$68*FE_ConvertionFactors!$G$68</f>
        <v>21964.852000000003</v>
      </c>
      <c r="CS45" s="205">
        <f>DB_Census_State!AV45*FE_ConvertionFactors!$C$69*FE_ConvertionFactors!$F$69*FE_ConvertionFactors!$G$69</f>
        <v>4392.9704000000011</v>
      </c>
      <c r="CT45" s="205">
        <f>DB_Census_State!AV45*FE_ConvertionFactors!$C$70*FE_ConvertionFactors!$C$71*FE_ConvertionFactors!$F$71*FE_ConvertionFactors!$G$71</f>
        <v>0</v>
      </c>
      <c r="CU45" s="205">
        <f>DB_Census_State!AV45*FE_ConvertionFactors!$C$70*FE_ConvertionFactors!$C$72*FE_ConvertionFactors!$F$72*FE_ConvertionFactors!$G$72</f>
        <v>18683.33690328</v>
      </c>
      <c r="CV45" s="205">
        <f>(DB_Census_State!AV45*FE_ConvertionFactors!$D$74/FE_ConvertionFactors!$D$69)*FE_ConvertionFactors!$F$74*FE_ConvertionFactors!$G$74</f>
        <v>2715.4350000000004</v>
      </c>
      <c r="CW45" s="205">
        <f>DB_Census_State!AV45*FE_ConvertionFactors!$F$68*FE_ConvertionFactors!$H$68</f>
        <v>1284943.8419999999</v>
      </c>
      <c r="CX45" s="205">
        <f>DB_Census_State!AV45*FE_ConvertionFactors!$C$69*FE_ConvertionFactors!$F$69*FE_ConvertionFactors!$H$69</f>
        <v>256988.7684</v>
      </c>
      <c r="CY45" s="205">
        <f>DB_Census_State!AV45*FE_ConvertionFactors!$C$70*FE_ConvertionFactors!$C$71*FE_ConvertionFactors!$F$71*FE_ConvertionFactors!$H$71</f>
        <v>284577.58799999999</v>
      </c>
      <c r="CZ45" s="205">
        <f>DB_Census_State!AV45*FE_ConvertionFactors!$C$70*FE_ConvertionFactors!$C$72*FE_ConvertionFactors!$F$72*FE_ConvertionFactors!$H$72</f>
        <v>710543.89381200005</v>
      </c>
      <c r="DA45" s="205">
        <f>(DB_Census_State!AV45*FE_ConvertionFactors!$D$74/FE_ConvertionFactors!$D$69)*FE_ConvertionFactors!$F$74*FE_ConvertionFactors!$H$74</f>
        <v>896093.55</v>
      </c>
      <c r="DB45" s="205">
        <f>DB_Census_State!AV45*FE_ConvertionFactors!$F$68*FE_ConvertionFactors!$I$68</f>
        <v>1043330.4700000001</v>
      </c>
      <c r="DC45" s="205">
        <f>DB_Census_State!AV45*FE_ConvertionFactors!$C$69*FE_ConvertionFactors!$F$69*FE_ConvertionFactors!$I$69</f>
        <v>208666.09400000001</v>
      </c>
      <c r="DD45" s="205">
        <f>DB_Census_State!AV45*FE_ConvertionFactors!$C$70*FE_ConvertionFactors!$C$71*FE_ConvertionFactors!$F$71*FE_ConvertionFactors!$I$71</f>
        <v>267922.92</v>
      </c>
      <c r="DE45" s="205">
        <f>DB_Census_State!AV45*FE_ConvertionFactors!$C$70*FE_ConvertionFactors!$C$72*FE_ConvertionFactors!$F$72*FE_ConvertionFactors!$L$72</f>
        <v>499544.81874600006</v>
      </c>
      <c r="DF45" s="205">
        <f>DB_Census_State!AV45*FE_ConvertionFactors!$C$70*FE_ConvertionFactors!$C$72*FE_ConvertionFactors!$F$72*FE_ConvertionFactors!$I$69</f>
        <v>685296.14124000003</v>
      </c>
      <c r="DG45" s="205">
        <f>DB_Census_State!AW45*FE_ConvertionFactors!$F$76*FE_ConvertionFactors!$G$76</f>
        <v>16.359200000000001</v>
      </c>
      <c r="DH45" s="205">
        <f>DB_Census_State!AW45*FE_ConvertionFactors!$C$77*FE_ConvertionFactors!$F$77*FE_ConvertionFactors!$G$77</f>
        <v>11.314160000000001</v>
      </c>
      <c r="DI45" s="205">
        <f>DB_Census_State!AW45*FE_ConvertionFactors!$C$78*FE_ConvertionFactors!$F$78*FE_ConvertionFactors!$G$78</f>
        <v>4.3045859999999996</v>
      </c>
      <c r="DJ45" s="205">
        <f>(DB_Census_State!AW45*FE_ConvertionFactors!$D$80/FE_ConvertionFactors!$D$76)*FE_ConvertionFactors!$F$80*FE_ConvertionFactors!$G$80</f>
        <v>8.1981900000000003</v>
      </c>
      <c r="DK45" s="205">
        <f>DB_Census_State!AW45*FE_ConvertionFactors!$F$76*FE_ConvertionFactors!$H$76</f>
        <v>2315.4559999999997</v>
      </c>
      <c r="DL45" s="205">
        <f>DB_Census_State!AW45*FE_ConvertionFactors!$C$77*FE_ConvertionFactors!$F$77*FE_ConvertionFactors!$H$77</f>
        <v>1800.4272000000001</v>
      </c>
      <c r="DM45" s="205">
        <f>DB_Census_State!AW45*FE_ConvertionFactors!$C$78*FE_ConvertionFactors!$F$78*FE_ConvertionFactors!$H$78</f>
        <v>470.26979999999998</v>
      </c>
      <c r="DN45" s="205">
        <f>(DB_Census_State!AW45*FE_ConvertionFactors!$D$80/FE_ConvertionFactors!$D$76)*FE_ConvertionFactors!$F$80*FE_ConvertionFactors!$H$80</f>
        <v>3611.1075000000001</v>
      </c>
      <c r="DO45" s="205">
        <f>DB_Census_State!AW45*FE_ConvertionFactors!$F$76*FE_ConvertionFactors!$I$76</f>
        <v>2013.44</v>
      </c>
      <c r="DP45" s="205">
        <f>DB_Census_State!AW45*FE_ConvertionFactors!$C$77*FE_ConvertionFactors!$F$77*FE_ConvertionFactors!$I$77</f>
        <v>1574.144</v>
      </c>
      <c r="DQ45" s="205">
        <f>DB_Census_State!AW45*FE_ConvertionFactors!$C$78*FE_ConvertionFactors!$F$78*FE_ConvertionFactors!$L$78</f>
        <v>231.40260000000004</v>
      </c>
      <c r="DR45" s="205">
        <f>DB_Census_State!AW45*FE_ConvertionFactors!$C$78*FE_ConvertionFactors!$F$78*FE_ConvertionFactors!$I$77</f>
        <v>398.11200000000002</v>
      </c>
      <c r="DS45" s="181">
        <f>SUM(DB_Census_State!M45:N45)*FE_ConvertionFactors!$E$84*FE_ConvertionFactors!$F$84*FE_ConvertionFactors!$G$84</f>
        <v>61831.184321810804</v>
      </c>
      <c r="DT45" s="181">
        <f>SUM(DB_Census_State!O45:P45)*FE_ConvertionFactors!$E$85*FE_ConvertionFactors!$F$85*FE_ConvertionFactors!$G$85</f>
        <v>2953.9079108580004</v>
      </c>
      <c r="DU45" s="181">
        <f>SUM(DB_Census_State!Q45:S45)*FE_ConvertionFactors!$E$86*FE_ConvertionFactors!$F$86*FE_ConvertionFactors!$G$86</f>
        <v>2522.9505063825</v>
      </c>
      <c r="DV45" s="181">
        <f>DB_Census_State!U45*FE_ConvertionFactors!$E$87*FE_ConvertionFactors!$F$87*FE_ConvertionFactors!$G$87</f>
        <v>11306.209029086725</v>
      </c>
      <c r="DW45" s="181">
        <f>DB_Census_State!V45*FE_ConvertionFactors!$E$88*FE_ConvertionFactors!$F$88*FE_ConvertionFactors!$G$88</f>
        <v>12394.704037500002</v>
      </c>
      <c r="DX45" s="181">
        <f>SUM(DB_Census_State!M45:N45)*FE_ConvertionFactors!$E$84*FE_ConvertionFactors!$F$84*FE_ConvertionFactors!$H$84</f>
        <v>3493060.4129854157</v>
      </c>
      <c r="DY45" s="181">
        <f>SUM(DB_Census_State!O45:P45)*FE_ConvertionFactors!$E$85*FE_ConvertionFactors!$F$85*FE_ConvertionFactors!$H$85</f>
        <v>184184.84620644004</v>
      </c>
      <c r="DZ45" s="181">
        <f>SUM(DB_Census_State!Q45:S45)*FE_ConvertionFactors!$E$86*FE_ConvertionFactors!$F$86*FE_ConvertionFactors!$H$86</f>
        <v>160331.38709625002</v>
      </c>
      <c r="EA45" s="181">
        <f>DB_Census_State!U45*FE_ConvertionFactors!$E$87*FE_ConvertionFactors!$F$87*FE_ConvertionFactors!$H$87</f>
        <v>864075.56051310466</v>
      </c>
      <c r="EB45" s="181">
        <f>DB_Census_State!V45*FE_ConvertionFactors!$E$88*FE_ConvertionFactors!$F$88*FE_ConvertionFactors!$H$88</f>
        <v>740832.88500000001</v>
      </c>
      <c r="EC45" s="181">
        <f>SUM(DB_Census_State!M45:N45)*FE_ConvertionFactors!$E$84*FE_ConvertionFactors!$F$84*FE_ConvertionFactors!$I$84</f>
        <v>2355473.6884499355</v>
      </c>
      <c r="ED45" s="181">
        <f>SUM(DB_Census_State!O45:P45)*FE_ConvertionFactors!$E$85*FE_ConvertionFactors!$F$85*FE_ConvertionFactors!$I$85</f>
        <v>124411.65083378401</v>
      </c>
      <c r="EE45" s="181">
        <f>SUM(DB_Census_State!Q45:S45)*FE_ConvertionFactors!$E$86*FE_ConvertionFactors!$F$86*FE_ConvertionFactors!$I$86</f>
        <v>108299.31430274999</v>
      </c>
      <c r="EF45" s="181">
        <f>DB_Census_State!U45*FE_ConvertionFactors!$E$87*FE_ConvertionFactors!$F$87*FE_ConvertionFactors!$I$87</f>
        <v>691260.44841048378</v>
      </c>
      <c r="EG45" s="181">
        <f>DB_Census_State!V45*FE_ConvertionFactors!$E$88*FE_ConvertionFactors!$F$88*FE_ConvertionFactors!$I$88</f>
        <v>472993.3035000001</v>
      </c>
      <c r="EH45" s="181">
        <f>DB_Census_State!W45*0.00104*FE_ConvertionFactors!$F$90*FE_ConvertionFactors!$G$90</f>
        <v>21821.288683999996</v>
      </c>
      <c r="EI45" s="181">
        <f>DB_Census_State!X45*0.00104*FE_ConvertionFactors!$F$91*FE_ConvertionFactors!$G$91</f>
        <v>256.34327680000001</v>
      </c>
      <c r="EJ45" s="181">
        <f>DB_Census_State!Y45*0.000054*FE_ConvertionFactors!$F$92*FE_ConvertionFactors!$G$92</f>
        <v>2000.9985659999998</v>
      </c>
      <c r="EK45" s="205">
        <f>DB_Census_State!W45*0.00104*FE_ConvertionFactors!$F$90*FE_ConvertionFactors!$H$90</f>
        <v>2593851.2963999994</v>
      </c>
      <c r="EL45" s="205">
        <f>DB_Census_State!X45*0.00104*FE_ConvertionFactors!$F$91*FE_ConvertionFactors!$H$91</f>
        <v>30470.993279999995</v>
      </c>
      <c r="EM45" s="205">
        <f>DB_Census_State!Y45*0.000054*FE_ConvertionFactors!$F$92*FE_ConvertionFactors!$H$92</f>
        <v>166368.73791600001</v>
      </c>
      <c r="EN45" s="205">
        <f>DB_Census_State!W45*0.00104*FE_ConvertionFactors!$F$90*FE_ConvertionFactors!$I$90</f>
        <v>1800050.4552159996</v>
      </c>
      <c r="EO45" s="205">
        <f>DB_Census_State!X45*0.00104*FE_ConvertionFactors!$F$91*FE_ConvertionFactors!$I$91</f>
        <v>21145.902003199997</v>
      </c>
      <c r="EP45" s="205">
        <f>DB_Census_State!Y45*0.000054*FE_ConvertionFactors!$F$92*FE_ConvertionFactors!$I$92</f>
        <v>98334.786671999987</v>
      </c>
    </row>
    <row r="46" spans="1:146" x14ac:dyDescent="0.2">
      <c r="A46" s="203">
        <v>31</v>
      </c>
      <c r="B46" s="203" t="s">
        <v>48</v>
      </c>
      <c r="C46" s="203">
        <v>1985</v>
      </c>
      <c r="D46" s="204" t="s">
        <v>202</v>
      </c>
      <c r="E46" s="205">
        <f>DB_Census_State!AL46*FE_ConvertionFactors!$C$4*FE_ConvertionFactors!$F$4*FE_ConvertionFactors!$G$4</f>
        <v>0</v>
      </c>
      <c r="F46" s="205">
        <f>DB_Census_State!AL46*FE_ConvertionFactors!$C$5*FE_ConvertionFactors!$F$5*FE_ConvertionFactors!$G$5</f>
        <v>38088.246581000007</v>
      </c>
      <c r="G46" s="205">
        <f>(DB_Census_State!AL46*FE_ConvertionFactors!$D$9/FE_ConvertionFactors!$D$3)*FE_ConvertionFactors!$C$10*FE_ConvertionFactors!$F$10*FE_ConvertionFactors!$G$10</f>
        <v>3540.6928853333334</v>
      </c>
      <c r="H46" s="205">
        <f>(DB_Census_State!AL46*FE_ConvertionFactors!$D$9/FE_ConvertionFactors!$D$3)*FE_ConvertionFactors!$C$11*FE_ConvertionFactors!$F$11*FE_ConvertionFactors!$G$11</f>
        <v>1043.177226</v>
      </c>
      <c r="I46" s="205">
        <f>DB_Census_State!AL46*FE_ConvertionFactors!$C$4*FE_ConvertionFactors!$F$4*FE_ConvertionFactors!$H$4</f>
        <v>1230915.2999999998</v>
      </c>
      <c r="J46" s="205">
        <f>DB_Census_State!AL46*FE_ConvertionFactors!$C$5*FE_ConvertionFactors!$F$5*FE_ConvertionFactors!$H$5</f>
        <v>2189564.97725</v>
      </c>
      <c r="K46" s="205">
        <f>(DB_Census_State!AL46*FE_ConvertionFactors!$D$9/FE_ConvertionFactors!$D$3)*FE_ConvertionFactors!$C$10*FE_ConvertionFactors!$F$10*FE_ConvertionFactors!$H$10</f>
        <v>1040078.5350666667</v>
      </c>
      <c r="L46" s="205">
        <f>(DB_Census_State!AL46*FE_ConvertionFactors!$D$9/FE_ConvertionFactors!$D$3)*FE_ConvertionFactors!$C$11*FE_ConvertionFactors!$F$11*FE_ConvertionFactors!$H$11</f>
        <v>162462.027</v>
      </c>
      <c r="M46" s="205">
        <f>DB_Census_State!AL46*FE_ConvertionFactors!$C$4*FE_ConvertionFactors!$F$4*FE_ConvertionFactors!$I$4</f>
        <v>1158877</v>
      </c>
      <c r="N46" s="205">
        <f>DB_Census_State!AL46*FE_ConvertionFactors!$C$5*FE_ConvertionFactors!$F$5*FE_ConvertionFactors!$L$5</f>
        <v>1104966.5117750003</v>
      </c>
      <c r="O46" s="205">
        <f>DB_Census_State!AM46*FE_ConvertionFactors!$C$14*FE_ConvertionFactors!$F$14*FE_ConvertionFactors!$G$14</f>
        <v>30101.175103999998</v>
      </c>
      <c r="P46" s="205">
        <f>DB_Census_State!AM46*FE_ConvertionFactors!$C$15*FE_ConvertionFactors!$F$15*FE_ConvertionFactors!$G$15</f>
        <v>8653.6984687999993</v>
      </c>
      <c r="Q46" s="205">
        <f>DB_Census_State!AM46*FE_ConvertionFactors!$C$16*FE_ConvertionFactors!$F$16*FE_ConvertionFactors!$G$16</f>
        <v>12040.470041600001</v>
      </c>
      <c r="R46" s="205">
        <f>DB_Census_State!AM46*FE_ConvertionFactors!$C$17*FE_ConvertionFactors!$F$17*FE_ConvertionFactors!$G$17</f>
        <v>4413.2901736000003</v>
      </c>
      <c r="S46" s="205">
        <f>(DB_Census_State!AM46*FE_ConvertionFactors!$D$19/FE_ConvertionFactors!$D$13)*FE_ConvertionFactors!$F$19*FE_ConvertionFactors!$G$19</f>
        <v>30914.533290666674</v>
      </c>
      <c r="T46" s="205">
        <f>DB_Census_State!AM46*FE_ConvertionFactors!$C$14*FE_ConvertionFactors!$F$14*FE_ConvertionFactors!$H$14</f>
        <v>5209818.7680000002</v>
      </c>
      <c r="U46" s="205">
        <f>DB_Census_State!AM46*FE_ConvertionFactors!$C$15*FE_ConvertionFactors!$F$15*FE_ConvertionFactors!$H$15</f>
        <v>1239583.8347200002</v>
      </c>
      <c r="V46" s="205">
        <f>DB_Census_State!AM46*FE_ConvertionFactors!$C$16*FE_ConvertionFactors!$F$16*FE_ConvertionFactors!$H$16</f>
        <v>2083927.5072000003</v>
      </c>
      <c r="W46" s="205">
        <f>DB_Census_State!AM46*FE_ConvertionFactors!$C$17*FE_ConvertionFactors!$F$17*FE_ConvertionFactors!$H$17</f>
        <v>1944233.2386400003</v>
      </c>
      <c r="X46" s="205">
        <f>(DB_Census_State!AM46*FE_ConvertionFactors!$D$19/FE_ConvertionFactors!$D$13)*FE_ConvertionFactors!$F$19*FE_ConvertionFactors!$H$19</f>
        <v>11408934.904888891</v>
      </c>
      <c r="Y46" s="205">
        <f>DB_Census_State!AM46*FE_ConvertionFactors!$C$14*FE_ConvertionFactors!$F$14*FE_ConvertionFactors!$I$14</f>
        <v>4833554.0791999996</v>
      </c>
      <c r="Z46" s="205">
        <f>DB_Census_State!AM46*FE_ConvertionFactors!$C$15*FE_ConvertionFactors!$F$15*FE_ConvertionFactors!$L$15</f>
        <v>827363.73873999994</v>
      </c>
      <c r="AA46" s="205">
        <f>DB_Census_State!AM46*FE_ConvertionFactors!$C$15*FE_ConvertionFactors!$F$15*FE_ConvertionFactors!$I$14</f>
        <v>976464.62452000007</v>
      </c>
      <c r="AB46" s="205">
        <f>DB_Census_State!AM46*FE_ConvertionFactors!$C$16*FE_ConvertionFactors!$F$16*FE_ConvertionFactors!$L$16</f>
        <v>1386378.0446697643</v>
      </c>
      <c r="AC46" s="205">
        <f>DB_Census_State!AM46*FE_ConvertionFactors!$C$16*FE_ConvertionFactors!$F$16*FE_ConvertionFactors!$I$14</f>
        <v>1933421.6316800003</v>
      </c>
      <c r="AD46" s="205">
        <f>DB_Census_State!AN46*FE_ConvertionFactors!$C$22*FE_ConvertionFactors!$F$22*FE_ConvertionFactors!$G$22</f>
        <v>2139.1704179999997</v>
      </c>
      <c r="AE46" s="205">
        <f>DB_Census_State!AN46*FE_ConvertionFactors!$C$23*FE_ConvertionFactors!$F$23*FE_ConvertionFactors!$G$23</f>
        <v>859.70433779999996</v>
      </c>
      <c r="AF46" s="205">
        <f>(DB_Census_State!AN46*FE_ConvertionFactors!$D$25/FE_ConvertionFactors!$D$21)*FE_ConvertionFactors!$F$25*FE_ConvertionFactors!$G$25</f>
        <v>48727.586880000003</v>
      </c>
      <c r="AG46" s="205">
        <f>DB_Census_State!AN46*FE_ConvertionFactors!$C$22*FE_ConvertionFactors!$F$22*FE_ConvertionFactors!$H$22</f>
        <v>694221.34319999989</v>
      </c>
      <c r="AH46" s="205">
        <f>DB_Census_State!AN46*FE_ConvertionFactors!$C$23*FE_ConvertionFactors!$F$23*FE_ConvertionFactors!$H$23</f>
        <v>222796.61711999998</v>
      </c>
      <c r="AI46" s="205">
        <f>(DB_Census_State!AN46*FE_ConvertionFactors!$D$25/FE_ConvertionFactors!$D$21)*FE_ConvertionFactors!$F$25*FE_ConvertionFactors!$H$25</f>
        <v>5195652.3360000001</v>
      </c>
      <c r="AJ46" s="205">
        <f>DB_Census_State!AN46*FE_ConvertionFactors!$C$22*FE_ConvertionFactors!$F$22*FE_ConvertionFactors!$I$22</f>
        <v>613497.93119999999</v>
      </c>
      <c r="AK46" s="205">
        <f>DB_Census_State!AO46*FE_ConvertionFactors!$F$27*FE_ConvertionFactors!$G$27</f>
        <v>2.7160000000000002</v>
      </c>
      <c r="AL46" s="205">
        <f>DB_Census_State!AO46*FE_ConvertionFactors!$C$29*FE_ConvertionFactors!$F$29*FE_ConvertionFactors!$G$29</f>
        <v>2.9429399999999997</v>
      </c>
      <c r="AM46" s="205">
        <f>DB_Census_State!AO46*FE_ConvertionFactors!$F$27*FE_ConvertionFactors!$H$27</f>
        <v>241.72400000000002</v>
      </c>
      <c r="AN46" s="205">
        <f>DB_Census_State!AO46*FE_ConvertionFactors!$C$29*FE_ConvertionFactors!$F$29*FE_ConvertionFactors!$H$29</f>
        <v>665.02799999999991</v>
      </c>
      <c r="AO46" s="205">
        <f>DB_Census_State!AO46*FE_ConvertionFactors!$F$27*FE_ConvertionFactors!$I$27</f>
        <v>129.68900000000002</v>
      </c>
      <c r="AP46" s="205">
        <f>DB_Census_State!AP46*FE_ConvertionFactors!$F$31*FE_ConvertionFactors!$G$31</f>
        <v>185226.93251999997</v>
      </c>
      <c r="AQ46" s="205">
        <f>DB_Census_State!AP46*FE_ConvertionFactors!$F$31*FE_ConvertionFactors!$H$31</f>
        <v>25272058.190400001</v>
      </c>
      <c r="AR46" s="205">
        <f>DB_Census_State!AP46*FE_ConvertionFactors!$F$31*FE_ConvertionFactors!$I$31</f>
        <v>21060048.491999999</v>
      </c>
      <c r="AS46" s="205">
        <f>DB_Census_State!AQ46*FE_ConvertionFactors!$C$34*FE_ConvertionFactors!$F$34*FE_ConvertionFactors!$G$34</f>
        <v>12568.776640000002</v>
      </c>
      <c r="AT46" s="205">
        <f>DB_Census_State!AQ46*FE_ConvertionFactors!$C$35*FE_ConvertionFactors!$F$35*FE_ConvertionFactors!$G$35</f>
        <v>41813.626572000001</v>
      </c>
      <c r="AU46" s="205">
        <f>DB_Census_State!AQ46*FE_ConvertionFactors!$C$35*FE_ConvertionFactors!$C$37*FE_ConvertionFactors!$F$37*FE_ConvertionFactors!$G$37</f>
        <v>23935.978233216007</v>
      </c>
      <c r="AV46" s="205">
        <f>DB_Census_State!AQ46*FE_ConvertionFactors!$C$35*FE_ConvertionFactors!$C$38*FE_ConvertionFactors!$C$39*FE_ConvertionFactors!$F$39*FE_ConvertionFactors!$G$39</f>
        <v>8912.2389623740019</v>
      </c>
      <c r="AW46" s="205">
        <f>DB_Census_State!AQ46*FE_ConvertionFactors!$C$35*FE_ConvertionFactors!$C$38*FE_ConvertionFactors!$C$40*FE_ConvertionFactors!$F$40*FE_ConvertionFactors!$G$40</f>
        <v>1831.2819785699999</v>
      </c>
      <c r="AX46" s="205">
        <f>DB_Census_State!AQ46*FE_ConvertionFactors!$C$35*FE_ConvertionFactors!$C$38*FE_ConvertionFactors!$C$41*FE_ConvertionFactors!$F$41*FE_ConvertionFactors!$G$41</f>
        <v>0</v>
      </c>
      <c r="AY46" s="205">
        <f>DB_Census_State!AQ46*FE_ConvertionFactors!$C$35*FE_ConvertionFactors!$C$42*FE_ConvertionFactors!$C$44*FE_ConvertionFactors!$F$44*FE_ConvertionFactors!$G$44</f>
        <v>48056.563751639595</v>
      </c>
      <c r="AZ46" s="205">
        <f>(DB_Census_State!AQ46*FE_ConvertionFactors!$D$46/FE_ConvertionFactors!$D$33)*FE_ConvertionFactors!$F$46*FE_ConvertionFactors!$G$46</f>
        <v>164950.23057066667</v>
      </c>
      <c r="BA46" s="205">
        <f>DB_Census_State!AQ46*FE_ConvertionFactors!$C$34*FE_ConvertionFactors!$F$34*FE_ConvertionFactors!$H$34</f>
        <v>4273384.0575999999</v>
      </c>
      <c r="BB46" s="205">
        <f>DB_Census_State!AQ46*FE_ConvertionFactors!$C$35*FE_ConvertionFactors!$F$35*FE_ConvertionFactors!$H$35</f>
        <v>47388776.781600006</v>
      </c>
      <c r="BC46" s="205">
        <f>DB_Census_State!AQ46*FE_ConvertionFactors!$C$35*FE_ConvertionFactors!$C$37*FE_ConvertionFactors!$F$37*FE_ConvertionFactors!$H$37</f>
        <v>24467888.860620804</v>
      </c>
      <c r="BD46" s="205">
        <f>DB_Census_State!AQ46*FE_ConvertionFactors!$C$35*FE_ConvertionFactors!$C$38*FE_ConvertionFactors!$C$39*FE_ConvertionFactors!$F$39*FE_ConvertionFactors!$H$39</f>
        <v>2381998.4135799604</v>
      </c>
      <c r="BE46" s="205">
        <f>DB_Census_State!AQ46*FE_ConvertionFactors!$C$35*FE_ConvertionFactors!$C$38*FE_ConvertionFactors!$C$40*FE_ConvertionFactors!$F$40*FE_ConvertionFactors!$H$40</f>
        <v>819082.48496040003</v>
      </c>
      <c r="BF46" s="205">
        <f>DB_Census_State!AQ46*FE_ConvertionFactors!$C$35*FE_ConvertionFactors!$C$38*FE_ConvertionFactors!$C$41*FE_ConvertionFactors!$F$41*FE_ConvertionFactors!$H$41</f>
        <v>8938320.8572202995</v>
      </c>
      <c r="BG46" s="205">
        <f>DB_Census_State!AQ46*FE_ConvertionFactors!$C$35*FE_ConvertionFactors!$C$42*FE_ConvertionFactors!$C$44*FE_ConvertionFactors!$F$44*FE_ConvertionFactors!$H$44</f>
        <v>5042000.1313195638</v>
      </c>
      <c r="BH46" s="205">
        <f>(DB_Census_State!AQ46*FE_ConvertionFactors!$D$46/FE_ConvertionFactors!$D$33)*FE_ConvertionFactors!$F$46*FE_ConvertionFactors!$H$46</f>
        <v>53926036.917333335</v>
      </c>
      <c r="BI46" s="205">
        <f>DB_Census_State!AQ46*FE_ConvertionFactors!$C$35*FE_ConvertionFactors!$C$38*FE_ConvertionFactors!$C$41*FE_ConvertionFactors!$F$41*FE_ConvertionFactors!$I$41</f>
        <v>8274331.307826791</v>
      </c>
      <c r="BJ46" s="181">
        <f>DB_Census_State!AR46*FE_ConvertionFactors!$F$48*FE_ConvertionFactors!$G$48</f>
        <v>47096.235648000002</v>
      </c>
      <c r="BK46" s="205">
        <f>(DB_Census_State!AR46*FE_ConvertionFactors!$D$50/FE_ConvertionFactors!$D$48)*FE_ConvertionFactors!$F$50*FE_ConvertionFactors!$G$50</f>
        <v>19975.105919999995</v>
      </c>
      <c r="BL46" s="181">
        <f>DB_Census_State!AR46*FE_ConvertionFactors!$F$48*FE_ConvertionFactors!$H$48</f>
        <v>3532217.6736000003</v>
      </c>
      <c r="BM46" s="205">
        <f>(DB_Census_State!AR46*FE_ConvertionFactors!$D$50/FE_ConvertionFactors!$D$48)*FE_ConvertionFactors!$F$50*FE_ConvertionFactors!$H$50</f>
        <v>5035977.4079999989</v>
      </c>
      <c r="BN46" s="181">
        <f>DB_Census_State!AR46*FE_ConvertionFactors!$F$48*FE_ConvertionFactors!$I$48</f>
        <v>2493441.8308800003</v>
      </c>
      <c r="BO46" s="181">
        <f>DB_Census_State!AS46*FE_ConvertionFactors!$F$52*FE_ConvertionFactors!$G$52</f>
        <v>2767.2012287999996</v>
      </c>
      <c r="BP46" s="205">
        <f>DB_Census_State!AS46*FE_ConvertionFactors!$C$53*FE_ConvertionFactors!$F$53*FE_ConvertionFactors!$G$53</f>
        <v>830.16036864</v>
      </c>
      <c r="BQ46" s="205">
        <f>DB_Census_State!AS46*FE_ConvertionFactors!$C$54*FE_ConvertionFactors!$C$55*FE_ConvertionFactors!$F$55*FE_ConvertionFactors!$G$55</f>
        <v>1337.8960895999999</v>
      </c>
      <c r="BR46" s="205">
        <f>DB_Census_State!AS46*FE_ConvertionFactors!$C$54*FE_ConvertionFactors!$C$56*FE_ConvertionFactors!$F$56*FE_ConvertionFactors!$G$56</f>
        <v>235.20545002500074</v>
      </c>
      <c r="BS46" s="205">
        <f>DB_Census_State!AS46*FE_ConvertionFactors!$F$52*FE_ConvertionFactors!$H$52</f>
        <v>658145.15711999999</v>
      </c>
      <c r="BT46" s="205">
        <f>DB_Census_State!AS46*FE_ConvertionFactors!$C$53*FE_ConvertionFactors!$F$53*FE_ConvertionFactors!$H$53</f>
        <v>197443.54713600001</v>
      </c>
      <c r="BU46" s="205">
        <f>DB_Census_State!AS46*FE_ConvertionFactors!$C$54*FE_ConvertionFactors!$C$55*FE_ConvertionFactors!$F$55*FE_ConvertionFactors!$H$55</f>
        <v>403598.65369600005</v>
      </c>
      <c r="BV46" s="205">
        <f>DB_Census_State!AS46*FE_ConvertionFactors!$C$54*FE_ConvertionFactors!$C$56*FE_ConvertionFactors!$F$56*FE_ConvertionFactors!$H$56</f>
        <v>61780.631539900198</v>
      </c>
      <c r="BW46" s="205">
        <f>DB_Census_State!AS46*FE_ConvertionFactors!$F$52*FE_ConvertionFactors!$I$52</f>
        <v>336551.50079999998</v>
      </c>
      <c r="BX46" s="205">
        <f>DB_Census_State!AS46*FE_ConvertionFactors!$C$53*FE_ConvertionFactors!$F$53*FE_ConvertionFactors!$I$53</f>
        <v>100965.45024000001</v>
      </c>
      <c r="BY46" s="205">
        <f>DB_Census_State!AS46*FE_ConvertionFactors!$C$54*FE_ConvertionFactors!$C$55*FE_ConvertionFactors!$F$55*FE_ConvertionFactors!$L$55</f>
        <v>209603.72070400001</v>
      </c>
      <c r="BZ46" s="205">
        <f>DB_Census_State!AS46*FE_ConvertionFactors!$C$54*FE_ConvertionFactors!$C$56*FE_ConvertionFactors!$F$56*FE_ConvertionFactors!$I$56</f>
        <v>35280.817503750113</v>
      </c>
      <c r="CA46" s="205">
        <f>DB_Census_State!AT46*FE_ConvertionFactors!$F$58*FE_ConvertionFactors!$G$58</f>
        <v>4362.4520160000002</v>
      </c>
      <c r="CB46" s="205">
        <f>(DB_Census_State!AT46*FE_ConvertionFactors!$D$60/FE_ConvertionFactors!$D$58)*FE_ConvertionFactors!$F$60*FE_ConvertionFactors!$G$60</f>
        <v>20455.078929545452</v>
      </c>
      <c r="CC46" s="205">
        <f>DB_Census_State!AT46*FE_ConvertionFactors!$F$58*FE_ConvertionFactors!$H$58</f>
        <v>2869151.1336000003</v>
      </c>
      <c r="CD46" s="205">
        <f>(DB_Census_State!AT46*FE_ConvertionFactors!$D$60/FE_ConvertionFactors!$D$58)*FE_ConvertionFactors!$F$60*FE_ConvertionFactors!$H$60</f>
        <v>1634763.3361363634</v>
      </c>
      <c r="CE46" s="205">
        <f>DB_Census_State!AT46*FE_ConvertionFactors!$F$58*FE_ConvertionFactors!$I$58</f>
        <v>2147668.6848000004</v>
      </c>
      <c r="CF46" s="205">
        <f>DB_Census_State!AU46*FE_ConvertionFactors!$F$62*FE_ConvertionFactors!$G$62</f>
        <v>211670.36000000002</v>
      </c>
      <c r="CG46" s="205">
        <f>DB_Census_State!AU46*FE_ConvertionFactors!$C$63*FE_ConvertionFactors!$F$63*FE_ConvertionFactors!$G$63</f>
        <v>84668.144000000015</v>
      </c>
      <c r="CH46" s="205">
        <f>DB_Census_State!AU46*FE_ConvertionFactors!$C$64*FE_ConvertionFactors!$F$64*FE_ConvertionFactors!$G$64</f>
        <v>127002.216</v>
      </c>
      <c r="CI46" s="205">
        <f>(DB_Census_State!AU46*FE_ConvertionFactors!$D$66/FE_ConvertionFactors!$D$62)*FE_ConvertionFactors!$F$66*FE_ConvertionFactors!$G$66</f>
        <v>112449.87875</v>
      </c>
      <c r="CJ46" s="205">
        <f>DB_Census_State!AU46*FE_ConvertionFactors!$F$62*FE_ConvertionFactors!$H$62</f>
        <v>39794027.68</v>
      </c>
      <c r="CK46" s="205">
        <f>DB_Census_State!AU46*FE_ConvertionFactors!$C$63*FE_ConvertionFactors!$F$63*FE_ConvertionFactors!$H$63</f>
        <v>15917611.072000002</v>
      </c>
      <c r="CL46" s="205">
        <f>DB_Census_State!AU46*FE_ConvertionFactors!$C$64*FE_ConvertionFactors!$F$64*FE_ConvertionFactors!$H$64</f>
        <v>23876416.607999999</v>
      </c>
      <c r="CM46" s="205">
        <f>(DB_Census_State!AU46*FE_ConvertionFactors!$D$66/FE_ConvertionFactors!$D$62)*FE_ConvertionFactors!$F$66*FE_ConvertionFactors!$H$66</f>
        <v>33734963.625</v>
      </c>
      <c r="CN46" s="205">
        <f>DB_Census_State!AU46*FE_ConvertionFactors!$F$62*FE_ConvertionFactors!$I$62</f>
        <v>33867257.600000001</v>
      </c>
      <c r="CO46" s="205">
        <f>DB_Census_State!AU46*FE_ConvertionFactors!$C$63*FE_ConvertionFactors!$F$63*FE_ConvertionFactors!$I$63</f>
        <v>13546903.040000001</v>
      </c>
      <c r="CP46" s="205">
        <f>DB_Census_State!AU46*FE_ConvertionFactors!$C$64*FE_ConvertionFactors!$F$64*FE_ConvertionFactors!$L$64</f>
        <v>20383855.667999994</v>
      </c>
      <c r="CQ46" s="205">
        <f>DB_Census_State!AU46*FE_ConvertionFactors!$C$64*FE_ConvertionFactors!$F$64*FE_ConvertionFactors!$I$63</f>
        <v>20320354.559999999</v>
      </c>
      <c r="CR46" s="205">
        <f>DB_Census_State!AV46*FE_ConvertionFactors!$F$68*FE_ConvertionFactors!$G$68</f>
        <v>232435.11200000002</v>
      </c>
      <c r="CS46" s="205">
        <f>DB_Census_State!AV46*FE_ConvertionFactors!$C$69*FE_ConvertionFactors!$F$69*FE_ConvertionFactors!$G$69</f>
        <v>46487.022400000009</v>
      </c>
      <c r="CT46" s="205">
        <f>DB_Census_State!AV46*FE_ConvertionFactors!$C$70*FE_ConvertionFactors!$C$71*FE_ConvertionFactors!$F$71*FE_ConvertionFactors!$G$71</f>
        <v>0</v>
      </c>
      <c r="CU46" s="205">
        <f>DB_Census_State!AV46*FE_ConvertionFactors!$C$70*FE_ConvertionFactors!$C$72*FE_ConvertionFactors!$F$72*FE_ConvertionFactors!$G$72</f>
        <v>197709.66385968</v>
      </c>
      <c r="CV46" s="205">
        <f>(DB_Census_State!AV46*FE_ConvertionFactors!$D$74/FE_ConvertionFactors!$D$69)*FE_ConvertionFactors!$F$74*FE_ConvertionFactors!$G$74</f>
        <v>28735.110000000004</v>
      </c>
      <c r="CW46" s="205">
        <f>DB_Census_State!AV46*FE_ConvertionFactors!$F$68*FE_ConvertionFactors!$H$68</f>
        <v>13597454.051999999</v>
      </c>
      <c r="CX46" s="205">
        <f>DB_Census_State!AV46*FE_ConvertionFactors!$C$69*FE_ConvertionFactors!$F$69*FE_ConvertionFactors!$H$69</f>
        <v>2719490.8104000003</v>
      </c>
      <c r="CY46" s="205">
        <f>DB_Census_State!AV46*FE_ConvertionFactors!$C$70*FE_ConvertionFactors!$C$71*FE_ConvertionFactors!$F$71*FE_ConvertionFactors!$H$71</f>
        <v>3011439.5279999999</v>
      </c>
      <c r="CZ46" s="205">
        <f>DB_Census_State!AV46*FE_ConvertionFactors!$C$70*FE_ConvertionFactors!$C$72*FE_ConvertionFactors!$F$72*FE_ConvertionFactors!$H$72</f>
        <v>7519074.0888719996</v>
      </c>
      <c r="DA46" s="205">
        <f>(DB_Census_State!AV46*FE_ConvertionFactors!$D$74/FE_ConvertionFactors!$D$69)*FE_ConvertionFactors!$F$74*FE_ConvertionFactors!$H$74</f>
        <v>9482586.3000000007</v>
      </c>
      <c r="DB46" s="205">
        <f>DB_Census_State!AV46*FE_ConvertionFactors!$F$68*FE_ConvertionFactors!$I$68</f>
        <v>11040667.82</v>
      </c>
      <c r="DC46" s="205">
        <f>DB_Census_State!AV46*FE_ConvertionFactors!$C$69*FE_ConvertionFactors!$F$69*FE_ConvertionFactors!$I$69</f>
        <v>2208133.5640000002</v>
      </c>
      <c r="DD46" s="205">
        <f>DB_Census_State!AV46*FE_ConvertionFactors!$C$70*FE_ConvertionFactors!$C$71*FE_ConvertionFactors!$F$71*FE_ConvertionFactors!$I$71</f>
        <v>2835197.52</v>
      </c>
      <c r="DE46" s="205">
        <f>DB_Census_State!AV46*FE_ConvertionFactors!$C$70*FE_ConvertionFactors!$C$72*FE_ConvertionFactors!$F$72*FE_ConvertionFactors!$L$72</f>
        <v>5286252.5954760006</v>
      </c>
      <c r="DF46" s="205">
        <f>DB_Census_State!AV46*FE_ConvertionFactors!$C$70*FE_ConvertionFactors!$C$72*FE_ConvertionFactors!$F$72*FE_ConvertionFactors!$I$69</f>
        <v>7251898.8674400002</v>
      </c>
      <c r="DG46" s="205">
        <f>DB_Census_State!AW46*FE_ConvertionFactors!$F$76*FE_ConvertionFactors!$G$76</f>
        <v>2112.1672000000003</v>
      </c>
      <c r="DH46" s="205">
        <f>DB_Census_State!AW46*FE_ConvertionFactors!$C$77*FE_ConvertionFactors!$F$77*FE_ConvertionFactors!$G$77</f>
        <v>1460.7925600000003</v>
      </c>
      <c r="DI46" s="205">
        <f>DB_Census_State!AW46*FE_ConvertionFactors!$C$78*FE_ConvertionFactors!$F$78*FE_ConvertionFactors!$G$78</f>
        <v>555.77322600000002</v>
      </c>
      <c r="DJ46" s="205">
        <f>(DB_Census_State!AW46*FE_ConvertionFactors!$D$80/FE_ConvertionFactors!$D$76)*FE_ConvertionFactors!$F$80*FE_ConvertionFactors!$G$80</f>
        <v>1058.48379</v>
      </c>
      <c r="DK46" s="205">
        <f>DB_Census_State!AW46*FE_ConvertionFactors!$F$76*FE_ConvertionFactors!$H$76</f>
        <v>298952.89600000001</v>
      </c>
      <c r="DL46" s="205">
        <f>DB_Census_State!AW46*FE_ConvertionFactors!$C$77*FE_ConvertionFactors!$F$77*FE_ConvertionFactors!$H$77</f>
        <v>232456.55520000003</v>
      </c>
      <c r="DM46" s="205">
        <f>DB_Census_State!AW46*FE_ConvertionFactors!$C$78*FE_ConvertionFactors!$F$78*FE_ConvertionFactors!$H$78</f>
        <v>60717.421800000004</v>
      </c>
      <c r="DN46" s="205">
        <f>(DB_Census_State!AW46*FE_ConvertionFactors!$D$80/FE_ConvertionFactors!$D$76)*FE_ConvertionFactors!$F$80*FE_ConvertionFactors!$H$80</f>
        <v>466236.90749999997</v>
      </c>
      <c r="DO46" s="205">
        <f>DB_Census_State!AW46*FE_ConvertionFactors!$F$76*FE_ConvertionFactors!$I$76</f>
        <v>259959.04000000001</v>
      </c>
      <c r="DP46" s="205">
        <f>DB_Census_State!AW46*FE_ConvertionFactors!$C$77*FE_ConvertionFactors!$F$77*FE_ConvertionFactors!$I$77</f>
        <v>203240.70400000003</v>
      </c>
      <c r="DQ46" s="205">
        <f>DB_Census_State!AW46*FE_ConvertionFactors!$C$78*FE_ConvertionFactors!$F$78*FE_ConvertionFactors!$L$78</f>
        <v>29876.826600000004</v>
      </c>
      <c r="DR46" s="205">
        <f>DB_Census_State!AW46*FE_ConvertionFactors!$C$78*FE_ConvertionFactors!$F$78*FE_ConvertionFactors!$I$77</f>
        <v>51400.992000000006</v>
      </c>
      <c r="DS46" s="181">
        <f>SUM(DB_Census_State!M46:N46)*FE_ConvertionFactors!$E$84*FE_ConvertionFactors!$F$84*FE_ConvertionFactors!$G$84</f>
        <v>132585.35134644949</v>
      </c>
      <c r="DT46" s="181">
        <f>SUM(DB_Census_State!O46:P46)*FE_ConvertionFactors!$E$85*FE_ConvertionFactors!$F$85*FE_ConvertionFactors!$G$85</f>
        <v>144.244158228</v>
      </c>
      <c r="DU46" s="181">
        <f>SUM(DB_Census_State!Q46:S46)*FE_ConvertionFactors!$E$86*FE_ConvertionFactors!$F$86*FE_ConvertionFactors!$G$86</f>
        <v>2597.31276874275</v>
      </c>
      <c r="DV46" s="181">
        <f>DB_Census_State!U46*FE_ConvertionFactors!$E$87*FE_ConvertionFactors!$F$87*FE_ConvertionFactors!$G$87</f>
        <v>22504.890965374398</v>
      </c>
      <c r="DW46" s="181">
        <f>DB_Census_State!V46*FE_ConvertionFactors!$E$88*FE_ConvertionFactors!$F$88*FE_ConvertionFactors!$G$88</f>
        <v>40598.383612500009</v>
      </c>
      <c r="DX46" s="181">
        <f>SUM(DB_Census_State!M46:N46)*FE_ConvertionFactors!$E$84*FE_ConvertionFactors!$F$84*FE_ConvertionFactors!$H$84</f>
        <v>7490211.4072344843</v>
      </c>
      <c r="DY46" s="181">
        <f>SUM(DB_Census_State!O46:P46)*FE_ConvertionFactors!$E$85*FE_ConvertionFactors!$F$85*FE_ConvertionFactors!$H$85</f>
        <v>8994.0475130400009</v>
      </c>
      <c r="DZ46" s="181">
        <f>SUM(DB_Census_State!Q46:S46)*FE_ConvertionFactors!$E$86*FE_ConvertionFactors!$F$86*FE_ConvertionFactors!$H$86</f>
        <v>165057.046454875</v>
      </c>
      <c r="EA46" s="181">
        <f>DB_Census_State!U46*FE_ConvertionFactors!$E$87*FE_ConvertionFactors!$F$87*FE_ConvertionFactors!$H$87</f>
        <v>1719933.3768874214</v>
      </c>
      <c r="EB46" s="181">
        <f>DB_Census_State!V46*FE_ConvertionFactors!$E$88*FE_ConvertionFactors!$F$88*FE_ConvertionFactors!$H$88</f>
        <v>2426570.0550000006</v>
      </c>
      <c r="EC46" s="181">
        <f>SUM(DB_Census_State!M46:N46)*FE_ConvertionFactors!$E$84*FE_ConvertionFactors!$F$84*FE_ConvertionFactors!$I$84</f>
        <v>5050870.5274837902</v>
      </c>
      <c r="ED46" s="181">
        <f>SUM(DB_Census_State!O46:P46)*FE_ConvertionFactors!$E$85*FE_ConvertionFactors!$F$85*FE_ConvertionFactors!$I$85</f>
        <v>6075.2245465440001</v>
      </c>
      <c r="EE46" s="181">
        <f>SUM(DB_Census_State!Q46:S46)*FE_ConvertionFactors!$E$86*FE_ConvertionFactors!$F$86*FE_ConvertionFactors!$I$86</f>
        <v>111491.36345442499</v>
      </c>
      <c r="EF46" s="181">
        <f>DB_Census_State!U46*FE_ConvertionFactors!$E$87*FE_ConvertionFactors!$F$87*FE_ConvertionFactors!$I$87</f>
        <v>1375946.7015099372</v>
      </c>
      <c r="EG46" s="181">
        <f>DB_Census_State!V46*FE_ConvertionFactors!$E$88*FE_ConvertionFactors!$F$88*FE_ConvertionFactors!$I$88</f>
        <v>1549271.6505000005</v>
      </c>
      <c r="EH46" s="181">
        <f>DB_Census_State!W46*0.00104*FE_ConvertionFactors!$F$90*FE_ConvertionFactors!$G$90</f>
        <v>126840.52953519998</v>
      </c>
      <c r="EI46" s="181">
        <f>DB_Census_State!X46*0.00104*FE_ConvertionFactors!$F$91*FE_ConvertionFactors!$G$91</f>
        <v>101.20583199999999</v>
      </c>
      <c r="EJ46" s="181">
        <f>DB_Census_State!Y46*0.000054*FE_ConvertionFactors!$F$92*FE_ConvertionFactors!$G$92</f>
        <v>11129.039031599999</v>
      </c>
      <c r="EK46" s="205">
        <f>DB_Census_State!W46*0.00104*FE_ConvertionFactors!$F$90*FE_ConvertionFactors!$H$90</f>
        <v>15077270.491919998</v>
      </c>
      <c r="EL46" s="205">
        <f>DB_Census_State!X46*0.00104*FE_ConvertionFactors!$F$91*FE_ConvertionFactors!$H$91</f>
        <v>12030.127199999997</v>
      </c>
      <c r="EM46" s="205">
        <f>DB_Census_State!Y46*0.000054*FE_ConvertionFactors!$F$92*FE_ConvertionFactors!$H$92</f>
        <v>925300.10234160011</v>
      </c>
      <c r="EN46" s="205">
        <f>DB_Census_State!W46*0.00104*FE_ConvertionFactors!$F$90*FE_ConvertionFactors!$I$90</f>
        <v>10463147.077884799</v>
      </c>
      <c r="EO46" s="205">
        <f>DB_Census_State!X46*0.00104*FE_ConvertionFactors!$F$91*FE_ConvertionFactors!$I$91</f>
        <v>8348.5263679999989</v>
      </c>
      <c r="EP46" s="205">
        <f>DB_Census_State!Y46*0.000054*FE_ConvertionFactors!$F$92*FE_ConvertionFactors!$I$92</f>
        <v>546912.77526719996</v>
      </c>
    </row>
    <row r="47" spans="1:146" x14ac:dyDescent="0.2">
      <c r="A47" s="203">
        <v>32</v>
      </c>
      <c r="B47" s="203" t="s">
        <v>49</v>
      </c>
      <c r="C47" s="203">
        <v>1985</v>
      </c>
      <c r="D47" s="204" t="s">
        <v>202</v>
      </c>
      <c r="E47" s="205">
        <f>DB_Census_State!AL47*FE_ConvertionFactors!$C$4*FE_ConvertionFactors!$F$4*FE_ConvertionFactors!$G$4</f>
        <v>0</v>
      </c>
      <c r="F47" s="205">
        <f>DB_Census_State!AL47*FE_ConvertionFactors!$C$5*FE_ConvertionFactors!$F$5*FE_ConvertionFactors!$G$5</f>
        <v>8.2692148000000003</v>
      </c>
      <c r="G47" s="205">
        <f>(DB_Census_State!AL47*FE_ConvertionFactors!$D$9/FE_ConvertionFactors!$D$3)*FE_ConvertionFactors!$C$10*FE_ConvertionFactors!$F$10*FE_ConvertionFactors!$G$10</f>
        <v>0.76870826666666681</v>
      </c>
      <c r="H47" s="205">
        <f>(DB_Census_State!AL47*FE_ConvertionFactors!$D$9/FE_ConvertionFactors!$D$3)*FE_ConvertionFactors!$C$11*FE_ConvertionFactors!$F$11*FE_ConvertionFactors!$G$11</f>
        <v>0.22648080000000007</v>
      </c>
      <c r="I47" s="205">
        <f>DB_Census_State!AL47*FE_ConvertionFactors!$C$4*FE_ConvertionFactors!$F$4*FE_ConvertionFactors!$H$4</f>
        <v>267.24</v>
      </c>
      <c r="J47" s="205">
        <f>DB_Census_State!AL47*FE_ConvertionFactors!$C$5*FE_ConvertionFactors!$F$5*FE_ConvertionFactors!$H$5</f>
        <v>475.36929999999995</v>
      </c>
      <c r="K47" s="205">
        <f>(DB_Census_State!AL47*FE_ConvertionFactors!$D$9/FE_ConvertionFactors!$D$3)*FE_ConvertionFactors!$C$10*FE_ConvertionFactors!$F$10*FE_ConvertionFactors!$H$10</f>
        <v>225.80805333333336</v>
      </c>
      <c r="L47" s="205">
        <f>(DB_Census_State!AL47*FE_ConvertionFactors!$D$9/FE_ConvertionFactors!$D$3)*FE_ConvertionFactors!$C$11*FE_ConvertionFactors!$F$11*FE_ConvertionFactors!$H$11</f>
        <v>35.271600000000007</v>
      </c>
      <c r="M47" s="205">
        <f>DB_Census_State!AL47*FE_ConvertionFactors!$C$4*FE_ConvertionFactors!$F$4*FE_ConvertionFactors!$I$4</f>
        <v>251.60000000000002</v>
      </c>
      <c r="N47" s="205">
        <f>DB_Census_State!AL47*FE_ConvertionFactors!$C$5*FE_ConvertionFactors!$F$5*FE_ConvertionFactors!$L$5</f>
        <v>239.89567000000002</v>
      </c>
      <c r="O47" s="205">
        <f>DB_Census_State!AM47*FE_ConvertionFactors!$C$14*FE_ConvertionFactors!$F$14*FE_ConvertionFactors!$G$14</f>
        <v>3150.2157440000001</v>
      </c>
      <c r="P47" s="205">
        <f>DB_Census_State!AM47*FE_ConvertionFactors!$C$15*FE_ConvertionFactors!$F$15*FE_ConvertionFactors!$G$15</f>
        <v>905.64627680000001</v>
      </c>
      <c r="Q47" s="205">
        <f>DB_Census_State!AM47*FE_ConvertionFactors!$C$16*FE_ConvertionFactors!$F$16*FE_ConvertionFactors!$G$16</f>
        <v>1260.0862976000001</v>
      </c>
      <c r="R47" s="205">
        <f>DB_Census_State!AM47*FE_ConvertionFactors!$C$17*FE_ConvertionFactors!$F$17*FE_ConvertionFactors!$G$17</f>
        <v>461.86954960000003</v>
      </c>
      <c r="S47" s="205">
        <f>(DB_Census_State!AM47*FE_ConvertionFactors!$D$19/FE_ConvertionFactors!$D$13)*FE_ConvertionFactors!$F$19*FE_ConvertionFactors!$G$19</f>
        <v>3235.3371306666677</v>
      </c>
      <c r="T47" s="205">
        <f>DB_Census_State!AM47*FE_ConvertionFactors!$C$14*FE_ConvertionFactors!$F$14*FE_ConvertionFactors!$H$14</f>
        <v>545229.64800000004</v>
      </c>
      <c r="U47" s="205">
        <f>DB_Census_State!AM47*FE_ConvertionFactors!$C$15*FE_ConvertionFactors!$F$15*FE_ConvertionFactors!$H$15</f>
        <v>129727.70991999999</v>
      </c>
      <c r="V47" s="205">
        <f>DB_Census_State!AM47*FE_ConvertionFactors!$C$16*FE_ConvertionFactors!$F$16*FE_ConvertionFactors!$H$16</f>
        <v>218091.85920000001</v>
      </c>
      <c r="W47" s="205">
        <f>DB_Census_State!AM47*FE_ConvertionFactors!$C$17*FE_ConvertionFactors!$F$17*FE_ConvertionFactors!$H$17</f>
        <v>203472.26104000001</v>
      </c>
      <c r="X47" s="205">
        <f>(DB_Census_State!AM47*FE_ConvertionFactors!$D$19/FE_ConvertionFactors!$D$13)*FE_ConvertionFactors!$F$19*FE_ConvertionFactors!$H$19</f>
        <v>1193993.4648888891</v>
      </c>
      <c r="Y47" s="205">
        <f>DB_Census_State!AM47*FE_ConvertionFactors!$C$14*FE_ConvertionFactors!$F$14*FE_ConvertionFactors!$I$14</f>
        <v>505851.95119999995</v>
      </c>
      <c r="Z47" s="205">
        <f>DB_Census_State!AM47*FE_ConvertionFactors!$C$15*FE_ConvertionFactors!$F$15*FE_ConvertionFactors!$L$15</f>
        <v>86587.127139999997</v>
      </c>
      <c r="AA47" s="205">
        <f>DB_Census_State!AM47*FE_ConvertionFactors!$C$15*FE_ConvertionFactors!$F$15*FE_ConvertionFactors!$I$14</f>
        <v>102191.16772</v>
      </c>
      <c r="AB47" s="205">
        <f>DB_Census_State!AM47*FE_ConvertionFactors!$C$16*FE_ConvertionFactors!$F$16*FE_ConvertionFactors!$L$16</f>
        <v>145090.34708330256</v>
      </c>
      <c r="AC47" s="205">
        <f>DB_Census_State!AM47*FE_ConvertionFactors!$C$16*FE_ConvertionFactors!$F$16*FE_ConvertionFactors!$I$14</f>
        <v>202340.78048000002</v>
      </c>
      <c r="AD47" s="205">
        <f>DB_Census_State!AN47*FE_ConvertionFactors!$C$22*FE_ConvertionFactors!$F$22*FE_ConvertionFactors!$G$22</f>
        <v>1937.5331051999999</v>
      </c>
      <c r="AE47" s="205">
        <f>DB_Census_State!AN47*FE_ConvertionFactors!$C$23*FE_ConvertionFactors!$F$23*FE_ConvertionFactors!$G$23</f>
        <v>778.66896492000001</v>
      </c>
      <c r="AF47" s="205">
        <f>(DB_Census_State!AN47*FE_ConvertionFactors!$D$25/FE_ConvertionFactors!$D$21)*FE_ConvertionFactors!$F$25*FE_ConvertionFactors!$G$25</f>
        <v>44134.544832</v>
      </c>
      <c r="AG47" s="205">
        <f>DB_Census_State!AN47*FE_ConvertionFactors!$C$22*FE_ConvertionFactors!$F$22*FE_ConvertionFactors!$H$22</f>
        <v>628784.32848000003</v>
      </c>
      <c r="AH47" s="205">
        <f>DB_Census_State!AN47*FE_ConvertionFactors!$C$23*FE_ConvertionFactors!$F$23*FE_ConvertionFactors!$H$23</f>
        <v>201795.90076799999</v>
      </c>
      <c r="AI47" s="205">
        <f>(DB_Census_State!AN47*FE_ConvertionFactors!$D$25/FE_ConvertionFactors!$D$21)*FE_ConvertionFactors!$F$25*FE_ConvertionFactors!$H$25</f>
        <v>4705912.3103999998</v>
      </c>
      <c r="AJ47" s="205">
        <f>DB_Census_State!AN47*FE_ConvertionFactors!$C$22*FE_ConvertionFactors!$F$22*FE_ConvertionFactors!$I$22</f>
        <v>555669.87167999998</v>
      </c>
      <c r="AK47" s="205">
        <f>DB_Census_State!AO47*FE_ConvertionFactors!$F$27*FE_ConvertionFactors!$G$27</f>
        <v>2348.1759999999999</v>
      </c>
      <c r="AL47" s="205">
        <f>DB_Census_State!AO47*FE_ConvertionFactors!$C$29*FE_ConvertionFactors!$F$29*FE_ConvertionFactors!$G$29</f>
        <v>2544.38184</v>
      </c>
      <c r="AM47" s="205">
        <f>DB_Census_State!AO47*FE_ConvertionFactors!$F$27*FE_ConvertionFactors!$H$27</f>
        <v>208987.66399999999</v>
      </c>
      <c r="AN47" s="205">
        <f>DB_Census_State!AO47*FE_ConvertionFactors!$C$29*FE_ConvertionFactors!$F$29*FE_ConvertionFactors!$H$29</f>
        <v>574964.20799999987</v>
      </c>
      <c r="AO47" s="205">
        <f>DB_Census_State!AO47*FE_ConvertionFactors!$F$27*FE_ConvertionFactors!$I$27</f>
        <v>112125.40399999999</v>
      </c>
      <c r="AP47" s="205">
        <f>DB_Census_State!AP47*FE_ConvertionFactors!$F$31*FE_ConvertionFactors!$G$31</f>
        <v>66065.83073999999</v>
      </c>
      <c r="AQ47" s="205">
        <f>DB_Census_State!AP47*FE_ConvertionFactors!$F$31*FE_ConvertionFactors!$H$31</f>
        <v>9013913.344800001</v>
      </c>
      <c r="AR47" s="205">
        <f>DB_Census_State!AP47*FE_ConvertionFactors!$F$31*FE_ConvertionFactors!$I$31</f>
        <v>7511594.4540000008</v>
      </c>
      <c r="AS47" s="205">
        <f>DB_Census_State!AQ47*FE_ConvertionFactors!$C$34*FE_ConvertionFactors!$F$34*FE_ConvertionFactors!$G$34</f>
        <v>2699.9212800000005</v>
      </c>
      <c r="AT47" s="205">
        <f>DB_Census_State!AQ47*FE_ConvertionFactors!$C$35*FE_ConvertionFactors!$F$35*FE_ConvertionFactors!$G$35</f>
        <v>8982.0595440000016</v>
      </c>
      <c r="AU47" s="205">
        <f>DB_Census_State!AQ47*FE_ConvertionFactors!$C$35*FE_ConvertionFactors!$C$37*FE_ConvertionFactors!$F$37*FE_ConvertionFactors!$G$37</f>
        <v>5141.7300856320007</v>
      </c>
      <c r="AV47" s="205">
        <f>DB_Census_State!AQ47*FE_ConvertionFactors!$C$35*FE_ConvertionFactors!$C$38*FE_ConvertionFactors!$C$39*FE_ConvertionFactors!$F$39*FE_ConvertionFactors!$G$39</f>
        <v>1914.4539135479999</v>
      </c>
      <c r="AW47" s="205">
        <f>DB_Census_State!AQ47*FE_ConvertionFactors!$C$35*FE_ConvertionFactors!$C$38*FE_ConvertionFactors!$C$40*FE_ConvertionFactors!$F$40*FE_ConvertionFactors!$G$40</f>
        <v>393.38094114</v>
      </c>
      <c r="AX47" s="205">
        <f>DB_Census_State!AQ47*FE_ConvertionFactors!$C$35*FE_ConvertionFactors!$C$38*FE_ConvertionFactors!$C$41*FE_ConvertionFactors!$F$41*FE_ConvertionFactors!$G$41</f>
        <v>0</v>
      </c>
      <c r="AY47" s="205">
        <f>DB_Census_State!AQ47*FE_ConvertionFactors!$C$35*FE_ConvertionFactors!$C$42*FE_ConvertionFactors!$C$44*FE_ConvertionFactors!$F$44*FE_ConvertionFactors!$G$44</f>
        <v>10323.115990764269</v>
      </c>
      <c r="AZ47" s="205">
        <f>(DB_Census_State!AQ47*FE_ConvertionFactors!$D$46/FE_ConvertionFactors!$D$33)*FE_ConvertionFactors!$F$46*FE_ConvertionFactors!$G$46</f>
        <v>35433.252608000003</v>
      </c>
      <c r="BA47" s="205">
        <f>DB_Census_State!AQ47*FE_ConvertionFactors!$C$34*FE_ConvertionFactors!$F$34*FE_ConvertionFactors!$H$34</f>
        <v>917973.2352</v>
      </c>
      <c r="BB47" s="205">
        <f>DB_Census_State!AQ47*FE_ConvertionFactors!$C$35*FE_ConvertionFactors!$F$35*FE_ConvertionFactors!$H$35</f>
        <v>10179667.483200001</v>
      </c>
      <c r="BC47" s="205">
        <f>DB_Census_State!AQ47*FE_ConvertionFactors!$C$35*FE_ConvertionFactors!$C$37*FE_ConvertionFactors!$F$37*FE_ConvertionFactors!$H$37</f>
        <v>5255990.7542016003</v>
      </c>
      <c r="BD47" s="205">
        <f>DB_Census_State!AQ47*FE_ConvertionFactors!$C$35*FE_ConvertionFactors!$C$38*FE_ConvertionFactors!$C$39*FE_ConvertionFactors!$F$39*FE_ConvertionFactors!$H$39</f>
        <v>511681.31871191994</v>
      </c>
      <c r="BE47" s="205">
        <f>DB_Census_State!AQ47*FE_ConvertionFactors!$C$35*FE_ConvertionFactors!$C$38*FE_ConvertionFactors!$C$40*FE_ConvertionFactors!$F$40*FE_ConvertionFactors!$H$40</f>
        <v>175948.56640079999</v>
      </c>
      <c r="BF47" s="205">
        <f>DB_Census_State!AQ47*FE_ConvertionFactors!$C$35*FE_ConvertionFactors!$C$38*FE_ConvertionFactors!$C$41*FE_ConvertionFactors!$F$41*FE_ConvertionFactors!$H$41</f>
        <v>1920056.6118005996</v>
      </c>
      <c r="BG47" s="205">
        <f>DB_Census_State!AQ47*FE_ConvertionFactors!$C$35*FE_ConvertionFactors!$C$42*FE_ConvertionFactors!$C$44*FE_ConvertionFactors!$F$44*FE_ConvertionFactors!$H$44</f>
        <v>1083081.0219818249</v>
      </c>
      <c r="BH47" s="205">
        <f>(DB_Census_State!AQ47*FE_ConvertionFactors!$D$46/FE_ConvertionFactors!$D$33)*FE_ConvertionFactors!$F$46*FE_ConvertionFactors!$H$46</f>
        <v>11583947.968</v>
      </c>
      <c r="BI47" s="205">
        <f>DB_Census_State!AQ47*FE_ConvertionFactors!$C$35*FE_ConvertionFactors!$C$38*FE_ConvertionFactors!$C$41*FE_ConvertionFactors!$F$41*FE_ConvertionFactors!$I$41</f>
        <v>1777423.8349239836</v>
      </c>
      <c r="BJ47" s="181">
        <f>DB_Census_State!AR47*FE_ConvertionFactors!$F$48*FE_ConvertionFactors!$G$48</f>
        <v>9665.3612880000001</v>
      </c>
      <c r="BK47" s="205">
        <f>(DB_Census_State!AR47*FE_ConvertionFactors!$D$50/FE_ConvertionFactors!$D$48)*FE_ConvertionFactors!$F$50*FE_ConvertionFactors!$G$50</f>
        <v>4099.4065199999986</v>
      </c>
      <c r="BL47" s="181">
        <f>DB_Census_State!AR47*FE_ConvertionFactors!$F$48*FE_ConvertionFactors!$H$48</f>
        <v>724902.09660000005</v>
      </c>
      <c r="BM47" s="205">
        <f>(DB_Census_State!AR47*FE_ConvertionFactors!$D$50/FE_ConvertionFactors!$D$48)*FE_ConvertionFactors!$F$50*FE_ConvertionFactors!$H$50</f>
        <v>1033512.3479999996</v>
      </c>
      <c r="BN47" s="181">
        <f>DB_Census_State!AR47*FE_ConvertionFactors!$F$48*FE_ConvertionFactors!$I$48</f>
        <v>511718.52303000004</v>
      </c>
      <c r="BO47" s="181">
        <f>DB_Census_State!AS47*FE_ConvertionFactors!$F$52*FE_ConvertionFactors!$G$52</f>
        <v>207.59219999999999</v>
      </c>
      <c r="BP47" s="205">
        <f>DB_Census_State!AS47*FE_ConvertionFactors!$C$53*FE_ConvertionFactors!$F$53*FE_ConvertionFactors!$G$53</f>
        <v>62.277659999999997</v>
      </c>
      <c r="BQ47" s="205">
        <f>DB_Census_State!AS47*FE_ConvertionFactors!$C$54*FE_ConvertionFactors!$C$55*FE_ConvertionFactors!$F$55*FE_ConvertionFactors!$G$55</f>
        <v>100.36739999999999</v>
      </c>
      <c r="BR47" s="205">
        <f>DB_Census_State!AS47*FE_ConvertionFactors!$C$54*FE_ConvertionFactors!$C$56*FE_ConvertionFactors!$F$56*FE_ConvertionFactors!$G$56</f>
        <v>17.644837792968808</v>
      </c>
      <c r="BS47" s="205">
        <f>DB_Census_State!AS47*FE_ConvertionFactors!$F$52*FE_ConvertionFactors!$H$52</f>
        <v>49373.280000000006</v>
      </c>
      <c r="BT47" s="205">
        <f>DB_Census_State!AS47*FE_ConvertionFactors!$C$53*FE_ConvertionFactors!$F$53*FE_ConvertionFactors!$H$53</f>
        <v>14811.984000000002</v>
      </c>
      <c r="BU47" s="205">
        <f>DB_Census_State!AS47*FE_ConvertionFactors!$C$54*FE_ConvertionFactors!$C$55*FE_ConvertionFactors!$F$55*FE_ConvertionFactors!$H$55</f>
        <v>30277.499000000003</v>
      </c>
      <c r="BV47" s="205">
        <f>DB_Census_State!AS47*FE_ConvertionFactors!$C$54*FE_ConvertionFactors!$C$56*FE_ConvertionFactors!$F$56*FE_ConvertionFactors!$H$56</f>
        <v>4634.7107269531398</v>
      </c>
      <c r="BW47" s="205">
        <f>DB_Census_State!AS47*FE_ConvertionFactors!$F$52*FE_ConvertionFactors!$I$52</f>
        <v>25247.7</v>
      </c>
      <c r="BX47" s="205">
        <f>DB_Census_State!AS47*FE_ConvertionFactors!$C$53*FE_ConvertionFactors!$F$53*FE_ConvertionFactors!$I$53</f>
        <v>7574.31</v>
      </c>
      <c r="BY47" s="205">
        <f>DB_Census_State!AS47*FE_ConvertionFactors!$C$54*FE_ConvertionFactors!$C$55*FE_ConvertionFactors!$F$55*FE_ConvertionFactors!$L$55</f>
        <v>15724.226000000001</v>
      </c>
      <c r="BZ47" s="205">
        <f>DB_Census_State!AS47*FE_ConvertionFactors!$C$54*FE_ConvertionFactors!$C$56*FE_ConvertionFactors!$F$56*FE_ConvertionFactors!$I$56</f>
        <v>2646.7256689453211</v>
      </c>
      <c r="CA47" s="205">
        <f>DB_Census_State!AT47*FE_ConvertionFactors!$F$58*FE_ConvertionFactors!$G$58</f>
        <v>3186.1645920000001</v>
      </c>
      <c r="CB47" s="205">
        <f>(DB_Census_State!AT47*FE_ConvertionFactors!$D$60/FE_ConvertionFactors!$D$58)*FE_ConvertionFactors!$F$60*FE_ConvertionFactors!$G$60</f>
        <v>14939.590847727271</v>
      </c>
      <c r="CC47" s="205">
        <f>DB_Census_State!AT47*FE_ConvertionFactors!$F$58*FE_ConvertionFactors!$H$58</f>
        <v>2095515.9432000001</v>
      </c>
      <c r="CD47" s="205">
        <f>(DB_Census_State!AT47*FE_ConvertionFactors!$D$60/FE_ConvertionFactors!$D$58)*FE_ConvertionFactors!$F$60*FE_ConvertionFactors!$H$60</f>
        <v>1193967.300681818</v>
      </c>
      <c r="CE47" s="205">
        <f>DB_Census_State!AT47*FE_ConvertionFactors!$F$58*FE_ConvertionFactors!$I$58</f>
        <v>1568573.3376000002</v>
      </c>
      <c r="CF47" s="205">
        <f>DB_Census_State!AU47*FE_ConvertionFactors!$F$62*FE_ConvertionFactors!$G$62</f>
        <v>14222.296</v>
      </c>
      <c r="CG47" s="205">
        <f>DB_Census_State!AU47*FE_ConvertionFactors!$C$63*FE_ConvertionFactors!$F$63*FE_ConvertionFactors!$G$63</f>
        <v>5688.9184000000005</v>
      </c>
      <c r="CH47" s="205">
        <f>DB_Census_State!AU47*FE_ConvertionFactors!$C$64*FE_ConvertionFactors!$F$64*FE_ConvertionFactors!$G$64</f>
        <v>8533.3775999999998</v>
      </c>
      <c r="CI47" s="205">
        <f>(DB_Census_State!AU47*FE_ConvertionFactors!$D$66/FE_ConvertionFactors!$D$62)*FE_ConvertionFactors!$F$66*FE_ConvertionFactors!$G$66</f>
        <v>7555.5947499999993</v>
      </c>
      <c r="CJ47" s="205">
        <f>DB_Census_State!AU47*FE_ConvertionFactors!$F$62*FE_ConvertionFactors!$H$62</f>
        <v>2673791.648</v>
      </c>
      <c r="CK47" s="205">
        <f>DB_Census_State!AU47*FE_ConvertionFactors!$C$63*FE_ConvertionFactors!$F$63*FE_ConvertionFactors!$H$63</f>
        <v>1069516.6592000001</v>
      </c>
      <c r="CL47" s="205">
        <f>DB_Census_State!AU47*FE_ConvertionFactors!$C$64*FE_ConvertionFactors!$F$64*FE_ConvertionFactors!$H$64</f>
        <v>1604274.9887999999</v>
      </c>
      <c r="CM47" s="205">
        <f>(DB_Census_State!AU47*FE_ConvertionFactors!$D$66/FE_ConvertionFactors!$D$62)*FE_ConvertionFactors!$F$66*FE_ConvertionFactors!$H$66</f>
        <v>2266678.4249999998</v>
      </c>
      <c r="CN47" s="205">
        <f>DB_Census_State!AU47*FE_ConvertionFactors!$F$62*FE_ConvertionFactors!$I$62</f>
        <v>2275567.36</v>
      </c>
      <c r="CO47" s="205">
        <f>DB_Census_State!AU47*FE_ConvertionFactors!$C$63*FE_ConvertionFactors!$F$63*FE_ConvertionFactors!$I$63</f>
        <v>910226.94400000002</v>
      </c>
      <c r="CP47" s="205">
        <f>DB_Census_State!AU47*FE_ConvertionFactors!$C$64*FE_ConvertionFactors!$F$64*FE_ConvertionFactors!$L$64</f>
        <v>1369607.1047999996</v>
      </c>
      <c r="CQ47" s="205">
        <f>DB_Census_State!AU47*FE_ConvertionFactors!$C$64*FE_ConvertionFactors!$F$64*FE_ConvertionFactors!$I$63</f>
        <v>1365340.416</v>
      </c>
      <c r="CR47" s="205">
        <f>DB_Census_State!AV47*FE_ConvertionFactors!$F$68*FE_ConvertionFactors!$G$68</f>
        <v>76.076000000000008</v>
      </c>
      <c r="CS47" s="205">
        <f>DB_Census_State!AV47*FE_ConvertionFactors!$C$69*FE_ConvertionFactors!$F$69*FE_ConvertionFactors!$G$69</f>
        <v>15.215200000000003</v>
      </c>
      <c r="CT47" s="205">
        <f>DB_Census_State!AV47*FE_ConvertionFactors!$C$70*FE_ConvertionFactors!$C$71*FE_ConvertionFactors!$F$71*FE_ConvertionFactors!$G$71</f>
        <v>0</v>
      </c>
      <c r="CU47" s="205">
        <f>DB_Census_State!AV47*FE_ConvertionFactors!$C$70*FE_ConvertionFactors!$C$72*FE_ConvertionFactors!$F$72*FE_ConvertionFactors!$G$72</f>
        <v>64.71036264</v>
      </c>
      <c r="CV47" s="205">
        <f>(DB_Census_State!AV47*FE_ConvertionFactors!$D$74/FE_ConvertionFactors!$D$69)*FE_ConvertionFactors!$F$74*FE_ConvertionFactors!$G$74</f>
        <v>9.4049999999999994</v>
      </c>
      <c r="CW47" s="205">
        <f>DB_Census_State!AV47*FE_ConvertionFactors!$F$68*FE_ConvertionFactors!$H$68</f>
        <v>4450.4459999999999</v>
      </c>
      <c r="CX47" s="205">
        <f>DB_Census_State!AV47*FE_ConvertionFactors!$C$69*FE_ConvertionFactors!$F$69*FE_ConvertionFactors!$H$69</f>
        <v>890.08920000000001</v>
      </c>
      <c r="CY47" s="205">
        <f>DB_Census_State!AV47*FE_ConvertionFactors!$C$70*FE_ConvertionFactors!$C$71*FE_ConvertionFactors!$F$71*FE_ConvertionFactors!$H$71</f>
        <v>985.64400000000001</v>
      </c>
      <c r="CZ47" s="205">
        <f>DB_Census_State!AV47*FE_ConvertionFactors!$C$70*FE_ConvertionFactors!$C$72*FE_ConvertionFactors!$F$72*FE_ConvertionFactors!$H$72</f>
        <v>2460.9925559999997</v>
      </c>
      <c r="DA47" s="205">
        <f>(DB_Census_State!AV47*FE_ConvertionFactors!$D$74/FE_ConvertionFactors!$D$69)*FE_ConvertionFactors!$F$74*FE_ConvertionFactors!$H$74</f>
        <v>3103.65</v>
      </c>
      <c r="DB47" s="205">
        <f>DB_Census_State!AV47*FE_ConvertionFactors!$F$68*FE_ConvertionFactors!$I$68</f>
        <v>3613.61</v>
      </c>
      <c r="DC47" s="205">
        <f>DB_Census_State!AV47*FE_ConvertionFactors!$C$69*FE_ConvertionFactors!$F$69*FE_ConvertionFactors!$I$69</f>
        <v>722.72200000000009</v>
      </c>
      <c r="DD47" s="205">
        <f>DB_Census_State!AV47*FE_ConvertionFactors!$C$70*FE_ConvertionFactors!$C$71*FE_ConvertionFactors!$F$71*FE_ConvertionFactors!$I$71</f>
        <v>927.96</v>
      </c>
      <c r="DE47" s="205">
        <f>DB_Census_State!AV47*FE_ConvertionFactors!$C$70*FE_ConvertionFactors!$C$72*FE_ConvertionFactors!$F$72*FE_ConvertionFactors!$L$72</f>
        <v>1730.1901980000002</v>
      </c>
      <c r="DF47" s="205">
        <f>DB_Census_State!AV47*FE_ConvertionFactors!$C$70*FE_ConvertionFactors!$C$72*FE_ConvertionFactors!$F$72*FE_ConvertionFactors!$I$69</f>
        <v>2373.54612</v>
      </c>
      <c r="DG47" s="205">
        <f>DB_Census_State!AW47*FE_ConvertionFactors!$F$76*FE_ConvertionFactors!$G$76</f>
        <v>0</v>
      </c>
      <c r="DH47" s="205">
        <f>DB_Census_State!AW47*FE_ConvertionFactors!$C$77*FE_ConvertionFactors!$F$77*FE_ConvertionFactors!$G$77</f>
        <v>0</v>
      </c>
      <c r="DI47" s="205">
        <f>DB_Census_State!AW47*FE_ConvertionFactors!$C$78*FE_ConvertionFactors!$F$78*FE_ConvertionFactors!$G$78</f>
        <v>0</v>
      </c>
      <c r="DJ47" s="205">
        <f>(DB_Census_State!AW47*FE_ConvertionFactors!$D$80/FE_ConvertionFactors!$D$76)*FE_ConvertionFactors!$F$80*FE_ConvertionFactors!$G$80</f>
        <v>0</v>
      </c>
      <c r="DK47" s="205">
        <f>DB_Census_State!AW47*FE_ConvertionFactors!$F$76*FE_ConvertionFactors!$H$76</f>
        <v>0</v>
      </c>
      <c r="DL47" s="205">
        <f>DB_Census_State!AW47*FE_ConvertionFactors!$C$77*FE_ConvertionFactors!$F$77*FE_ConvertionFactors!$H$77</f>
        <v>0</v>
      </c>
      <c r="DM47" s="205">
        <f>DB_Census_State!AW47*FE_ConvertionFactors!$C$78*FE_ConvertionFactors!$F$78*FE_ConvertionFactors!$H$78</f>
        <v>0</v>
      </c>
      <c r="DN47" s="205">
        <f>(DB_Census_State!AW47*FE_ConvertionFactors!$D$80/FE_ConvertionFactors!$D$76)*FE_ConvertionFactors!$F$80*FE_ConvertionFactors!$H$80</f>
        <v>0</v>
      </c>
      <c r="DO47" s="205">
        <f>DB_Census_State!AW47*FE_ConvertionFactors!$F$76*FE_ConvertionFactors!$I$76</f>
        <v>0</v>
      </c>
      <c r="DP47" s="205">
        <f>DB_Census_State!AW47*FE_ConvertionFactors!$C$77*FE_ConvertionFactors!$F$77*FE_ConvertionFactors!$I$77</f>
        <v>0</v>
      </c>
      <c r="DQ47" s="205">
        <f>DB_Census_State!AW47*FE_ConvertionFactors!$C$78*FE_ConvertionFactors!$F$78*FE_ConvertionFactors!$L$78</f>
        <v>0</v>
      </c>
      <c r="DR47" s="205">
        <f>DB_Census_State!AW47*FE_ConvertionFactors!$C$78*FE_ConvertionFactors!$F$78*FE_ConvertionFactors!$I$77</f>
        <v>0</v>
      </c>
      <c r="DS47" s="181">
        <f>SUM(DB_Census_State!M47:N47)*FE_ConvertionFactors!$E$84*FE_ConvertionFactors!$F$84*FE_ConvertionFactors!$G$84</f>
        <v>11666.376088635938</v>
      </c>
      <c r="DT47" s="181">
        <f>SUM(DB_Census_State!O47:P47)*FE_ConvertionFactors!$E$85*FE_ConvertionFactors!$F$85*FE_ConvertionFactors!$G$85</f>
        <v>23.895951196000002</v>
      </c>
      <c r="DU47" s="181">
        <f>SUM(DB_Census_State!Q47:S47)*FE_ConvertionFactors!$E$86*FE_ConvertionFactors!$F$86*FE_ConvertionFactors!$G$86</f>
        <v>220.33628969175004</v>
      </c>
      <c r="DV47" s="181">
        <f>DB_Census_State!U47*FE_ConvertionFactors!$E$87*FE_ConvertionFactors!$F$87*FE_ConvertionFactors!$G$87</f>
        <v>3250.4805880933204</v>
      </c>
      <c r="DW47" s="181">
        <f>DB_Census_State!V47*FE_ConvertionFactors!$E$88*FE_ConvertionFactors!$F$88*FE_ConvertionFactors!$G$88</f>
        <v>5986.655527500001</v>
      </c>
      <c r="DX47" s="181">
        <f>SUM(DB_Census_State!M47:N47)*FE_ConvertionFactors!$E$84*FE_ConvertionFactors!$F$84*FE_ConvertionFactors!$H$84</f>
        <v>659074.49331904319</v>
      </c>
      <c r="DY47" s="181">
        <f>SUM(DB_Census_State!O47:P47)*FE_ConvertionFactors!$E$85*FE_ConvertionFactors!$F$85*FE_ConvertionFactors!$H$85</f>
        <v>1489.9828392800002</v>
      </c>
      <c r="DZ47" s="181">
        <f>SUM(DB_Census_State!Q47:S47)*FE_ConvertionFactors!$E$86*FE_ConvertionFactors!$F$86*FE_ConvertionFactors!$H$86</f>
        <v>14002.186275375003</v>
      </c>
      <c r="EA47" s="181">
        <f>DB_Census_State!U47*FE_ConvertionFactors!$E$87*FE_ConvertionFactors!$F$87*FE_ConvertionFactors!$H$87</f>
        <v>248417.55789832372</v>
      </c>
      <c r="EB47" s="181">
        <f>DB_Census_State!V47*FE_ConvertionFactors!$E$88*FE_ConvertionFactors!$F$88*FE_ConvertionFactors!$H$88</f>
        <v>357823.08900000004</v>
      </c>
      <c r="EC47" s="181">
        <f>SUM(DB_Census_State!M47:N47)*FE_ConvertionFactors!$E$84*FE_ConvertionFactors!$F$84*FE_ConvertionFactors!$I$84</f>
        <v>444433.37480517861</v>
      </c>
      <c r="ED47" s="181">
        <f>SUM(DB_Census_State!O47:P47)*FE_ConvertionFactors!$E$85*FE_ConvertionFactors!$F$85*FE_ConvertionFactors!$I$85</f>
        <v>1006.441238608</v>
      </c>
      <c r="EE47" s="181">
        <f>SUM(DB_Census_State!Q47:S47)*FE_ConvertionFactors!$E$86*FE_ConvertionFactors!$F$86*FE_ConvertionFactors!$I$86</f>
        <v>9458.0805407250009</v>
      </c>
      <c r="EF47" s="181">
        <f>DB_Census_State!U47*FE_ConvertionFactors!$E$87*FE_ConvertionFactors!$F$87*FE_ConvertionFactors!$I$87</f>
        <v>198734.04631865898</v>
      </c>
      <c r="EG47" s="181">
        <f>DB_Census_State!V47*FE_ConvertionFactors!$E$88*FE_ConvertionFactors!$F$88*FE_ConvertionFactors!$I$88</f>
        <v>228456.27990000005</v>
      </c>
      <c r="EH47" s="181">
        <f>DB_Census_State!W47*0.00104*FE_ConvertionFactors!$F$90*FE_ConvertionFactors!$G$90</f>
        <v>9461.9719583999995</v>
      </c>
      <c r="EI47" s="181">
        <f>DB_Census_State!X47*0.00104*FE_ConvertionFactors!$F$91*FE_ConvertionFactors!$G$91</f>
        <v>3.9675376</v>
      </c>
      <c r="EJ47" s="181">
        <f>DB_Census_State!Y47*0.000054*FE_ConvertionFactors!$F$92*FE_ConvertionFactors!$G$92</f>
        <v>2152.9323396</v>
      </c>
      <c r="EK47" s="205">
        <f>DB_Census_State!W47*0.00104*FE_ConvertionFactors!$F$90*FE_ConvertionFactors!$H$90</f>
        <v>1124724.9686399999</v>
      </c>
      <c r="EL47" s="205">
        <f>DB_Census_State!X47*0.00104*FE_ConvertionFactors!$F$91*FE_ConvertionFactors!$H$91</f>
        <v>471.61295999999993</v>
      </c>
      <c r="EM47" s="205">
        <f>DB_Census_State!Y47*0.000054*FE_ConvertionFactors!$F$92*FE_ConvertionFactors!$H$92</f>
        <v>179000.94594960002</v>
      </c>
      <c r="EN47" s="205">
        <f>DB_Census_State!W47*0.00104*FE_ConvertionFactors!$F$90*FE_ConvertionFactors!$I$90</f>
        <v>780523.42268159986</v>
      </c>
      <c r="EO47" s="205">
        <f>DB_Census_State!X47*0.00104*FE_ConvertionFactors!$F$91*FE_ConvertionFactors!$I$91</f>
        <v>327.28442239999998</v>
      </c>
      <c r="EP47" s="205">
        <f>DB_Census_State!Y47*0.000054*FE_ConvertionFactors!$F$92*FE_ConvertionFactors!$I$92</f>
        <v>105801.2464032</v>
      </c>
    </row>
    <row r="48" spans="1:146" x14ac:dyDescent="0.2">
      <c r="A48" s="203">
        <v>33</v>
      </c>
      <c r="B48" s="203" t="s">
        <v>50</v>
      </c>
      <c r="C48" s="203">
        <v>1985</v>
      </c>
      <c r="D48" s="204" t="s">
        <v>202</v>
      </c>
      <c r="E48" s="205">
        <f>DB_Census_State!AL48*FE_ConvertionFactors!$C$4*FE_ConvertionFactors!$F$4*FE_ConvertionFactors!$G$4</f>
        <v>0</v>
      </c>
      <c r="F48" s="205">
        <f>DB_Census_State!AL48*FE_ConvertionFactors!$C$5*FE_ConvertionFactors!$F$5*FE_ConvertionFactors!$G$5</f>
        <v>0</v>
      </c>
      <c r="G48" s="205">
        <f>(DB_Census_State!AL48*FE_ConvertionFactors!$D$9/FE_ConvertionFactors!$D$3)*FE_ConvertionFactors!$C$10*FE_ConvertionFactors!$F$10*FE_ConvertionFactors!$G$10</f>
        <v>0</v>
      </c>
      <c r="H48" s="205">
        <f>(DB_Census_State!AL48*FE_ConvertionFactors!$D$9/FE_ConvertionFactors!$D$3)*FE_ConvertionFactors!$C$11*FE_ConvertionFactors!$F$11*FE_ConvertionFactors!$G$11</f>
        <v>0</v>
      </c>
      <c r="I48" s="205">
        <f>DB_Census_State!AL48*FE_ConvertionFactors!$C$4*FE_ConvertionFactors!$F$4*FE_ConvertionFactors!$H$4</f>
        <v>0</v>
      </c>
      <c r="J48" s="205">
        <f>DB_Census_State!AL48*FE_ConvertionFactors!$C$5*FE_ConvertionFactors!$F$5*FE_ConvertionFactors!$H$5</f>
        <v>0</v>
      </c>
      <c r="K48" s="205">
        <f>(DB_Census_State!AL48*FE_ConvertionFactors!$D$9/FE_ConvertionFactors!$D$3)*FE_ConvertionFactors!$C$10*FE_ConvertionFactors!$F$10*FE_ConvertionFactors!$H$10</f>
        <v>0</v>
      </c>
      <c r="L48" s="205">
        <f>(DB_Census_State!AL48*FE_ConvertionFactors!$D$9/FE_ConvertionFactors!$D$3)*FE_ConvertionFactors!$C$11*FE_ConvertionFactors!$F$11*FE_ConvertionFactors!$H$11</f>
        <v>0</v>
      </c>
      <c r="M48" s="205">
        <f>DB_Census_State!AL48*FE_ConvertionFactors!$C$4*FE_ConvertionFactors!$F$4*FE_ConvertionFactors!$I$4</f>
        <v>0</v>
      </c>
      <c r="N48" s="205">
        <f>DB_Census_State!AL48*FE_ConvertionFactors!$C$5*FE_ConvertionFactors!$F$5*FE_ConvertionFactors!$L$5</f>
        <v>0</v>
      </c>
      <c r="O48" s="205">
        <f>DB_Census_State!AM48*FE_ConvertionFactors!$C$14*FE_ConvertionFactors!$F$14*FE_ConvertionFactors!$G$14</f>
        <v>3951.9167999999995</v>
      </c>
      <c r="P48" s="205">
        <f>DB_Census_State!AM48*FE_ConvertionFactors!$C$15*FE_ConvertionFactors!$F$15*FE_ConvertionFactors!$G$15</f>
        <v>1136.1249600000001</v>
      </c>
      <c r="Q48" s="205">
        <f>DB_Census_State!AM48*FE_ConvertionFactors!$C$16*FE_ConvertionFactors!$F$16*FE_ConvertionFactors!$G$16</f>
        <v>1580.7667199999999</v>
      </c>
      <c r="R48" s="205">
        <f>DB_Census_State!AM48*FE_ConvertionFactors!$C$17*FE_ConvertionFactors!$F$17*FE_ConvertionFactors!$G$17</f>
        <v>579.41111999999998</v>
      </c>
      <c r="S48" s="205">
        <f>(DB_Census_State!AM48*FE_ConvertionFactors!$D$19/FE_ConvertionFactors!$D$13)*FE_ConvertionFactors!$F$19*FE_ConvertionFactors!$G$19</f>
        <v>4058.700800000001</v>
      </c>
      <c r="T48" s="205">
        <f>DB_Census_State!AM48*FE_ConvertionFactors!$C$14*FE_ConvertionFactors!$F$14*FE_ConvertionFactors!$H$14</f>
        <v>683985.6</v>
      </c>
      <c r="U48" s="205">
        <f>DB_Census_State!AM48*FE_ConvertionFactors!$C$15*FE_ConvertionFactors!$F$15*FE_ConvertionFactors!$H$15</f>
        <v>162742.22400000002</v>
      </c>
      <c r="V48" s="205">
        <f>DB_Census_State!AM48*FE_ConvertionFactors!$C$16*FE_ConvertionFactors!$F$16*FE_ConvertionFactors!$H$16</f>
        <v>273594.23999999999</v>
      </c>
      <c r="W48" s="205">
        <f>DB_Census_State!AM48*FE_ConvertionFactors!$C$17*FE_ConvertionFactors!$F$17*FE_ConvertionFactors!$H$17</f>
        <v>255254.08800000002</v>
      </c>
      <c r="X48" s="205">
        <f>(DB_Census_State!AM48*FE_ConvertionFactors!$D$19/FE_ConvertionFactors!$D$13)*FE_ConvertionFactors!$F$19*FE_ConvertionFactors!$H$19</f>
        <v>1497853.8666666669</v>
      </c>
      <c r="Y48" s="205">
        <f>DB_Census_State!AM48*FE_ConvertionFactors!$C$14*FE_ConvertionFactors!$F$14*FE_ConvertionFactors!$I$14</f>
        <v>634586.6399999999</v>
      </c>
      <c r="Z48" s="205">
        <f>DB_Census_State!AM48*FE_ConvertionFactors!$C$15*FE_ConvertionFactors!$F$15*FE_ConvertionFactors!$L$15</f>
        <v>108622.758</v>
      </c>
      <c r="AA48" s="205">
        <f>DB_Census_State!AM48*FE_ConvertionFactors!$C$15*FE_ConvertionFactors!$F$15*FE_ConvertionFactors!$I$14</f>
        <v>128197.88400000001</v>
      </c>
      <c r="AB48" s="205">
        <f>DB_Census_State!AM48*FE_ConvertionFactors!$C$16*FE_ConvertionFactors!$F$16*FE_ConvertionFactors!$L$16</f>
        <v>182014.51162461538</v>
      </c>
      <c r="AC48" s="205">
        <f>DB_Census_State!AM48*FE_ConvertionFactors!$C$16*FE_ConvertionFactors!$F$16*FE_ConvertionFactors!$I$14</f>
        <v>253834.65599999999</v>
      </c>
      <c r="AD48" s="205">
        <f>DB_Census_State!AN48*FE_ConvertionFactors!$C$22*FE_ConvertionFactors!$F$22*FE_ConvertionFactors!$G$22</f>
        <v>2335.8958391999995</v>
      </c>
      <c r="AE48" s="205">
        <f>DB_Census_State!AN48*FE_ConvertionFactors!$C$23*FE_ConvertionFactors!$F$23*FE_ConvertionFactors!$G$23</f>
        <v>938.76568631999987</v>
      </c>
      <c r="AF48" s="205">
        <f>(DB_Census_State!AN48*FE_ConvertionFactors!$D$25/FE_ConvertionFactors!$D$21)*FE_ConvertionFactors!$F$25*FE_ConvertionFactors!$G$25</f>
        <v>53208.742271999996</v>
      </c>
      <c r="AG48" s="205">
        <f>DB_Census_State!AN48*FE_ConvertionFactors!$C$22*FE_ConvertionFactors!$F$22*FE_ConvertionFactors!$H$22</f>
        <v>758064.31007999985</v>
      </c>
      <c r="AH48" s="205">
        <f>DB_Census_State!AN48*FE_ConvertionFactors!$C$23*FE_ConvertionFactors!$F$23*FE_ConvertionFactors!$H$23</f>
        <v>243285.75532799997</v>
      </c>
      <c r="AI48" s="205">
        <f>(DB_Census_State!AN48*FE_ConvertionFactors!$D$25/FE_ConvertionFactors!$D$21)*FE_ConvertionFactors!$F$25*FE_ConvertionFactors!$H$25</f>
        <v>5673462.2783999993</v>
      </c>
      <c r="AJ48" s="205">
        <f>DB_Census_State!AN48*FE_ConvertionFactors!$C$22*FE_ConvertionFactors!$F$22*FE_ConvertionFactors!$I$22</f>
        <v>669917.29727999982</v>
      </c>
      <c r="AK48" s="205">
        <f>DB_Census_State!AO48*FE_ConvertionFactors!$F$27*FE_ConvertionFactors!$G$27</f>
        <v>0.77600000000000002</v>
      </c>
      <c r="AL48" s="205">
        <f>DB_Census_State!AO48*FE_ConvertionFactors!$C$29*FE_ConvertionFactors!$F$29*FE_ConvertionFactors!$G$29</f>
        <v>0.84084000000000003</v>
      </c>
      <c r="AM48" s="205">
        <f>DB_Census_State!AO48*FE_ConvertionFactors!$F$27*FE_ConvertionFactors!$H$27</f>
        <v>69.064000000000007</v>
      </c>
      <c r="AN48" s="205">
        <f>DB_Census_State!AO48*FE_ConvertionFactors!$C$29*FE_ConvertionFactors!$F$29*FE_ConvertionFactors!$H$29</f>
        <v>190.00799999999998</v>
      </c>
      <c r="AO48" s="205">
        <f>DB_Census_State!AO48*FE_ConvertionFactors!$F$27*FE_ConvertionFactors!$I$27</f>
        <v>37.054000000000002</v>
      </c>
      <c r="AP48" s="205">
        <f>DB_Census_State!AP48*FE_ConvertionFactors!$F$31*FE_ConvertionFactors!$G$31</f>
        <v>2384.3975399999999</v>
      </c>
      <c r="AQ48" s="205">
        <f>DB_Census_State!AP48*FE_ConvertionFactors!$F$31*FE_ConvertionFactors!$H$31</f>
        <v>325323.28080000001</v>
      </c>
      <c r="AR48" s="205">
        <f>DB_Census_State!AP48*FE_ConvertionFactors!$F$31*FE_ConvertionFactors!$I$31</f>
        <v>271102.734</v>
      </c>
      <c r="AS48" s="205">
        <f>DB_Census_State!AQ48*FE_ConvertionFactors!$C$34*FE_ConvertionFactors!$F$34*FE_ConvertionFactors!$G$34</f>
        <v>8994.5329600000023</v>
      </c>
      <c r="AT48" s="205">
        <f>DB_Census_State!AQ48*FE_ConvertionFactors!$C$35*FE_ConvertionFactors!$F$35*FE_ConvertionFactors!$G$35</f>
        <v>29922.883758000004</v>
      </c>
      <c r="AU48" s="205">
        <f>DB_Census_State!AQ48*FE_ConvertionFactors!$C$35*FE_ConvertionFactors!$C$37*FE_ConvertionFactors!$F$37*FE_ConvertionFactors!$G$37</f>
        <v>17129.188569024001</v>
      </c>
      <c r="AV48" s="205">
        <f>DB_Census_State!AQ48*FE_ConvertionFactors!$C$35*FE_ConvertionFactors!$C$38*FE_ConvertionFactors!$C$39*FE_ConvertionFactors!$F$39*FE_ConvertionFactors!$G$39</f>
        <v>6377.8225511109995</v>
      </c>
      <c r="AW48" s="205">
        <f>DB_Census_State!AQ48*FE_ConvertionFactors!$C$35*FE_ConvertionFactors!$C$38*FE_ConvertionFactors!$C$40*FE_ConvertionFactors!$F$40*FE_ConvertionFactors!$G$40</f>
        <v>1310.5114831049998</v>
      </c>
      <c r="AX48" s="205">
        <f>DB_Census_State!AQ48*FE_ConvertionFactors!$C$35*FE_ConvertionFactors!$C$38*FE_ConvertionFactors!$C$41*FE_ConvertionFactors!$F$41*FE_ConvertionFactors!$G$41</f>
        <v>0</v>
      </c>
      <c r="AY48" s="205">
        <f>DB_Census_State!AQ48*FE_ConvertionFactors!$C$35*FE_ConvertionFactors!$C$42*FE_ConvertionFactors!$C$44*FE_ConvertionFactors!$F$44*FE_ConvertionFactors!$G$44</f>
        <v>34390.486758499959</v>
      </c>
      <c r="AZ48" s="205">
        <f>(DB_Census_State!AQ48*FE_ConvertionFactors!$D$46/FE_ConvertionFactors!$D$33)*FE_ConvertionFactors!$F$46*FE_ConvertionFactors!$G$46</f>
        <v>118042.53732266666</v>
      </c>
      <c r="BA48" s="205">
        <f>DB_Census_State!AQ48*FE_ConvertionFactors!$C$34*FE_ConvertionFactors!$F$34*FE_ConvertionFactors!$H$34</f>
        <v>3058141.2064000005</v>
      </c>
      <c r="BB48" s="205">
        <f>DB_Census_State!AQ48*FE_ConvertionFactors!$C$35*FE_ConvertionFactors!$F$35*FE_ConvertionFactors!$H$35</f>
        <v>33912601.592400007</v>
      </c>
      <c r="BC48" s="205">
        <f>DB_Census_State!AQ48*FE_ConvertionFactors!$C$35*FE_ConvertionFactors!$C$37*FE_ConvertionFactors!$F$37*FE_ConvertionFactors!$H$37</f>
        <v>17509837.203891203</v>
      </c>
      <c r="BD48" s="205">
        <f>DB_Census_State!AQ48*FE_ConvertionFactors!$C$35*FE_ConvertionFactors!$C$38*FE_ConvertionFactors!$C$39*FE_ConvertionFactors!$F$39*FE_ConvertionFactors!$H$39</f>
        <v>1704618.0272969399</v>
      </c>
      <c r="BE48" s="205">
        <f>DB_Census_State!AQ48*FE_ConvertionFactors!$C$35*FE_ConvertionFactors!$C$38*FE_ConvertionFactors!$C$40*FE_ConvertionFactors!$F$40*FE_ConvertionFactors!$H$40</f>
        <v>586156.04517059994</v>
      </c>
      <c r="BF48" s="205">
        <f>DB_Census_State!AQ48*FE_ConvertionFactors!$C$35*FE_ConvertionFactors!$C$38*FE_ConvertionFactors!$C$41*FE_ConvertionFactors!$F$41*FE_ConvertionFactors!$H$41</f>
        <v>6396487.4116279492</v>
      </c>
      <c r="BG48" s="205">
        <f>DB_Census_State!AQ48*FE_ConvertionFactors!$C$35*FE_ConvertionFactors!$C$42*FE_ConvertionFactors!$C$44*FE_ConvertionFactors!$F$44*FE_ConvertionFactors!$H$44</f>
        <v>3608182.2172852419</v>
      </c>
      <c r="BH48" s="205">
        <f>(DB_Census_State!AQ48*FE_ConvertionFactors!$D$46/FE_ConvertionFactors!$D$33)*FE_ConvertionFactors!$F$46*FE_ConvertionFactors!$H$46</f>
        <v>38590829.509333327</v>
      </c>
      <c r="BI48" s="205">
        <f>DB_Census_State!AQ48*FE_ConvertionFactors!$C$35*FE_ConvertionFactors!$C$38*FE_ConvertionFactors!$C$41*FE_ConvertionFactors!$F$41*FE_ConvertionFactors!$I$41</f>
        <v>5921319.7753355866</v>
      </c>
      <c r="BJ48" s="181">
        <f>DB_Census_State!AR48*FE_ConvertionFactors!$F$48*FE_ConvertionFactors!$G$48</f>
        <v>2079.5298480000001</v>
      </c>
      <c r="BK48" s="205">
        <f>(DB_Census_State!AR48*FE_ConvertionFactors!$D$50/FE_ConvertionFactors!$D$48)*FE_ConvertionFactors!$F$50*FE_ConvertionFactors!$G$50</f>
        <v>881.99891999999977</v>
      </c>
      <c r="BL48" s="181">
        <f>DB_Census_State!AR48*FE_ConvertionFactors!$F$48*FE_ConvertionFactors!$H$48</f>
        <v>155964.73860000004</v>
      </c>
      <c r="BM48" s="205">
        <f>(DB_Census_State!AR48*FE_ConvertionFactors!$D$50/FE_ConvertionFactors!$D$48)*FE_ConvertionFactors!$F$50*FE_ConvertionFactors!$H$50</f>
        <v>222363.10799999995</v>
      </c>
      <c r="BN48" s="181">
        <f>DB_Census_State!AR48*FE_ConvertionFactors!$F$48*FE_ConvertionFactors!$I$48</f>
        <v>110097.68913000001</v>
      </c>
      <c r="BO48" s="181">
        <f>DB_Census_State!AS48*FE_ConvertionFactors!$F$52*FE_ConvertionFactors!$G$52</f>
        <v>2977.8463727999997</v>
      </c>
      <c r="BP48" s="205">
        <f>DB_Census_State!AS48*FE_ConvertionFactors!$C$53*FE_ConvertionFactors!$F$53*FE_ConvertionFactors!$G$53</f>
        <v>893.35391183999991</v>
      </c>
      <c r="BQ48" s="205">
        <f>DB_Census_State!AS48*FE_ConvertionFactors!$C$54*FE_ConvertionFactors!$C$55*FE_ConvertionFactors!$F$55*FE_ConvertionFactors!$G$55</f>
        <v>1439.7395375999997</v>
      </c>
      <c r="BR48" s="205">
        <f>DB_Census_State!AS48*FE_ConvertionFactors!$C$54*FE_ConvertionFactors!$C$56*FE_ConvertionFactors!$F$56*FE_ConvertionFactors!$G$56</f>
        <v>253.10978071640704</v>
      </c>
      <c r="BS48" s="205">
        <f>DB_Census_State!AS48*FE_ConvertionFactors!$F$52*FE_ConvertionFactors!$H$52</f>
        <v>708244.54272000003</v>
      </c>
      <c r="BT48" s="205">
        <f>DB_Census_State!AS48*FE_ConvertionFactors!$C$53*FE_ConvertionFactors!$F$53*FE_ConvertionFactors!$H$53</f>
        <v>212473.36281600001</v>
      </c>
      <c r="BU48" s="205">
        <f>DB_Census_State!AS48*FE_ConvertionFactors!$C$54*FE_ConvertionFactors!$C$55*FE_ConvertionFactors!$F$55*FE_ConvertionFactors!$H$55</f>
        <v>434321.42717599997</v>
      </c>
      <c r="BV48" s="205">
        <f>DB_Census_State!AS48*FE_ConvertionFactors!$C$54*FE_ConvertionFactors!$C$56*FE_ConvertionFactors!$F$56*FE_ConvertionFactors!$H$56</f>
        <v>66483.502401509584</v>
      </c>
      <c r="BW48" s="205">
        <f>DB_Census_State!AS48*FE_ConvertionFactors!$F$52*FE_ConvertionFactors!$I$52</f>
        <v>362170.5048</v>
      </c>
      <c r="BX48" s="205">
        <f>DB_Census_State!AS48*FE_ConvertionFactors!$C$53*FE_ConvertionFactors!$F$53*FE_ConvertionFactors!$I$53</f>
        <v>108651.15144</v>
      </c>
      <c r="BY48" s="205">
        <f>DB_Census_State!AS48*FE_ConvertionFactors!$C$54*FE_ConvertionFactors!$C$55*FE_ConvertionFactors!$F$55*FE_ConvertionFactors!$L$55</f>
        <v>225559.19422399998</v>
      </c>
      <c r="BZ48" s="205">
        <f>DB_Census_State!AS48*FE_ConvertionFactors!$C$54*FE_ConvertionFactors!$C$56*FE_ConvertionFactors!$F$56*FE_ConvertionFactors!$I$56</f>
        <v>37966.46710746106</v>
      </c>
      <c r="CA48" s="205">
        <f>DB_Census_State!AT48*FE_ConvertionFactors!$F$58*FE_ConvertionFactors!$G$58</f>
        <v>1261.2115359999998</v>
      </c>
      <c r="CB48" s="205">
        <f>(DB_Census_State!AT48*FE_ConvertionFactors!$D$60/FE_ConvertionFactors!$D$58)*FE_ConvertionFactors!$F$60*FE_ConvertionFactors!$G$60</f>
        <v>5913.6883159090912</v>
      </c>
      <c r="CC48" s="205">
        <f>DB_Census_State!AT48*FE_ConvertionFactors!$F$58*FE_ConvertionFactors!$H$58</f>
        <v>829489.12560000003</v>
      </c>
      <c r="CD48" s="205">
        <f>(DB_Census_State!AT48*FE_ConvertionFactors!$D$60/FE_ConvertionFactors!$D$58)*FE_ConvertionFactors!$F$60*FE_ConvertionFactors!$H$60</f>
        <v>472620.07022727269</v>
      </c>
      <c r="CE48" s="205">
        <f>DB_Census_State!AT48*FE_ConvertionFactors!$F$58*FE_ConvertionFactors!$I$58</f>
        <v>620904.14080000005</v>
      </c>
      <c r="CF48" s="205">
        <f>DB_Census_State!AU48*FE_ConvertionFactors!$F$62*FE_ConvertionFactors!$G$62</f>
        <v>6633.880000000001</v>
      </c>
      <c r="CG48" s="205">
        <f>DB_Census_State!AU48*FE_ConvertionFactors!$C$63*FE_ConvertionFactors!$F$63*FE_ConvertionFactors!$G$63</f>
        <v>2653.5520000000001</v>
      </c>
      <c r="CH48" s="205">
        <f>DB_Census_State!AU48*FE_ConvertionFactors!$C$64*FE_ConvertionFactors!$F$64*FE_ConvertionFactors!$G$64</f>
        <v>3980.328</v>
      </c>
      <c r="CI48" s="205">
        <f>(DB_Census_State!AU48*FE_ConvertionFactors!$D$66/FE_ConvertionFactors!$D$62)*FE_ConvertionFactors!$F$66*FE_ConvertionFactors!$G$66</f>
        <v>3524.2487500000002</v>
      </c>
      <c r="CJ48" s="205">
        <f>DB_Census_State!AU48*FE_ConvertionFactors!$F$62*FE_ConvertionFactors!$H$62</f>
        <v>1247169.4400000002</v>
      </c>
      <c r="CK48" s="205">
        <f>DB_Census_State!AU48*FE_ConvertionFactors!$C$63*FE_ConvertionFactors!$F$63*FE_ConvertionFactors!$H$63</f>
        <v>498867.77600000001</v>
      </c>
      <c r="CL48" s="205">
        <f>DB_Census_State!AU48*FE_ConvertionFactors!$C$64*FE_ConvertionFactors!$F$64*FE_ConvertionFactors!$H$64</f>
        <v>748301.66399999999</v>
      </c>
      <c r="CM48" s="205">
        <f>(DB_Census_State!AU48*FE_ConvertionFactors!$D$66/FE_ConvertionFactors!$D$62)*FE_ConvertionFactors!$F$66*FE_ConvertionFactors!$H$66</f>
        <v>1057274.625</v>
      </c>
      <c r="CN48" s="205">
        <f>DB_Census_State!AU48*FE_ConvertionFactors!$F$62*FE_ConvertionFactors!$I$62</f>
        <v>1061420.8</v>
      </c>
      <c r="CO48" s="205">
        <f>DB_Census_State!AU48*FE_ConvertionFactors!$C$63*FE_ConvertionFactors!$F$63*FE_ConvertionFactors!$I$63</f>
        <v>424568.32000000001</v>
      </c>
      <c r="CP48" s="205">
        <f>DB_Census_State!AU48*FE_ConvertionFactors!$C$64*FE_ConvertionFactors!$F$64*FE_ConvertionFactors!$L$64</f>
        <v>638842.64399999985</v>
      </c>
      <c r="CQ48" s="205">
        <f>DB_Census_State!AU48*FE_ConvertionFactors!$C$64*FE_ConvertionFactors!$F$64*FE_ConvertionFactors!$I$63</f>
        <v>636852.47999999998</v>
      </c>
      <c r="CR48" s="205">
        <f>DB_Census_State!AV48*FE_ConvertionFactors!$F$68*FE_ConvertionFactors!$G$68</f>
        <v>6.5519999999999996</v>
      </c>
      <c r="CS48" s="205">
        <f>DB_Census_State!AV48*FE_ConvertionFactors!$C$69*FE_ConvertionFactors!$F$69*FE_ConvertionFactors!$G$69</f>
        <v>1.3104000000000002</v>
      </c>
      <c r="CT48" s="205">
        <f>DB_Census_State!AV48*FE_ConvertionFactors!$C$70*FE_ConvertionFactors!$C$71*FE_ConvertionFactors!$F$71*FE_ConvertionFactors!$G$71</f>
        <v>0</v>
      </c>
      <c r="CU48" s="205">
        <f>DB_Census_State!AV48*FE_ConvertionFactors!$C$70*FE_ConvertionFactors!$C$72*FE_ConvertionFactors!$F$72*FE_ConvertionFactors!$G$72</f>
        <v>5.5731412800000006</v>
      </c>
      <c r="CV48" s="205">
        <f>(DB_Census_State!AV48*FE_ConvertionFactors!$D$74/FE_ConvertionFactors!$D$69)*FE_ConvertionFactors!$F$74*FE_ConvertionFactors!$G$74</f>
        <v>0.81</v>
      </c>
      <c r="CW48" s="205">
        <f>DB_Census_State!AV48*FE_ConvertionFactors!$F$68*FE_ConvertionFactors!$H$68</f>
        <v>383.29199999999997</v>
      </c>
      <c r="CX48" s="205">
        <f>DB_Census_State!AV48*FE_ConvertionFactors!$C$69*FE_ConvertionFactors!$F$69*FE_ConvertionFactors!$H$69</f>
        <v>76.6584</v>
      </c>
      <c r="CY48" s="205">
        <f>DB_Census_State!AV48*FE_ConvertionFactors!$C$70*FE_ConvertionFactors!$C$71*FE_ConvertionFactors!$F$71*FE_ConvertionFactors!$H$71</f>
        <v>84.888000000000005</v>
      </c>
      <c r="CZ48" s="205">
        <f>DB_Census_State!AV48*FE_ConvertionFactors!$C$70*FE_ConvertionFactors!$C$72*FE_ConvertionFactors!$F$72*FE_ConvertionFactors!$H$72</f>
        <v>211.95151199999998</v>
      </c>
      <c r="DA48" s="205">
        <f>(DB_Census_State!AV48*FE_ConvertionFactors!$D$74/FE_ConvertionFactors!$D$69)*FE_ConvertionFactors!$F$74*FE_ConvertionFactors!$H$74</f>
        <v>267.3</v>
      </c>
      <c r="DB48" s="205">
        <f>DB_Census_State!AV48*FE_ConvertionFactors!$F$68*FE_ConvertionFactors!$I$68</f>
        <v>311.21999999999997</v>
      </c>
      <c r="DC48" s="205">
        <f>DB_Census_State!AV48*FE_ConvertionFactors!$C$69*FE_ConvertionFactors!$F$69*FE_ConvertionFactors!$I$69</f>
        <v>62.244000000000007</v>
      </c>
      <c r="DD48" s="205">
        <f>DB_Census_State!AV48*FE_ConvertionFactors!$C$70*FE_ConvertionFactors!$C$71*FE_ConvertionFactors!$F$71*FE_ConvertionFactors!$I$71</f>
        <v>79.92</v>
      </c>
      <c r="DE48" s="205">
        <f>DB_Census_State!AV48*FE_ConvertionFactors!$C$70*FE_ConvertionFactors!$C$72*FE_ConvertionFactors!$F$72*FE_ConvertionFactors!$L$72</f>
        <v>149.01159600000003</v>
      </c>
      <c r="DF48" s="205">
        <f>DB_Census_State!AV48*FE_ConvertionFactors!$C$70*FE_ConvertionFactors!$C$72*FE_ConvertionFactors!$F$72*FE_ConvertionFactors!$I$69</f>
        <v>204.42024000000001</v>
      </c>
      <c r="DG48" s="205">
        <f>DB_Census_State!AW48*FE_ConvertionFactors!$F$76*FE_ConvertionFactors!$G$76</f>
        <v>0</v>
      </c>
      <c r="DH48" s="205">
        <f>DB_Census_State!AW48*FE_ConvertionFactors!$C$77*FE_ConvertionFactors!$F$77*FE_ConvertionFactors!$G$77</f>
        <v>0</v>
      </c>
      <c r="DI48" s="205">
        <f>DB_Census_State!AW48*FE_ConvertionFactors!$C$78*FE_ConvertionFactors!$F$78*FE_ConvertionFactors!$G$78</f>
        <v>0</v>
      </c>
      <c r="DJ48" s="205">
        <f>(DB_Census_State!AW48*FE_ConvertionFactors!$D$80/FE_ConvertionFactors!$D$76)*FE_ConvertionFactors!$F$80*FE_ConvertionFactors!$G$80</f>
        <v>0</v>
      </c>
      <c r="DK48" s="205">
        <f>DB_Census_State!AW48*FE_ConvertionFactors!$F$76*FE_ConvertionFactors!$H$76</f>
        <v>0</v>
      </c>
      <c r="DL48" s="205">
        <f>DB_Census_State!AW48*FE_ConvertionFactors!$C$77*FE_ConvertionFactors!$F$77*FE_ConvertionFactors!$H$77</f>
        <v>0</v>
      </c>
      <c r="DM48" s="205">
        <f>DB_Census_State!AW48*FE_ConvertionFactors!$C$78*FE_ConvertionFactors!$F$78*FE_ConvertionFactors!$H$78</f>
        <v>0</v>
      </c>
      <c r="DN48" s="205">
        <f>(DB_Census_State!AW48*FE_ConvertionFactors!$D$80/FE_ConvertionFactors!$D$76)*FE_ConvertionFactors!$F$80*FE_ConvertionFactors!$H$80</f>
        <v>0</v>
      </c>
      <c r="DO48" s="205">
        <f>DB_Census_State!AW48*FE_ConvertionFactors!$F$76*FE_ConvertionFactors!$I$76</f>
        <v>0</v>
      </c>
      <c r="DP48" s="205">
        <f>DB_Census_State!AW48*FE_ConvertionFactors!$C$77*FE_ConvertionFactors!$F$77*FE_ConvertionFactors!$I$77</f>
        <v>0</v>
      </c>
      <c r="DQ48" s="205">
        <f>DB_Census_State!AW48*FE_ConvertionFactors!$C$78*FE_ConvertionFactors!$F$78*FE_ConvertionFactors!$L$78</f>
        <v>0</v>
      </c>
      <c r="DR48" s="205">
        <f>DB_Census_State!AW48*FE_ConvertionFactors!$C$78*FE_ConvertionFactors!$F$78*FE_ConvertionFactors!$I$77</f>
        <v>0</v>
      </c>
      <c r="DS48" s="181">
        <f>SUM(DB_Census_State!M48:N48)*FE_ConvertionFactors!$E$84*FE_ConvertionFactors!$F$84*FE_ConvertionFactors!$G$84</f>
        <v>11869.29689730549</v>
      </c>
      <c r="DT48" s="181">
        <f>SUM(DB_Census_State!O48:P48)*FE_ConvertionFactors!$E$85*FE_ConvertionFactors!$F$85*FE_ConvertionFactors!$G$85</f>
        <v>30.761563001999999</v>
      </c>
      <c r="DU48" s="181">
        <f>SUM(DB_Census_State!Q48:S48)*FE_ConvertionFactors!$E$86*FE_ConvertionFactors!$F$86*FE_ConvertionFactors!$G$86</f>
        <v>209.22074749124999</v>
      </c>
      <c r="DV48" s="181">
        <f>DB_Census_State!U48*FE_ConvertionFactors!$E$87*FE_ConvertionFactors!$F$87*FE_ConvertionFactors!$G$87</f>
        <v>2056.0966277693237</v>
      </c>
      <c r="DW48" s="181">
        <f>DB_Census_State!V48*FE_ConvertionFactors!$E$88*FE_ConvertionFactors!$F$88*FE_ConvertionFactors!$G$88</f>
        <v>9146.653650000002</v>
      </c>
      <c r="DX48" s="181">
        <f>SUM(DB_Census_State!M48:N48)*FE_ConvertionFactors!$E$84*FE_ConvertionFactors!$F$84*FE_ConvertionFactors!$H$84</f>
        <v>670538.20134128421</v>
      </c>
      <c r="DY48" s="181">
        <f>SUM(DB_Census_State!O48:P48)*FE_ConvertionFactors!$E$85*FE_ConvertionFactors!$F$85*FE_ConvertionFactors!$H$85</f>
        <v>1918.0739283599999</v>
      </c>
      <c r="DZ48" s="181">
        <f>SUM(DB_Census_State!Q48:S48)*FE_ConvertionFactors!$E$86*FE_ConvertionFactors!$F$86*FE_ConvertionFactors!$H$86</f>
        <v>13295.802898125001</v>
      </c>
      <c r="EA48" s="181">
        <f>DB_Census_State!U48*FE_ConvertionFactors!$E$87*FE_ConvertionFactors!$F$87*FE_ConvertionFactors!$H$87</f>
        <v>157136.91844351048</v>
      </c>
      <c r="EB48" s="181">
        <f>DB_Census_State!V48*FE_ConvertionFactors!$E$88*FE_ConvertionFactors!$F$88*FE_ConvertionFactors!$H$88</f>
        <v>546696.54000000015</v>
      </c>
      <c r="EC48" s="181">
        <f>SUM(DB_Census_State!M48:N48)*FE_ConvertionFactors!$E$84*FE_ConvertionFactors!$F$84*FE_ConvertionFactors!$I$84</f>
        <v>452163.69132592349</v>
      </c>
      <c r="ED48" s="181">
        <f>SUM(DB_Census_State!O48:P48)*FE_ConvertionFactors!$E$85*FE_ConvertionFactors!$F$85*FE_ConvertionFactors!$I$85</f>
        <v>1295.6046534959999</v>
      </c>
      <c r="EE48" s="181">
        <f>SUM(DB_Census_State!Q48:S48)*FE_ConvertionFactors!$E$86*FE_ConvertionFactors!$F$86*FE_ConvertionFactors!$I$86</f>
        <v>8980.9385613750001</v>
      </c>
      <c r="EF48" s="181">
        <f>DB_Census_State!U48*FE_ConvertionFactors!$E$87*FE_ConvertionFactors!$F$87*FE_ConvertionFactors!$I$87</f>
        <v>125709.5347548084</v>
      </c>
      <c r="EG48" s="181">
        <f>DB_Census_State!V48*FE_ConvertionFactors!$E$88*FE_ConvertionFactors!$F$88*FE_ConvertionFactors!$I$88</f>
        <v>349044.71400000009</v>
      </c>
      <c r="EH48" s="181">
        <f>DB_Census_State!W48*0.00104*FE_ConvertionFactors!$F$90*FE_ConvertionFactors!$G$90</f>
        <v>14262.658831199999</v>
      </c>
      <c r="EI48" s="181">
        <f>DB_Census_State!X48*0.00104*FE_ConvertionFactors!$F$91*FE_ConvertionFactors!$G$91</f>
        <v>24.982037599999998</v>
      </c>
      <c r="EJ48" s="181">
        <f>DB_Census_State!Y48*0.000054*FE_ConvertionFactors!$F$92*FE_ConvertionFactors!$G$92</f>
        <v>2113.0808579999998</v>
      </c>
      <c r="EK48" s="205">
        <f>DB_Census_State!W48*0.00104*FE_ConvertionFactors!$F$90*FE_ConvertionFactors!$H$90</f>
        <v>1695372.6535199997</v>
      </c>
      <c r="EL48" s="205">
        <f>DB_Census_State!X48*0.00104*FE_ConvertionFactors!$F$91*FE_ConvertionFactors!$H$91</f>
        <v>2969.5629599999993</v>
      </c>
      <c r="EM48" s="205">
        <f>DB_Census_State!Y48*0.000054*FE_ConvertionFactors!$F$92*FE_ConvertionFactors!$H$92</f>
        <v>175687.57990799999</v>
      </c>
      <c r="EN48" s="205">
        <f>DB_Census_State!W48*0.00104*FE_ConvertionFactors!$F$90*FE_ConvertionFactors!$I$90</f>
        <v>1176534.8001887999</v>
      </c>
      <c r="EO48" s="205">
        <f>DB_Census_State!X48*0.00104*FE_ConvertionFactors!$F$91*FE_ConvertionFactors!$I$91</f>
        <v>2060.7824223999996</v>
      </c>
      <c r="EP48" s="205">
        <f>DB_Census_State!Y48*0.000054*FE_ConvertionFactors!$F$92*FE_ConvertionFactors!$I$92</f>
        <v>103842.83073599999</v>
      </c>
    </row>
    <row r="49" spans="1:146" x14ac:dyDescent="0.2">
      <c r="A49" s="203">
        <v>35</v>
      </c>
      <c r="B49" s="203" t="s">
        <v>51</v>
      </c>
      <c r="C49" s="203">
        <v>1985</v>
      </c>
      <c r="D49" s="204" t="s">
        <v>202</v>
      </c>
      <c r="E49" s="205">
        <f>DB_Census_State!AL49*FE_ConvertionFactors!$C$4*FE_ConvertionFactors!$F$4*FE_ConvertionFactors!$G$4</f>
        <v>0</v>
      </c>
      <c r="F49" s="205">
        <f>DB_Census_State!AL49*FE_ConvertionFactors!$C$5*FE_ConvertionFactors!$F$5*FE_ConvertionFactors!$G$5</f>
        <v>138879.51686840001</v>
      </c>
      <c r="G49" s="205">
        <f>(DB_Census_State!AL49*FE_ConvertionFactors!$D$9/FE_ConvertionFactors!$D$3)*FE_ConvertionFactors!$C$10*FE_ConvertionFactors!$F$10*FE_ConvertionFactors!$G$10</f>
        <v>12910.274466133334</v>
      </c>
      <c r="H49" s="205">
        <f>(DB_Census_State!AL49*FE_ConvertionFactors!$D$9/FE_ConvertionFactors!$D$3)*FE_ConvertionFactors!$C$11*FE_ConvertionFactors!$F$11*FE_ConvertionFactors!$G$11</f>
        <v>3803.6917464000007</v>
      </c>
      <c r="I49" s="205">
        <f>DB_Census_State!AL49*FE_ConvertionFactors!$C$4*FE_ConvertionFactors!$F$4*FE_ConvertionFactors!$H$4</f>
        <v>4488232.92</v>
      </c>
      <c r="J49" s="205">
        <f>DB_Census_State!AL49*FE_ConvertionFactors!$C$5*FE_ConvertionFactors!$F$5*FE_ConvertionFactors!$H$5</f>
        <v>7983715.5418999996</v>
      </c>
      <c r="K49" s="205">
        <f>(DB_Census_State!AL49*FE_ConvertionFactors!$D$9/FE_ConvertionFactors!$D$3)*FE_ConvertionFactors!$C$10*FE_ConvertionFactors!$F$10*FE_ConvertionFactors!$H$10</f>
        <v>3792393.1244266671</v>
      </c>
      <c r="L49" s="205">
        <f>(DB_Census_State!AL49*FE_ConvertionFactors!$D$9/FE_ConvertionFactors!$D$3)*FE_ConvertionFactors!$C$11*FE_ConvertionFactors!$F$11*FE_ConvertionFactors!$H$11</f>
        <v>592378.22280000011</v>
      </c>
      <c r="M49" s="205">
        <f>DB_Census_State!AL49*FE_ConvertionFactors!$C$4*FE_ConvertionFactors!$F$4*FE_ConvertionFactors!$I$4</f>
        <v>4225562.8000000007</v>
      </c>
      <c r="N49" s="205">
        <f>DB_Census_State!AL49*FE_ConvertionFactors!$C$5*FE_ConvertionFactors!$F$5*FE_ConvertionFactors!$L$5</f>
        <v>4028991.3316100007</v>
      </c>
      <c r="O49" s="205">
        <f>DB_Census_State!AM49*FE_ConvertionFactors!$C$14*FE_ConvertionFactors!$F$14*FE_ConvertionFactors!$G$14</f>
        <v>14800.856096</v>
      </c>
      <c r="P49" s="205">
        <f>DB_Census_State!AM49*FE_ConvertionFactors!$C$15*FE_ConvertionFactors!$F$15*FE_ConvertionFactors!$G$15</f>
        <v>4255.0546712000005</v>
      </c>
      <c r="Q49" s="205">
        <f>DB_Census_State!AM49*FE_ConvertionFactors!$C$16*FE_ConvertionFactors!$F$16*FE_ConvertionFactors!$G$16</f>
        <v>5920.3424384</v>
      </c>
      <c r="R49" s="205">
        <f>DB_Census_State!AM49*FE_ConvertionFactors!$C$17*FE_ConvertionFactors!$F$17*FE_ConvertionFactors!$G$17</f>
        <v>2170.0306564000002</v>
      </c>
      <c r="S49" s="205">
        <f>(DB_Census_State!AM49*FE_ConvertionFactors!$D$19/FE_ConvertionFactors!$D$13)*FE_ConvertionFactors!$F$19*FE_ConvertionFactors!$G$19</f>
        <v>15200.787242666669</v>
      </c>
      <c r="T49" s="205">
        <f>DB_Census_State!AM49*FE_ConvertionFactors!$C$14*FE_ConvertionFactors!$F$14*FE_ConvertionFactors!$H$14</f>
        <v>2561686.6320000002</v>
      </c>
      <c r="U49" s="205">
        <f>DB_Census_State!AM49*FE_ConvertionFactors!$C$15*FE_ConvertionFactors!$F$15*FE_ConvertionFactors!$H$15</f>
        <v>609507.83128000004</v>
      </c>
      <c r="V49" s="205">
        <f>DB_Census_State!AM49*FE_ConvertionFactors!$C$16*FE_ConvertionFactors!$F$16*FE_ConvertionFactors!$H$16</f>
        <v>1024674.6528</v>
      </c>
      <c r="W49" s="205">
        <f>DB_Census_State!AM49*FE_ConvertionFactors!$C$17*FE_ConvertionFactors!$F$17*FE_ConvertionFactors!$H$17</f>
        <v>955986.47836000018</v>
      </c>
      <c r="X49" s="205">
        <f>(DB_Census_State!AM49*FE_ConvertionFactors!$D$19/FE_ConvertionFactors!$D$13)*FE_ConvertionFactors!$F$19*FE_ConvertionFactors!$H$19</f>
        <v>5609814.339555556</v>
      </c>
      <c r="Y49" s="205">
        <f>DB_Census_State!AM49*FE_ConvertionFactors!$C$14*FE_ConvertionFactors!$F$14*FE_ConvertionFactors!$I$14</f>
        <v>2376675.9307999997</v>
      </c>
      <c r="Z49" s="205">
        <f>DB_Census_State!AM49*FE_ConvertionFactors!$C$15*FE_ConvertionFactors!$F$15*FE_ConvertionFactors!$L$15</f>
        <v>406817.72701000003</v>
      </c>
      <c r="AA49" s="205">
        <f>DB_Census_State!AM49*FE_ConvertionFactors!$C$15*FE_ConvertionFactors!$F$15*FE_ConvertionFactors!$I$14</f>
        <v>480131.16898000002</v>
      </c>
      <c r="AB49" s="205">
        <f>DB_Census_State!AM49*FE_ConvertionFactors!$C$16*FE_ConvertionFactors!$F$16*FE_ConvertionFactors!$L$16</f>
        <v>681687.07244536409</v>
      </c>
      <c r="AC49" s="205">
        <f>DB_Census_State!AM49*FE_ConvertionFactors!$C$16*FE_ConvertionFactors!$F$16*FE_ConvertionFactors!$I$14</f>
        <v>950670.37232000008</v>
      </c>
      <c r="AD49" s="205">
        <f>DB_Census_State!AN49*FE_ConvertionFactors!$C$22*FE_ConvertionFactors!$F$22*FE_ConvertionFactors!$G$22</f>
        <v>3405.1896647999997</v>
      </c>
      <c r="AE49" s="205">
        <f>DB_Census_State!AN49*FE_ConvertionFactors!$C$23*FE_ConvertionFactors!$F$23*FE_ConvertionFactors!$G$23</f>
        <v>1368.5007520799998</v>
      </c>
      <c r="AF49" s="205">
        <f>(DB_Census_State!AN49*FE_ConvertionFactors!$D$25/FE_ConvertionFactors!$D$21)*FE_ConvertionFactors!$F$25*FE_ConvertionFactors!$G$25</f>
        <v>77565.898368000009</v>
      </c>
      <c r="AG49" s="205">
        <f>DB_Census_State!AN49*FE_ConvertionFactors!$C$22*FE_ConvertionFactors!$F$22*FE_ConvertionFactors!$H$22</f>
        <v>1105080.41952</v>
      </c>
      <c r="AH49" s="205">
        <f>DB_Census_State!AN49*FE_ConvertionFactors!$C$23*FE_ConvertionFactors!$F$23*FE_ConvertionFactors!$H$23</f>
        <v>354653.71603199997</v>
      </c>
      <c r="AI49" s="205">
        <f>(DB_Census_State!AN49*FE_ConvertionFactors!$D$25/FE_ConvertionFactors!$D$21)*FE_ConvertionFactors!$F$25*FE_ConvertionFactors!$H$25</f>
        <v>8270580.7296000002</v>
      </c>
      <c r="AJ49" s="205">
        <f>DB_Census_State!AN49*FE_ConvertionFactors!$C$22*FE_ConvertionFactors!$F$22*FE_ConvertionFactors!$I$22</f>
        <v>976582.69631999987</v>
      </c>
      <c r="AK49" s="205">
        <f>DB_Census_State!AO49*FE_ConvertionFactors!$F$27*FE_ConvertionFactors!$G$27</f>
        <v>25.22</v>
      </c>
      <c r="AL49" s="205">
        <f>DB_Census_State!AO49*FE_ConvertionFactors!$C$29*FE_ConvertionFactors!$F$29*FE_ConvertionFactors!$G$29</f>
        <v>27.327300000000001</v>
      </c>
      <c r="AM49" s="205">
        <f>DB_Census_State!AO49*FE_ConvertionFactors!$F$27*FE_ConvertionFactors!$H$27</f>
        <v>2244.58</v>
      </c>
      <c r="AN49" s="205">
        <f>DB_Census_State!AO49*FE_ConvertionFactors!$C$29*FE_ConvertionFactors!$F$29*FE_ConvertionFactors!$H$29</f>
        <v>6175.26</v>
      </c>
      <c r="AO49" s="205">
        <f>DB_Census_State!AO49*FE_ConvertionFactors!$F$27*FE_ConvertionFactors!$I$27</f>
        <v>1204.2550000000001</v>
      </c>
      <c r="AP49" s="205">
        <f>DB_Census_State!AP49*FE_ConvertionFactors!$F$31*FE_ConvertionFactors!$G$31</f>
        <v>144672.30665999997</v>
      </c>
      <c r="AQ49" s="205">
        <f>DB_Census_State!AP49*FE_ConvertionFactors!$F$31*FE_ConvertionFactors!$H$31</f>
        <v>19738851.703200001</v>
      </c>
      <c r="AR49" s="205">
        <f>DB_Census_State!AP49*FE_ConvertionFactors!$F$31*FE_ConvertionFactors!$I$31</f>
        <v>16449043.086000001</v>
      </c>
      <c r="AS49" s="205">
        <f>DB_Census_State!AQ49*FE_ConvertionFactors!$C$34*FE_ConvertionFactors!$F$34*FE_ConvertionFactors!$G$34</f>
        <v>140000.94080000004</v>
      </c>
      <c r="AT49" s="205">
        <f>DB_Census_State!AQ49*FE_ConvertionFactors!$C$35*FE_ConvertionFactors!$F$35*FE_ConvertionFactors!$G$35</f>
        <v>465753.12984000007</v>
      </c>
      <c r="AU49" s="205">
        <f>DB_Census_State!AQ49*FE_ConvertionFactors!$C$35*FE_ConvertionFactors!$C$37*FE_ConvertionFactors!$F$37*FE_ConvertionFactors!$G$37</f>
        <v>266617.79165952007</v>
      </c>
      <c r="AV49" s="205">
        <f>DB_Census_State!AQ49*FE_ConvertionFactors!$C$35*FE_ConvertionFactors!$C$38*FE_ConvertionFactors!$C$39*FE_ConvertionFactors!$F$39*FE_ConvertionFactors!$G$39</f>
        <v>99271.542100280014</v>
      </c>
      <c r="AW49" s="205">
        <f>DB_Census_State!AQ49*FE_ConvertionFactors!$C$35*FE_ConvertionFactors!$C$38*FE_ConvertionFactors!$C$40*FE_ConvertionFactors!$F$40*FE_ConvertionFactors!$G$40</f>
        <v>20398.262075400002</v>
      </c>
      <c r="AX49" s="205">
        <f>DB_Census_State!AQ49*FE_ConvertionFactors!$C$35*FE_ConvertionFactors!$C$38*FE_ConvertionFactors!$C$41*FE_ConvertionFactors!$F$41*FE_ConvertionFactors!$G$41</f>
        <v>0</v>
      </c>
      <c r="AY49" s="205">
        <f>DB_Census_State!AQ49*FE_ConvertionFactors!$C$35*FE_ConvertionFactors!$C$42*FE_ConvertionFactors!$C$44*FE_ConvertionFactors!$F$44*FE_ConvertionFactors!$G$44</f>
        <v>535291.88476729277</v>
      </c>
      <c r="AZ49" s="205">
        <f>(DB_Census_State!AQ49*FE_ConvertionFactors!$D$46/FE_ConvertionFactors!$D$33)*FE_ConvertionFactors!$F$46*FE_ConvertionFactors!$G$46</f>
        <v>1837345.6802133333</v>
      </c>
      <c r="BA49" s="205">
        <f>DB_Census_State!AQ49*FE_ConvertionFactors!$C$34*FE_ConvertionFactors!$F$34*FE_ConvertionFactors!$H$34</f>
        <v>47600319.872000009</v>
      </c>
      <c r="BB49" s="205">
        <f>DB_Census_State!AQ49*FE_ConvertionFactors!$C$35*FE_ConvertionFactors!$F$35*FE_ConvertionFactors!$H$35</f>
        <v>527853547.15200013</v>
      </c>
      <c r="BC49" s="205">
        <f>DB_Census_State!AQ49*FE_ConvertionFactors!$C$35*FE_ConvertionFactors!$C$37*FE_ConvertionFactors!$F$37*FE_ConvertionFactors!$H$37</f>
        <v>272542631.47417605</v>
      </c>
      <c r="BD49" s="205">
        <f>DB_Census_State!AQ49*FE_ConvertionFactors!$C$35*FE_ConvertionFactors!$C$38*FE_ConvertionFactors!$C$39*FE_ConvertionFactors!$F$39*FE_ConvertionFactors!$H$39</f>
        <v>26532575.797711201</v>
      </c>
      <c r="BE49" s="205">
        <f>DB_Census_State!AQ49*FE_ConvertionFactors!$C$35*FE_ConvertionFactors!$C$38*FE_ConvertionFactors!$C$40*FE_ConvertionFactors!$F$40*FE_ConvertionFactors!$H$40</f>
        <v>9123586.3100880012</v>
      </c>
      <c r="BF49" s="205">
        <f>DB_Census_State!AQ49*FE_ConvertionFactors!$C$35*FE_ConvertionFactors!$C$38*FE_ConvertionFactors!$C$41*FE_ConvertionFactors!$F$41*FE_ConvertionFactors!$H$41</f>
        <v>99562062.802566007</v>
      </c>
      <c r="BG49" s="205">
        <f>DB_Census_State!AQ49*FE_ConvertionFactors!$C$35*FE_ConvertionFactors!$C$42*FE_ConvertionFactors!$C$44*FE_ConvertionFactors!$F$44*FE_ConvertionFactors!$H$44</f>
        <v>56161771.516568422</v>
      </c>
      <c r="BH49" s="205">
        <f>(DB_Census_State!AQ49*FE_ConvertionFactors!$D$46/FE_ConvertionFactors!$D$33)*FE_ConvertionFactors!$F$46*FE_ConvertionFactors!$H$46</f>
        <v>600670703.14666665</v>
      </c>
      <c r="BI49" s="205">
        <f>DB_Census_State!AQ49*FE_ConvertionFactors!$C$35*FE_ConvertionFactors!$C$38*FE_ConvertionFactors!$C$41*FE_ConvertionFactors!$F$41*FE_ConvertionFactors!$I$41</f>
        <v>92166023.851518244</v>
      </c>
      <c r="BJ49" s="181">
        <f>DB_Census_State!AR49*FE_ConvertionFactors!$F$48*FE_ConvertionFactors!$G$48</f>
        <v>40814.336375999999</v>
      </c>
      <c r="BK49" s="205">
        <f>(DB_Census_State!AR49*FE_ConvertionFactors!$D$50/FE_ConvertionFactors!$D$48)*FE_ConvertionFactors!$F$50*FE_ConvertionFactors!$G$50</f>
        <v>17310.740039999997</v>
      </c>
      <c r="BL49" s="181">
        <f>DB_Census_State!AR49*FE_ConvertionFactors!$F$48*FE_ConvertionFactors!$H$48</f>
        <v>3061075.2282000002</v>
      </c>
      <c r="BM49" s="205">
        <f>(DB_Census_State!AR49*FE_ConvertionFactors!$D$50/FE_ConvertionFactors!$D$48)*FE_ConvertionFactors!$F$50*FE_ConvertionFactors!$H$50</f>
        <v>4364256.9959999993</v>
      </c>
      <c r="BN49" s="181">
        <f>DB_Census_State!AR49*FE_ConvertionFactors!$F$48*FE_ConvertionFactors!$I$48</f>
        <v>2160855.79281</v>
      </c>
      <c r="BO49" s="181">
        <f>DB_Census_State!AS49*FE_ConvertionFactors!$F$52*FE_ConvertionFactors!$G$52</f>
        <v>80920.878120000008</v>
      </c>
      <c r="BP49" s="205">
        <f>DB_Census_State!AS49*FE_ConvertionFactors!$C$53*FE_ConvertionFactors!$F$53*FE_ConvertionFactors!$G$53</f>
        <v>24276.263435999997</v>
      </c>
      <c r="BQ49" s="205">
        <f>DB_Census_State!AS49*FE_ConvertionFactors!$C$54*FE_ConvertionFactors!$C$55*FE_ConvertionFactors!$F$55*FE_ConvertionFactors!$G$55</f>
        <v>39123.908039999995</v>
      </c>
      <c r="BR49" s="205">
        <f>DB_Census_State!AS49*FE_ConvertionFactors!$C$54*FE_ConvertionFactors!$C$56*FE_ConvertionFactors!$F$56*FE_ConvertionFactors!$G$56</f>
        <v>6878.0800458398662</v>
      </c>
      <c r="BS49" s="205">
        <f>DB_Census_State!AS49*FE_ConvertionFactors!$F$52*FE_ConvertionFactors!$H$52</f>
        <v>19246046.688000005</v>
      </c>
      <c r="BT49" s="205">
        <f>DB_Census_State!AS49*FE_ConvertionFactors!$C$53*FE_ConvertionFactors!$F$53*FE_ConvertionFactors!$H$53</f>
        <v>5773814.0064000003</v>
      </c>
      <c r="BU49" s="205">
        <f>DB_Census_State!AS49*FE_ConvertionFactors!$C$54*FE_ConvertionFactors!$C$55*FE_ConvertionFactors!$F$55*FE_ConvertionFactors!$H$55</f>
        <v>11802378.9254</v>
      </c>
      <c r="BV49" s="205">
        <f>DB_Census_State!AS49*FE_ConvertionFactors!$C$54*FE_ConvertionFactors!$C$56*FE_ConvertionFactors!$F$56*FE_ConvertionFactors!$H$56</f>
        <v>1806642.3587072715</v>
      </c>
      <c r="BW49" s="205">
        <f>DB_Census_State!AS49*FE_ConvertionFactors!$F$52*FE_ConvertionFactors!$I$52</f>
        <v>9841728.4200000018</v>
      </c>
      <c r="BX49" s="205">
        <f>DB_Census_State!AS49*FE_ConvertionFactors!$C$53*FE_ConvertionFactors!$F$53*FE_ConvertionFactors!$I$53</f>
        <v>2952518.5260000001</v>
      </c>
      <c r="BY49" s="205">
        <f>DB_Census_State!AS49*FE_ConvertionFactors!$C$54*FE_ConvertionFactors!$C$55*FE_ConvertionFactors!$F$55*FE_ConvertionFactors!$L$55</f>
        <v>6129412.2595999995</v>
      </c>
      <c r="BZ49" s="205">
        <f>DB_Census_State!AS49*FE_ConvertionFactors!$C$54*FE_ConvertionFactors!$C$56*FE_ConvertionFactors!$F$56*FE_ConvertionFactors!$I$56</f>
        <v>1031712.0068759799</v>
      </c>
      <c r="CA49" s="205">
        <f>DB_Census_State!AT49*FE_ConvertionFactors!$F$58*FE_ConvertionFactors!$G$58</f>
        <v>3488.6731359999999</v>
      </c>
      <c r="CB49" s="205">
        <f>(DB_Census_State!AT49*FE_ConvertionFactors!$D$60/FE_ConvertionFactors!$D$58)*FE_ConvertionFactors!$F$60*FE_ConvertionFactors!$G$60</f>
        <v>16358.021611363636</v>
      </c>
      <c r="CC49" s="205">
        <f>DB_Census_State!AT49*FE_ConvertionFactors!$F$58*FE_ConvertionFactors!$H$58</f>
        <v>2294473.4856000002</v>
      </c>
      <c r="CD49" s="205">
        <f>(DB_Census_State!AT49*FE_ConvertionFactors!$D$60/FE_ConvertionFactors!$D$58)*FE_ConvertionFactors!$F$60*FE_ConvertionFactors!$H$60</f>
        <v>1307327.831590909</v>
      </c>
      <c r="CE49" s="205">
        <f>DB_Census_State!AT49*FE_ConvertionFactors!$F$58*FE_ConvertionFactors!$I$58</f>
        <v>1717500.6208000001</v>
      </c>
      <c r="CF49" s="205">
        <f>DB_Census_State!AU49*FE_ConvertionFactors!$F$62*FE_ConvertionFactors!$G$62</f>
        <v>219581.03200000001</v>
      </c>
      <c r="CG49" s="205">
        <f>DB_Census_State!AU49*FE_ConvertionFactors!$C$63*FE_ConvertionFactors!$F$63*FE_ConvertionFactors!$G$63</f>
        <v>87832.41280000002</v>
      </c>
      <c r="CH49" s="205">
        <f>DB_Census_State!AU49*FE_ConvertionFactors!$C$64*FE_ConvertionFactors!$F$64*FE_ConvertionFactors!$G$64</f>
        <v>131748.61920000002</v>
      </c>
      <c r="CI49" s="205">
        <f>(DB_Census_State!AU49*FE_ConvertionFactors!$D$66/FE_ConvertionFactors!$D$62)*FE_ConvertionFactors!$F$66*FE_ConvertionFactors!$G$66</f>
        <v>116652.42324999999</v>
      </c>
      <c r="CJ49" s="205">
        <f>DB_Census_State!AU49*FE_ConvertionFactors!$F$62*FE_ConvertionFactors!$H$62</f>
        <v>41281234.015999995</v>
      </c>
      <c r="CK49" s="205">
        <f>DB_Census_State!AU49*FE_ConvertionFactors!$C$63*FE_ConvertionFactors!$F$63*FE_ConvertionFactors!$H$63</f>
        <v>16512493.606400004</v>
      </c>
      <c r="CL49" s="205">
        <f>DB_Census_State!AU49*FE_ConvertionFactors!$C$64*FE_ConvertionFactors!$F$64*FE_ConvertionFactors!$H$64</f>
        <v>24768740.409600001</v>
      </c>
      <c r="CM49" s="205">
        <f>(DB_Census_State!AU49*FE_ConvertionFactors!$D$66/FE_ConvertionFactors!$D$62)*FE_ConvertionFactors!$F$66*FE_ConvertionFactors!$H$66</f>
        <v>34995726.975000001</v>
      </c>
      <c r="CN49" s="205">
        <f>DB_Census_State!AU49*FE_ConvertionFactors!$F$62*FE_ConvertionFactors!$I$62</f>
        <v>35132965.119999997</v>
      </c>
      <c r="CO49" s="205">
        <f>DB_Census_State!AU49*FE_ConvertionFactors!$C$63*FE_ConvertionFactors!$F$63*FE_ConvertionFactors!$I$63</f>
        <v>14053186.048000002</v>
      </c>
      <c r="CP49" s="205">
        <f>DB_Census_State!AU49*FE_ConvertionFactors!$C$64*FE_ConvertionFactors!$F$64*FE_ConvertionFactors!$L$64</f>
        <v>21145653.381599996</v>
      </c>
      <c r="CQ49" s="205">
        <f>DB_Census_State!AU49*FE_ConvertionFactors!$C$64*FE_ConvertionFactors!$F$64*FE_ConvertionFactors!$I$63</f>
        <v>21079779.072000001</v>
      </c>
      <c r="CR49" s="205">
        <f>DB_Census_State!AV49*FE_ConvertionFactors!$F$68*FE_ConvertionFactors!$G$68</f>
        <v>346599.34400000004</v>
      </c>
      <c r="CS49" s="205">
        <f>DB_Census_State!AV49*FE_ConvertionFactors!$C$69*FE_ConvertionFactors!$F$69*FE_ConvertionFactors!$G$69</f>
        <v>69319.868800000011</v>
      </c>
      <c r="CT49" s="205">
        <f>DB_Census_State!AV49*FE_ConvertionFactors!$C$70*FE_ConvertionFactors!$C$71*FE_ConvertionFactors!$F$71*FE_ConvertionFactors!$G$71</f>
        <v>0</v>
      </c>
      <c r="CU49" s="205">
        <f>DB_Census_State!AV49*FE_ConvertionFactors!$C$70*FE_ConvertionFactors!$C$72*FE_ConvertionFactors!$F$72*FE_ConvertionFactors!$G$72</f>
        <v>294817.93523616</v>
      </c>
      <c r="CV49" s="205">
        <f>(DB_Census_State!AV49*FE_ConvertionFactors!$D$74/FE_ConvertionFactors!$D$69)*FE_ConvertionFactors!$F$74*FE_ConvertionFactors!$G$74</f>
        <v>42848.820000000007</v>
      </c>
      <c r="CW49" s="205">
        <f>DB_Census_State!AV49*FE_ConvertionFactors!$F$68*FE_ConvertionFactors!$H$68</f>
        <v>20276061.623999998</v>
      </c>
      <c r="CX49" s="205">
        <f>DB_Census_State!AV49*FE_ConvertionFactors!$C$69*FE_ConvertionFactors!$F$69*FE_ConvertionFactors!$H$69</f>
        <v>4055212.3248000001</v>
      </c>
      <c r="CY49" s="205">
        <f>DB_Census_State!AV49*FE_ConvertionFactors!$C$70*FE_ConvertionFactors!$C$71*FE_ConvertionFactors!$F$71*FE_ConvertionFactors!$H$71</f>
        <v>4490556.3360000001</v>
      </c>
      <c r="CZ49" s="205">
        <f>DB_Census_State!AV49*FE_ConvertionFactors!$C$70*FE_ConvertionFactors!$C$72*FE_ConvertionFactors!$F$72*FE_ConvertionFactors!$H$72</f>
        <v>11212187.884463999</v>
      </c>
      <c r="DA49" s="205">
        <f>(DB_Census_State!AV49*FE_ConvertionFactors!$D$74/FE_ConvertionFactors!$D$69)*FE_ConvertionFactors!$F$74*FE_ConvertionFactors!$H$74</f>
        <v>14140110.6</v>
      </c>
      <c r="DB49" s="205">
        <f>DB_Census_State!AV49*FE_ConvertionFactors!$F$68*FE_ConvertionFactors!$I$68</f>
        <v>16463468.84</v>
      </c>
      <c r="DC49" s="205">
        <f>DB_Census_State!AV49*FE_ConvertionFactors!$C$69*FE_ConvertionFactors!$F$69*FE_ConvertionFactors!$I$69</f>
        <v>3292693.7680000002</v>
      </c>
      <c r="DD49" s="205">
        <f>DB_Census_State!AV49*FE_ConvertionFactors!$C$70*FE_ConvertionFactors!$C$71*FE_ConvertionFactors!$F$71*FE_ConvertionFactors!$I$71</f>
        <v>4227750.24</v>
      </c>
      <c r="DE49" s="205">
        <f>DB_Census_State!AV49*FE_ConvertionFactors!$C$70*FE_ConvertionFactors!$C$72*FE_ConvertionFactors!$F$72*FE_ConvertionFactors!$L$72</f>
        <v>7882680.3147120001</v>
      </c>
      <c r="DF49" s="205">
        <f>DB_Census_State!AV49*FE_ConvertionFactors!$C$70*FE_ConvertionFactors!$C$72*FE_ConvertionFactors!$F$72*FE_ConvertionFactors!$I$69</f>
        <v>10813785.26928</v>
      </c>
      <c r="DG49" s="205">
        <f>DB_Census_State!AW49*FE_ConvertionFactors!$F$76*FE_ConvertionFactors!$G$76</f>
        <v>30033.203200000004</v>
      </c>
      <c r="DH49" s="205">
        <f>DB_Census_State!AW49*FE_ConvertionFactors!$C$77*FE_ConvertionFactors!$F$77*FE_ConvertionFactors!$G$77</f>
        <v>20771.215360000002</v>
      </c>
      <c r="DI49" s="205">
        <f>DB_Census_State!AW49*FE_ConvertionFactors!$C$78*FE_ConvertionFactors!$F$78*FE_ConvertionFactors!$G$78</f>
        <v>7902.6178559999998</v>
      </c>
      <c r="DJ49" s="205">
        <f>(DB_Census_State!AW49*FE_ConvertionFactors!$D$80/FE_ConvertionFactors!$D$76)*FE_ConvertionFactors!$F$80*FE_ConvertionFactors!$G$80</f>
        <v>15050.730239999999</v>
      </c>
      <c r="DK49" s="205">
        <f>DB_Census_State!AW49*FE_ConvertionFactors!$F$76*FE_ConvertionFactors!$H$76</f>
        <v>4250853.3760000002</v>
      </c>
      <c r="DL49" s="205">
        <f>DB_Census_State!AW49*FE_ConvertionFactors!$C$77*FE_ConvertionFactors!$F$77*FE_ConvertionFactors!$H$77</f>
        <v>3305332.5312000006</v>
      </c>
      <c r="DM49" s="205">
        <f>DB_Census_State!AW49*FE_ConvertionFactors!$C$78*FE_ConvertionFactors!$F$78*FE_ConvertionFactors!$H$78</f>
        <v>863349.5808</v>
      </c>
      <c r="DN49" s="205">
        <f>(DB_Census_State!AW49*FE_ConvertionFactors!$D$80/FE_ConvertionFactors!$D$76)*FE_ConvertionFactors!$F$80*FE_ConvertionFactors!$H$80</f>
        <v>6629488.3199999994</v>
      </c>
      <c r="DO49" s="205">
        <f>DB_Census_State!AW49*FE_ConvertionFactors!$F$76*FE_ConvertionFactors!$I$76</f>
        <v>3696394.2400000002</v>
      </c>
      <c r="DP49" s="205">
        <f>DB_Census_State!AW49*FE_ConvertionFactors!$C$77*FE_ConvertionFactors!$F$77*FE_ConvertionFactors!$I$77</f>
        <v>2889908.2240000004</v>
      </c>
      <c r="DQ49" s="205">
        <f>DB_Census_State!AW49*FE_ConvertionFactors!$C$78*FE_ConvertionFactors!$F$78*FE_ConvertionFactors!$L$78</f>
        <v>424822.80960000004</v>
      </c>
      <c r="DR49" s="205">
        <f>DB_Census_State!AW49*FE_ConvertionFactors!$C$78*FE_ConvertionFactors!$F$78*FE_ConvertionFactors!$I$77</f>
        <v>730877.95200000005</v>
      </c>
      <c r="DS49" s="181">
        <f>SUM(DB_Census_State!M49:N49)*FE_ConvertionFactors!$E$84*FE_ConvertionFactors!$F$84*FE_ConvertionFactors!$G$84</f>
        <v>81161.213553123293</v>
      </c>
      <c r="DT49" s="181">
        <f>SUM(DB_Census_State!O49:P49)*FE_ConvertionFactors!$E$85*FE_ConvertionFactors!$F$85*FE_ConvertionFactors!$G$85</f>
        <v>198.58081612600003</v>
      </c>
      <c r="DU49" s="181">
        <f>SUM(DB_Census_State!Q49:S49)*FE_ConvertionFactors!$E$86*FE_ConvertionFactors!$F$86*FE_ConvertionFactors!$G$86</f>
        <v>1372.0103413049999</v>
      </c>
      <c r="DV49" s="181">
        <f>DB_Census_State!U49*FE_ConvertionFactors!$E$87*FE_ConvertionFactors!$F$87*FE_ConvertionFactors!$G$87</f>
        <v>14124.479471284552</v>
      </c>
      <c r="DW49" s="181">
        <f>DB_Census_State!V49*FE_ConvertionFactors!$E$88*FE_ConvertionFactors!$F$88*FE_ConvertionFactors!$G$88</f>
        <v>76875.018300000011</v>
      </c>
      <c r="DX49" s="181">
        <f>SUM(DB_Census_State!M49:N49)*FE_ConvertionFactors!$E$84*FE_ConvertionFactors!$F$84*FE_ConvertionFactors!$H$84</f>
        <v>4585081.5448842384</v>
      </c>
      <c r="DY49" s="181">
        <f>SUM(DB_Census_State!O49:P49)*FE_ConvertionFactors!$E$85*FE_ConvertionFactors!$F$85*FE_ConvertionFactors!$H$85</f>
        <v>12382.097946680002</v>
      </c>
      <c r="DZ49" s="181">
        <f>SUM(DB_Census_State!Q49:S49)*FE_ConvertionFactors!$E$86*FE_ConvertionFactors!$F$86*FE_ConvertionFactors!$H$86</f>
        <v>87190.105622500007</v>
      </c>
      <c r="EA49" s="181">
        <f>DB_Census_State!U49*FE_ConvertionFactors!$E$87*FE_ConvertionFactors!$F$87*FE_ConvertionFactors!$H$87</f>
        <v>1079461.5139971355</v>
      </c>
      <c r="EB49" s="181">
        <f>DB_Census_State!V49*FE_ConvertionFactors!$E$88*FE_ConvertionFactors!$F$88*FE_ConvertionFactors!$H$88</f>
        <v>4594828.6800000006</v>
      </c>
      <c r="EC49" s="181">
        <f>SUM(DB_Census_State!M49:N49)*FE_ConvertionFactors!$E$84*FE_ConvertionFactors!$F$84*FE_ConvertionFactors!$I$84</f>
        <v>3091855.7544046971</v>
      </c>
      <c r="ED49" s="181">
        <f>SUM(DB_Census_State!O49:P49)*FE_ConvertionFactors!$E$85*FE_ConvertionFactors!$F$85*FE_ConvertionFactors!$I$85</f>
        <v>8363.7567262480006</v>
      </c>
      <c r="EE49" s="181">
        <f>SUM(DB_Census_State!Q49:S49)*FE_ConvertionFactors!$E$86*FE_ConvertionFactors!$F$86*FE_ConvertionFactors!$I$86</f>
        <v>58894.448703499998</v>
      </c>
      <c r="EF49" s="181">
        <f>DB_Census_State!U49*FE_ConvertionFactors!$E$87*FE_ConvertionFactors!$F$87*FE_ConvertionFactors!$I$87</f>
        <v>863569.21119770838</v>
      </c>
      <c r="EG49" s="181">
        <f>DB_Census_State!V49*FE_ConvertionFactors!$E$88*FE_ConvertionFactors!$F$88*FE_ConvertionFactors!$I$88</f>
        <v>2933621.3880000007</v>
      </c>
      <c r="EH49" s="181">
        <f>DB_Census_State!W49*0.00104*FE_ConvertionFactors!$F$90*FE_ConvertionFactors!$G$90</f>
        <v>60871.710265599992</v>
      </c>
      <c r="EI49" s="181">
        <f>DB_Census_State!X49*0.00104*FE_ConvertionFactors!$F$91*FE_ConvertionFactors!$G$91</f>
        <v>29.420299999999997</v>
      </c>
      <c r="EJ49" s="181">
        <f>DB_Census_State!Y49*0.000054*FE_ConvertionFactors!$F$92*FE_ConvertionFactors!$G$92</f>
        <v>36548.716805999997</v>
      </c>
      <c r="EK49" s="205">
        <f>DB_Census_State!W49*0.00104*FE_ConvertionFactors!$F$90*FE_ConvertionFactors!$H$90</f>
        <v>7235693.8617599988</v>
      </c>
      <c r="EL49" s="205">
        <f>DB_Census_State!X49*0.00104*FE_ConvertionFactors!$F$91*FE_ConvertionFactors!$H$91</f>
        <v>3497.1299999999992</v>
      </c>
      <c r="EM49" s="205">
        <f>DB_Census_State!Y49*0.000054*FE_ConvertionFactors!$F$92*FE_ConvertionFactors!$H$92</f>
        <v>3038764.740156</v>
      </c>
      <c r="EN49" s="205">
        <f>DB_Census_State!W49*0.00104*FE_ConvertionFactors!$F$90*FE_ConvertionFactors!$I$90</f>
        <v>5021341.8354943991</v>
      </c>
      <c r="EO49" s="205">
        <f>DB_Census_State!X49*0.00104*FE_ConvertionFactors!$F$91*FE_ConvertionFactors!$I$91</f>
        <v>2426.8971999999994</v>
      </c>
      <c r="EP49" s="205">
        <f>DB_Census_State!Y49*0.000054*FE_ConvertionFactors!$F$92*FE_ConvertionFactors!$I$92</f>
        <v>1796108.3687519999</v>
      </c>
    </row>
    <row r="50" spans="1:146" x14ac:dyDescent="0.2">
      <c r="A50" s="203">
        <v>41</v>
      </c>
      <c r="B50" s="203" t="s">
        <v>52</v>
      </c>
      <c r="C50" s="203">
        <v>1985</v>
      </c>
      <c r="D50" s="204" t="s">
        <v>203</v>
      </c>
      <c r="E50" s="205">
        <f>DB_Census_State!AL50*FE_ConvertionFactors!$C$4*FE_ConvertionFactors!$F$4*FE_ConvertionFactors!$G$4</f>
        <v>0</v>
      </c>
      <c r="F50" s="205">
        <f>DB_Census_State!AL50*FE_ConvertionFactors!$C$5*FE_ConvertionFactors!$F$5*FE_ConvertionFactors!$G$5</f>
        <v>205923.39192039997</v>
      </c>
      <c r="G50" s="205">
        <f>(DB_Census_State!AL50*FE_ConvertionFactors!$D$9/FE_ConvertionFactors!$D$3)*FE_ConvertionFactors!$C$10*FE_ConvertionFactors!$F$10*FE_ConvertionFactors!$G$10</f>
        <v>19142.689783466671</v>
      </c>
      <c r="H50" s="205">
        <f>(DB_Census_State!AL50*FE_ConvertionFactors!$D$9/FE_ConvertionFactors!$D$3)*FE_ConvertionFactors!$C$11*FE_ConvertionFactors!$F$11*FE_ConvertionFactors!$G$11</f>
        <v>5639.9181384000012</v>
      </c>
      <c r="I50" s="205">
        <f>DB_Census_State!AL50*FE_ConvertionFactors!$C$4*FE_ConvertionFactors!$F$4*FE_ConvertionFactors!$H$4</f>
        <v>6654920.5200000005</v>
      </c>
      <c r="J50" s="205">
        <f>DB_Census_State!AL50*FE_ConvertionFactors!$C$5*FE_ConvertionFactors!$F$5*FE_ConvertionFactors!$H$5</f>
        <v>11837842.048899999</v>
      </c>
      <c r="K50" s="205">
        <f>(DB_Census_State!AL50*FE_ConvertionFactors!$D$9/FE_ConvertionFactors!$D$3)*FE_ConvertionFactors!$C$10*FE_ConvertionFactors!$F$10*FE_ConvertionFactors!$H$10</f>
        <v>5623165.1238933345</v>
      </c>
      <c r="L50" s="205">
        <f>(DB_Census_State!AL50*FE_ConvertionFactors!$D$9/FE_ConvertionFactors!$D$3)*FE_ConvertionFactors!$C$11*FE_ConvertionFactors!$F$11*FE_ConvertionFactors!$H$11</f>
        <v>878347.90680000023</v>
      </c>
      <c r="M50" s="205">
        <f>DB_Census_State!AL50*FE_ConvertionFactors!$C$4*FE_ConvertionFactors!$F$4*FE_ConvertionFactors!$I$4</f>
        <v>6265446.8000000007</v>
      </c>
      <c r="N50" s="205">
        <f>DB_Census_State!AL50*FE_ConvertionFactors!$C$5*FE_ConvertionFactors!$F$5*FE_ConvertionFactors!$L$5</f>
        <v>5973980.7549099997</v>
      </c>
      <c r="O50" s="205">
        <f>DB_Census_State!AM50*FE_ConvertionFactors!$C$14*FE_ConvertionFactors!$F$14*FE_ConvertionFactors!$G$14</f>
        <v>8663.8354399999989</v>
      </c>
      <c r="P50" s="205">
        <f>DB_Census_State!AM50*FE_ConvertionFactors!$C$15*FE_ConvertionFactors!$F$15*FE_ConvertionFactors!$G$15</f>
        <v>2490.7406179999998</v>
      </c>
      <c r="Q50" s="205">
        <f>DB_Census_State!AM50*FE_ConvertionFactors!$C$16*FE_ConvertionFactors!$F$16*FE_ConvertionFactors!$G$16</f>
        <v>3465.5341760000001</v>
      </c>
      <c r="R50" s="205">
        <f>DB_Census_State!AM50*FE_ConvertionFactors!$C$17*FE_ConvertionFactors!$F$17*FE_ConvertionFactors!$G$17</f>
        <v>1270.2500709999999</v>
      </c>
      <c r="S50" s="205">
        <f>(DB_Census_State!AM50*FE_ConvertionFactors!$D$19/FE_ConvertionFactors!$D$13)*FE_ConvertionFactors!$F$19*FE_ConvertionFactors!$G$19</f>
        <v>8897.9393066666689</v>
      </c>
      <c r="T50" s="205">
        <f>DB_Census_State!AM50*FE_ConvertionFactors!$C$14*FE_ConvertionFactors!$F$14*FE_ConvertionFactors!$H$14</f>
        <v>1499509.98</v>
      </c>
      <c r="U50" s="205">
        <f>DB_Census_State!AM50*FE_ConvertionFactors!$C$15*FE_ConvertionFactors!$F$15*FE_ConvertionFactors!$H$15</f>
        <v>356781.76419999998</v>
      </c>
      <c r="V50" s="205">
        <f>DB_Census_State!AM50*FE_ConvertionFactors!$C$16*FE_ConvertionFactors!$F$16*FE_ConvertionFactors!$H$16</f>
        <v>599803.99200000009</v>
      </c>
      <c r="W50" s="205">
        <f>DB_Census_State!AM50*FE_ConvertionFactors!$C$17*FE_ConvertionFactors!$F$17*FE_ConvertionFactors!$H$17</f>
        <v>559596.65289999999</v>
      </c>
      <c r="X50" s="205">
        <f>(DB_Census_State!AM50*FE_ConvertionFactors!$D$19/FE_ConvertionFactors!$D$13)*FE_ConvertionFactors!$F$19*FE_ConvertionFactors!$H$19</f>
        <v>3283763.3155555562</v>
      </c>
      <c r="Y50" s="205">
        <f>DB_Census_State!AM50*FE_ConvertionFactors!$C$14*FE_ConvertionFactors!$F$14*FE_ConvertionFactors!$I$14</f>
        <v>1391212.037</v>
      </c>
      <c r="Z50" s="205">
        <f>DB_Census_State!AM50*FE_ConvertionFactors!$C$15*FE_ConvertionFactors!$F$15*FE_ConvertionFactors!$L$15</f>
        <v>238134.99827499996</v>
      </c>
      <c r="AA50" s="205">
        <f>DB_Census_State!AM50*FE_ConvertionFactors!$C$15*FE_ConvertionFactors!$F$15*FE_ConvertionFactors!$I$14</f>
        <v>281049.78594999999</v>
      </c>
      <c r="AB50" s="205">
        <f>DB_Census_State!AM50*FE_ConvertionFactors!$C$16*FE_ConvertionFactors!$F$16*FE_ConvertionFactors!$L$16</f>
        <v>399032.63560802565</v>
      </c>
      <c r="AC50" s="205">
        <f>DB_Census_State!AM50*FE_ConvertionFactors!$C$16*FE_ConvertionFactors!$F$16*FE_ConvertionFactors!$I$14</f>
        <v>556484.81480000005</v>
      </c>
      <c r="AD50" s="205">
        <f>DB_Census_State!AN50*FE_ConvertionFactors!$C$22*FE_ConvertionFactors!$F$22*FE_ConvertionFactors!$G$22</f>
        <v>738.44878799999992</v>
      </c>
      <c r="AE50" s="205">
        <f>DB_Census_State!AN50*FE_ConvertionFactors!$C$23*FE_ConvertionFactors!$F$23*FE_ConvertionFactors!$G$23</f>
        <v>296.77281479999999</v>
      </c>
      <c r="AF50" s="205">
        <f>(DB_Census_State!AN50*FE_ConvertionFactors!$D$25/FE_ConvertionFactors!$D$21)*FE_ConvertionFactors!$F$25*FE_ConvertionFactors!$G$25</f>
        <v>16820.926080000001</v>
      </c>
      <c r="AG50" s="205">
        <f>DB_Census_State!AN50*FE_ConvertionFactors!$C$22*FE_ConvertionFactors!$F$22*FE_ConvertionFactors!$H$22</f>
        <v>239647.53119999997</v>
      </c>
      <c r="AH50" s="205">
        <f>DB_Census_State!AN50*FE_ConvertionFactors!$C$23*FE_ConvertionFactors!$F$23*FE_ConvertionFactors!$H$23</f>
        <v>76910.137919999994</v>
      </c>
      <c r="AI50" s="205">
        <f>(DB_Census_State!AN50*FE_ConvertionFactors!$D$25/FE_ConvertionFactors!$D$21)*FE_ConvertionFactors!$F$25*FE_ConvertionFactors!$H$25</f>
        <v>1793556.5760000001</v>
      </c>
      <c r="AJ50" s="205">
        <f>DB_Census_State!AN50*FE_ConvertionFactors!$C$22*FE_ConvertionFactors!$F$22*FE_ConvertionFactors!$I$22</f>
        <v>211781.53919999997</v>
      </c>
      <c r="AK50" s="205">
        <f>DB_Census_State!AO50*FE_ConvertionFactors!$F$27*FE_ConvertionFactors!$G$27</f>
        <v>0</v>
      </c>
      <c r="AL50" s="205">
        <f>DB_Census_State!AO50*FE_ConvertionFactors!$C$29*FE_ConvertionFactors!$F$29*FE_ConvertionFactors!$G$29</f>
        <v>0</v>
      </c>
      <c r="AM50" s="205">
        <f>DB_Census_State!AO50*FE_ConvertionFactors!$F$27*FE_ConvertionFactors!$H$27</f>
        <v>0</v>
      </c>
      <c r="AN50" s="205">
        <f>DB_Census_State!AO50*FE_ConvertionFactors!$C$29*FE_ConvertionFactors!$F$29*FE_ConvertionFactors!$H$29</f>
        <v>0</v>
      </c>
      <c r="AO50" s="205">
        <f>DB_Census_State!AO50*FE_ConvertionFactors!$F$27*FE_ConvertionFactors!$I$27</f>
        <v>0</v>
      </c>
      <c r="AP50" s="205">
        <f>DB_Census_State!AP50*FE_ConvertionFactors!$F$31*FE_ConvertionFactors!$G$31</f>
        <v>78530.592420000001</v>
      </c>
      <c r="AQ50" s="205">
        <f>DB_Census_State!AP50*FE_ConvertionFactors!$F$31*FE_ConvertionFactors!$H$31</f>
        <v>10714584.938400002</v>
      </c>
      <c r="AR50" s="205">
        <f>DB_Census_State!AP50*FE_ConvertionFactors!$F$31*FE_ConvertionFactors!$I$31</f>
        <v>8928820.7820000015</v>
      </c>
      <c r="AS50" s="205">
        <f>DB_Census_State!AQ50*FE_ConvertionFactors!$C$34*FE_ConvertionFactors!$F$34*FE_ConvertionFactors!$G$34</f>
        <v>11618.860960000002</v>
      </c>
      <c r="AT50" s="205">
        <f>DB_Census_State!AQ50*FE_ConvertionFactors!$C$35*FE_ConvertionFactors!$F$35*FE_ConvertionFactors!$G$35</f>
        <v>38653.460658000004</v>
      </c>
      <c r="AU50" s="205">
        <f>DB_Census_State!AQ50*FE_ConvertionFactors!$C$35*FE_ConvertionFactors!$C$37*FE_ConvertionFactors!$F$37*FE_ConvertionFactors!$G$37</f>
        <v>22126.958812224002</v>
      </c>
      <c r="AV50" s="205">
        <f>DB_Census_State!AQ50*FE_ConvertionFactors!$C$35*FE_ConvertionFactors!$C$38*FE_ConvertionFactors!$C$39*FE_ConvertionFactors!$F$39*FE_ConvertionFactors!$G$39</f>
        <v>8238.6749571610017</v>
      </c>
      <c r="AW50" s="205">
        <f>DB_Census_State!AQ50*FE_ConvertionFactors!$C$35*FE_ConvertionFactors!$C$38*FE_ConvertionFactors!$C$40*FE_ConvertionFactors!$F$40*FE_ConvertionFactors!$G$40</f>
        <v>1692.8784158550002</v>
      </c>
      <c r="AX50" s="205">
        <f>DB_Census_State!AQ50*FE_ConvertionFactors!$C$35*FE_ConvertionFactors!$C$38*FE_ConvertionFactors!$C$41*FE_ConvertionFactors!$F$41*FE_ConvertionFactors!$G$41</f>
        <v>0</v>
      </c>
      <c r="AY50" s="205">
        <f>DB_Census_State!AQ50*FE_ConvertionFactors!$C$35*FE_ConvertionFactors!$C$42*FE_ConvertionFactors!$C$44*FE_ConvertionFactors!$F$44*FE_ConvertionFactors!$G$44</f>
        <v>44424.572767781836</v>
      </c>
      <c r="AZ50" s="205">
        <f>(DB_Census_State!AQ50*FE_ConvertionFactors!$D$46/FE_ConvertionFactors!$D$33)*FE_ConvertionFactors!$F$46*FE_ConvertionFactors!$G$46</f>
        <v>152483.71812266667</v>
      </c>
      <c r="BA50" s="205">
        <f>DB_Census_State!AQ50*FE_ConvertionFactors!$C$34*FE_ConvertionFactors!$F$34*FE_ConvertionFactors!$H$34</f>
        <v>3950412.7264000005</v>
      </c>
      <c r="BB50" s="205">
        <f>DB_Census_State!AQ50*FE_ConvertionFactors!$C$35*FE_ConvertionFactors!$F$35*FE_ConvertionFactors!$H$35</f>
        <v>43807255.412400007</v>
      </c>
      <c r="BC50" s="205">
        <f>DB_Census_State!AQ50*FE_ConvertionFactors!$C$35*FE_ConvertionFactors!$C$37*FE_ConvertionFactors!$F$37*FE_ConvertionFactors!$H$37</f>
        <v>22618669.008051202</v>
      </c>
      <c r="BD50" s="205">
        <f>DB_Census_State!AQ50*FE_ConvertionFactors!$C$35*FE_ConvertionFactors!$C$38*FE_ConvertionFactors!$C$39*FE_ConvertionFactors!$F$39*FE_ConvertionFactors!$H$39</f>
        <v>2201973.1249139402</v>
      </c>
      <c r="BE50" s="205">
        <f>DB_Census_State!AQ50*FE_ConvertionFactors!$C$35*FE_ConvertionFactors!$C$38*FE_ConvertionFactors!$C$40*FE_ConvertionFactors!$F$40*FE_ConvertionFactors!$H$40</f>
        <v>757178.34600060014</v>
      </c>
      <c r="BF50" s="205">
        <f>DB_Census_State!AQ50*FE_ConvertionFactors!$C$35*FE_ConvertionFactors!$C$38*FE_ConvertionFactors!$C$41*FE_ConvertionFactors!$F$41*FE_ConvertionFactors!$H$41</f>
        <v>8262785.6497504506</v>
      </c>
      <c r="BG50" s="205">
        <f>DB_Census_State!AQ50*FE_ConvertionFactors!$C$35*FE_ConvertionFactors!$C$42*FE_ConvertionFactors!$C$44*FE_ConvertionFactors!$F$44*FE_ConvertionFactors!$H$44</f>
        <v>4660938.7821935043</v>
      </c>
      <c r="BH50" s="205">
        <f>(DB_Census_State!AQ50*FE_ConvertionFactors!$D$46/FE_ConvertionFactors!$D$33)*FE_ConvertionFactors!$F$46*FE_ConvertionFactors!$H$46</f>
        <v>49850446.309333339</v>
      </c>
      <c r="BI50" s="205">
        <f>DB_Census_State!AQ50*FE_ConvertionFactors!$C$35*FE_ConvertionFactors!$C$38*FE_ConvertionFactors!$C$41*FE_ConvertionFactors!$F$41*FE_ConvertionFactors!$I$41</f>
        <v>7648978.7157689882</v>
      </c>
      <c r="BJ50" s="181">
        <f>DB_Census_State!AR50*FE_ConvertionFactors!$F$48*FE_ConvertionFactors!$G$48</f>
        <v>94469.565168000001</v>
      </c>
      <c r="BK50" s="205">
        <f>(DB_Census_State!AR50*FE_ConvertionFactors!$D$50/FE_ConvertionFactors!$D$48)*FE_ConvertionFactors!$F$50*FE_ConvertionFactors!$G$50</f>
        <v>40067.736719999994</v>
      </c>
      <c r="BL50" s="181">
        <f>DB_Census_State!AR50*FE_ConvertionFactors!$F$48*FE_ConvertionFactors!$H$48</f>
        <v>7085217.3876000009</v>
      </c>
      <c r="BM50" s="205">
        <f>(DB_Census_State!AR50*FE_ConvertionFactors!$D$50/FE_ConvertionFactors!$D$48)*FE_ConvertionFactors!$F$50*FE_ConvertionFactors!$H$50</f>
        <v>10101584.327999998</v>
      </c>
      <c r="BN50" s="181">
        <f>DB_Census_State!AR50*FE_ConvertionFactors!$F$48*FE_ConvertionFactors!$I$48</f>
        <v>5001553.9945800006</v>
      </c>
      <c r="BO50" s="181">
        <f>DB_Census_State!AS50*FE_ConvertionFactors!$F$52*FE_ConvertionFactors!$G$52</f>
        <v>747.46778400000005</v>
      </c>
      <c r="BP50" s="205">
        <f>DB_Census_State!AS50*FE_ConvertionFactors!$C$53*FE_ConvertionFactors!$F$53*FE_ConvertionFactors!$G$53</f>
        <v>224.2403352</v>
      </c>
      <c r="BQ50" s="205">
        <f>DB_Census_State!AS50*FE_ConvertionFactors!$C$54*FE_ConvertionFactors!$C$55*FE_ConvertionFactors!$F$55*FE_ConvertionFactors!$G$55</f>
        <v>361.388328</v>
      </c>
      <c r="BR50" s="205">
        <f>DB_Census_State!AS50*FE_ConvertionFactors!$C$54*FE_ConvertionFactors!$C$56*FE_ConvertionFactors!$F$56*FE_ConvertionFactors!$G$56</f>
        <v>63.532964167968963</v>
      </c>
      <c r="BS50" s="205">
        <f>DB_Census_State!AS50*FE_ConvertionFactors!$F$52*FE_ConvertionFactors!$H$52</f>
        <v>177776.12160000004</v>
      </c>
      <c r="BT50" s="205">
        <f>DB_Census_State!AS50*FE_ConvertionFactors!$C$53*FE_ConvertionFactors!$F$53*FE_ConvertionFactors!$H$53</f>
        <v>53332.836480000005</v>
      </c>
      <c r="BU50" s="205">
        <f>DB_Census_State!AS50*FE_ConvertionFactors!$C$54*FE_ConvertionFactors!$C$55*FE_ConvertionFactors!$F$55*FE_ConvertionFactors!$H$55</f>
        <v>109018.81228000001</v>
      </c>
      <c r="BV50" s="205">
        <f>DB_Census_State!AS50*FE_ConvertionFactors!$C$54*FE_ConvertionFactors!$C$56*FE_ConvertionFactors!$F$56*FE_ConvertionFactors!$H$56</f>
        <v>16687.99192145318</v>
      </c>
      <c r="BW50" s="205">
        <f>DB_Census_State!AS50*FE_ConvertionFactors!$F$52*FE_ConvertionFactors!$I$52</f>
        <v>90908.244000000006</v>
      </c>
      <c r="BX50" s="205">
        <f>DB_Census_State!AS50*FE_ConvertionFactors!$C$53*FE_ConvertionFactors!$F$53*FE_ConvertionFactors!$I$53</f>
        <v>27272.4732</v>
      </c>
      <c r="BY50" s="205">
        <f>DB_Census_State!AS50*FE_ConvertionFactors!$C$54*FE_ConvertionFactors!$C$55*FE_ConvertionFactors!$F$55*FE_ConvertionFactors!$L$55</f>
        <v>56617.504720000004</v>
      </c>
      <c r="BZ50" s="205">
        <f>DB_Census_State!AS50*FE_ConvertionFactors!$C$54*FE_ConvertionFactors!$C$56*FE_ConvertionFactors!$F$56*FE_ConvertionFactors!$I$56</f>
        <v>9529.944625195345</v>
      </c>
      <c r="CA50" s="205">
        <f>DB_Census_State!AT50*FE_ConvertionFactors!$F$58*FE_ConvertionFactors!$G$58</f>
        <v>9093.7036319999988</v>
      </c>
      <c r="CB50" s="205">
        <f>(DB_Census_State!AT50*FE_ConvertionFactors!$D$60/FE_ConvertionFactors!$D$58)*FE_ConvertionFactors!$F$60*FE_ConvertionFactors!$G$60</f>
        <v>42639.420415909088</v>
      </c>
      <c r="CC50" s="205">
        <f>DB_Census_State!AT50*FE_ConvertionFactors!$F$58*FE_ConvertionFactors!$H$58</f>
        <v>5980858.9272000007</v>
      </c>
      <c r="CD50" s="205">
        <f>(DB_Census_State!AT50*FE_ConvertionFactors!$D$60/FE_ConvertionFactors!$D$58)*FE_ConvertionFactors!$F$60*FE_ConvertionFactors!$H$60</f>
        <v>3407728.7802272723</v>
      </c>
      <c r="CE50" s="205">
        <f>DB_Census_State!AT50*FE_ConvertionFactors!$F$58*FE_ConvertionFactors!$I$58</f>
        <v>4476900.2495999997</v>
      </c>
      <c r="CF50" s="205">
        <f>DB_Census_State!AU50*FE_ConvertionFactors!$F$62*FE_ConvertionFactors!$G$62</f>
        <v>365246.99200000003</v>
      </c>
      <c r="CG50" s="205">
        <f>DB_Census_State!AU50*FE_ConvertionFactors!$C$63*FE_ConvertionFactors!$F$63*FE_ConvertionFactors!$G$63</f>
        <v>146098.79680000001</v>
      </c>
      <c r="CH50" s="205">
        <f>DB_Census_State!AU50*FE_ConvertionFactors!$C$64*FE_ConvertionFactors!$F$64*FE_ConvertionFactors!$G$64</f>
        <v>219148.19520000002</v>
      </c>
      <c r="CI50" s="205">
        <f>(DB_Census_State!AU50*FE_ConvertionFactors!$D$66/FE_ConvertionFactors!$D$62)*FE_ConvertionFactors!$F$66*FE_ConvertionFactors!$G$66</f>
        <v>194037.4645</v>
      </c>
      <c r="CJ50" s="205">
        <f>DB_Census_State!AU50*FE_ConvertionFactors!$F$62*FE_ConvertionFactors!$H$62</f>
        <v>68666434.496000007</v>
      </c>
      <c r="CK50" s="205">
        <f>DB_Census_State!AU50*FE_ConvertionFactors!$C$63*FE_ConvertionFactors!$F$63*FE_ConvertionFactors!$H$63</f>
        <v>27466573.798400003</v>
      </c>
      <c r="CL50" s="205">
        <f>DB_Census_State!AU50*FE_ConvertionFactors!$C$64*FE_ConvertionFactors!$F$64*FE_ConvertionFactors!$H$64</f>
        <v>41199860.6976</v>
      </c>
      <c r="CM50" s="205">
        <f>(DB_Census_State!AU50*FE_ConvertionFactors!$D$66/FE_ConvertionFactors!$D$62)*FE_ConvertionFactors!$F$66*FE_ConvertionFactors!$H$66</f>
        <v>58211239.350000001</v>
      </c>
      <c r="CN50" s="205">
        <f>DB_Census_State!AU50*FE_ConvertionFactors!$F$62*FE_ConvertionFactors!$I$62</f>
        <v>58439518.719999999</v>
      </c>
      <c r="CO50" s="205">
        <f>DB_Census_State!AU50*FE_ConvertionFactors!$C$63*FE_ConvertionFactors!$F$63*FE_ConvertionFactors!$I$63</f>
        <v>23375807.488000002</v>
      </c>
      <c r="CP50" s="205">
        <f>DB_Census_State!AU50*FE_ConvertionFactors!$C$64*FE_ConvertionFactors!$F$64*FE_ConvertionFactors!$L$64</f>
        <v>35173285.329599991</v>
      </c>
      <c r="CQ50" s="205">
        <f>DB_Census_State!AU50*FE_ConvertionFactors!$C$64*FE_ConvertionFactors!$F$64*FE_ConvertionFactors!$I$63</f>
        <v>35063711.232000001</v>
      </c>
      <c r="CR50" s="205">
        <f>DB_Census_State!AV50*FE_ConvertionFactors!$F$68*FE_ConvertionFactors!$G$68</f>
        <v>1514721.2080000001</v>
      </c>
      <c r="CS50" s="205">
        <f>DB_Census_State!AV50*FE_ConvertionFactors!$C$69*FE_ConvertionFactors!$F$69*FE_ConvertionFactors!$G$69</f>
        <v>302944.24160000001</v>
      </c>
      <c r="CT50" s="205">
        <f>DB_Census_State!AV50*FE_ConvertionFactors!$C$70*FE_ConvertionFactors!$C$71*FE_ConvertionFactors!$F$71*FE_ConvertionFactors!$G$71</f>
        <v>0</v>
      </c>
      <c r="CU50" s="205">
        <f>DB_Census_State!AV50*FE_ConvertionFactors!$C$70*FE_ConvertionFactors!$C$72*FE_ConvertionFactors!$F$72*FE_ConvertionFactors!$G$72</f>
        <v>1288424.18986512</v>
      </c>
      <c r="CV50" s="205">
        <f>(DB_Census_State!AV50*FE_ConvertionFactors!$D$74/FE_ConvertionFactors!$D$69)*FE_ConvertionFactors!$F$74*FE_ConvertionFactors!$G$74</f>
        <v>187259.49000000002</v>
      </c>
      <c r="CW50" s="205">
        <f>DB_Census_State!AV50*FE_ConvertionFactors!$F$68*FE_ConvertionFactors!$H$68</f>
        <v>88611190.667999998</v>
      </c>
      <c r="CX50" s="205">
        <f>DB_Census_State!AV50*FE_ConvertionFactors!$C$69*FE_ConvertionFactors!$F$69*FE_ConvertionFactors!$H$69</f>
        <v>17722238.1336</v>
      </c>
      <c r="CY50" s="205">
        <f>DB_Census_State!AV50*FE_ConvertionFactors!$C$70*FE_ConvertionFactors!$C$71*FE_ConvertionFactors!$F$71*FE_ConvertionFactors!$H$71</f>
        <v>19624794.551999997</v>
      </c>
      <c r="CZ50" s="205">
        <f>DB_Census_State!AV50*FE_ConvertionFactors!$C$70*FE_ConvertionFactors!$C$72*FE_ConvertionFactors!$F$72*FE_ConvertionFactors!$H$72</f>
        <v>48999916.101048</v>
      </c>
      <c r="DA50" s="205">
        <f>(DB_Census_State!AV50*FE_ConvertionFactors!$D$74/FE_ConvertionFactors!$D$69)*FE_ConvertionFactors!$F$74*FE_ConvertionFactors!$H$74</f>
        <v>61795631.700000003</v>
      </c>
      <c r="DB50" s="205">
        <f>DB_Census_State!AV50*FE_ConvertionFactors!$F$68*FE_ConvertionFactors!$I$68</f>
        <v>71949257.379999995</v>
      </c>
      <c r="DC50" s="205">
        <f>DB_Census_State!AV50*FE_ConvertionFactors!$C$69*FE_ConvertionFactors!$F$69*FE_ConvertionFactors!$I$69</f>
        <v>14389851.476000002</v>
      </c>
      <c r="DD50" s="205">
        <f>DB_Census_State!AV50*FE_ConvertionFactors!$C$70*FE_ConvertionFactors!$C$71*FE_ConvertionFactors!$F$71*FE_ConvertionFactors!$I$71</f>
        <v>18476269.68</v>
      </c>
      <c r="DE50" s="205">
        <f>DB_Census_State!AV50*FE_ConvertionFactors!$C$70*FE_ConvertionFactors!$C$72*FE_ConvertionFactors!$F$72*FE_ConvertionFactors!$L$72</f>
        <v>34449179.593884006</v>
      </c>
      <c r="DF50" s="205">
        <f>DB_Census_State!AV50*FE_ConvertionFactors!$C$70*FE_ConvertionFactors!$C$72*FE_ConvertionFactors!$F$72*FE_ConvertionFactors!$I$69</f>
        <v>47258802.330960006</v>
      </c>
      <c r="DG50" s="205">
        <f>DB_Census_State!AW50*FE_ConvertionFactors!$F$76*FE_ConvertionFactors!$G$76</f>
        <v>270098.40000000002</v>
      </c>
      <c r="DH50" s="205">
        <f>DB_Census_State!AW50*FE_ConvertionFactors!$C$77*FE_ConvertionFactors!$F$77*FE_ConvertionFactors!$G$77</f>
        <v>186802.32</v>
      </c>
      <c r="DI50" s="205">
        <f>DB_Census_State!AW50*FE_ConvertionFactors!$C$78*FE_ConvertionFactors!$F$78*FE_ConvertionFactors!$G$78</f>
        <v>71070.822</v>
      </c>
      <c r="DJ50" s="205">
        <f>(DB_Census_State!AW50*FE_ConvertionFactors!$D$80/FE_ConvertionFactors!$D$76)*FE_ConvertionFactors!$F$80*FE_ConvertionFactors!$G$80</f>
        <v>135356.13</v>
      </c>
      <c r="DK50" s="205">
        <f>DB_Census_State!AW50*FE_ConvertionFactors!$F$76*FE_ConvertionFactors!$H$76</f>
        <v>38229312</v>
      </c>
      <c r="DL50" s="205">
        <f>DB_Census_State!AW50*FE_ConvertionFactors!$C$77*FE_ConvertionFactors!$F$77*FE_ConvertionFactors!$H$77</f>
        <v>29725934.400000002</v>
      </c>
      <c r="DM50" s="205">
        <f>DB_Census_State!AW50*FE_ConvertionFactors!$C$78*FE_ConvertionFactors!$F$78*FE_ConvertionFactors!$H$78</f>
        <v>7764384.5999999996</v>
      </c>
      <c r="DN50" s="205">
        <f>(DB_Census_State!AW50*FE_ConvertionFactors!$D$80/FE_ConvertionFactors!$D$76)*FE_ConvertionFactors!$F$80*FE_ConvertionFactors!$H$80</f>
        <v>59621152.5</v>
      </c>
      <c r="DO50" s="205">
        <f>DB_Census_State!AW50*FE_ConvertionFactors!$F$76*FE_ConvertionFactors!$I$76</f>
        <v>33242880</v>
      </c>
      <c r="DP50" s="205">
        <f>DB_Census_State!AW50*FE_ConvertionFactors!$C$77*FE_ConvertionFactors!$F$77*FE_ConvertionFactors!$I$77</f>
        <v>25989888</v>
      </c>
      <c r="DQ50" s="205">
        <f>DB_Census_State!AW50*FE_ConvertionFactors!$C$78*FE_ConvertionFactors!$F$78*FE_ConvertionFactors!$L$78</f>
        <v>3820570.2</v>
      </c>
      <c r="DR50" s="205">
        <f>DB_Census_State!AW50*FE_ConvertionFactors!$C$78*FE_ConvertionFactors!$F$78*FE_ConvertionFactors!$I$77</f>
        <v>6573024</v>
      </c>
      <c r="DS50" s="181">
        <f>SUM(DB_Census_State!M50:N50)*FE_ConvertionFactors!$E$84*FE_ConvertionFactors!$F$84*FE_ConvertionFactors!$G$84</f>
        <v>57200.270925710742</v>
      </c>
      <c r="DT50" s="181">
        <f>SUM(DB_Census_State!O50:P50)*FE_ConvertionFactors!$E$85*FE_ConvertionFactors!$F$85*FE_ConvertionFactors!$G$85</f>
        <v>360.94765119200002</v>
      </c>
      <c r="DU50" s="181">
        <f>SUM(DB_Census_State!Q50:S50)*FE_ConvertionFactors!$E$86*FE_ConvertionFactors!$F$86*FE_ConvertionFactors!$G$86</f>
        <v>1322.5812957195001</v>
      </c>
      <c r="DV50" s="181">
        <f>DB_Census_State!U50*FE_ConvertionFactors!$E$87*FE_ConvertionFactors!$F$87*FE_ConvertionFactors!$G$87</f>
        <v>33525.610177749426</v>
      </c>
      <c r="DW50" s="181">
        <f>DB_Census_State!V50*FE_ConvertionFactors!$E$88*FE_ConvertionFactors!$F$88*FE_ConvertionFactors!$G$88</f>
        <v>51654.333825000002</v>
      </c>
      <c r="DX50" s="181">
        <f>SUM(DB_Census_State!M50:N50)*FE_ConvertionFactors!$E$84*FE_ConvertionFactors!$F$84*FE_ConvertionFactors!$H$84</f>
        <v>3231443.8769719708</v>
      </c>
      <c r="DY50" s="181">
        <f>SUM(DB_Census_State!O50:P50)*FE_ConvertionFactors!$E$85*FE_ConvertionFactors!$F$85*FE_ConvertionFactors!$H$85</f>
        <v>22506.147662560001</v>
      </c>
      <c r="DZ50" s="181">
        <f>SUM(DB_Census_State!Q50:S50)*FE_ConvertionFactors!$E$86*FE_ConvertionFactors!$F$86*FE_ConvertionFactors!$H$86</f>
        <v>84048.931262750004</v>
      </c>
      <c r="EA50" s="181">
        <f>DB_Census_State!U50*FE_ConvertionFactors!$E$87*FE_ConvertionFactors!$F$87*FE_ConvertionFactors!$H$87</f>
        <v>2562190.4151388812</v>
      </c>
      <c r="EB50" s="181">
        <f>DB_Census_State!V50*FE_ConvertionFactors!$E$88*FE_ConvertionFactors!$F$88*FE_ConvertionFactors!$H$88</f>
        <v>3087385.47</v>
      </c>
      <c r="EC50" s="181">
        <f>SUM(DB_Census_State!M50:N50)*FE_ConvertionFactors!$E$84*FE_ConvertionFactors!$F$84*FE_ConvertionFactors!$I$84</f>
        <v>2179057.9400270758</v>
      </c>
      <c r="ED50" s="181">
        <f>SUM(DB_Census_State!O50:P50)*FE_ConvertionFactors!$E$85*FE_ConvertionFactors!$F$85*FE_ConvertionFactors!$I$85</f>
        <v>15202.265779616</v>
      </c>
      <c r="EE50" s="181">
        <f>SUM(DB_Census_State!Q50:S50)*FE_ConvertionFactors!$E$86*FE_ConvertionFactors!$F$86*FE_ConvertionFactors!$I$86</f>
        <v>56772.674324649997</v>
      </c>
      <c r="EF50" s="181">
        <f>DB_Census_State!U50*FE_ConvertionFactors!$E$87*FE_ConvertionFactors!$F$87*FE_ConvertionFactors!$I$87</f>
        <v>2049752.3321111051</v>
      </c>
      <c r="EG50" s="181">
        <f>DB_Census_State!V50*FE_ConvertionFactors!$E$88*FE_ConvertionFactors!$F$88*FE_ConvertionFactors!$I$88</f>
        <v>1971176.8770000001</v>
      </c>
      <c r="EH50" s="181">
        <f>DB_Census_State!W50*0.00104*FE_ConvertionFactors!$F$90*FE_ConvertionFactors!$G$90</f>
        <v>30929.712694399997</v>
      </c>
      <c r="EI50" s="181">
        <f>DB_Census_State!X50*0.00104*FE_ConvertionFactors!$F$91*FE_ConvertionFactors!$G$91</f>
        <v>68.154226399999999</v>
      </c>
      <c r="EJ50" s="181">
        <f>DB_Census_State!Y50*0.000054*FE_ConvertionFactors!$F$92*FE_ConvertionFactors!$G$92</f>
        <v>10266.518177999998</v>
      </c>
      <c r="EK50" s="205">
        <f>DB_Census_State!W50*0.00104*FE_ConvertionFactors!$F$90*FE_ConvertionFactors!$H$90</f>
        <v>3676550.7542399997</v>
      </c>
      <c r="EL50" s="205">
        <f>DB_Census_State!X50*0.00104*FE_ConvertionFactors!$F$91*FE_ConvertionFactors!$H$91</f>
        <v>8101.3514399999985</v>
      </c>
      <c r="EM50" s="205">
        <f>DB_Census_State!Y50*0.000054*FE_ConvertionFactors!$F$92*FE_ConvertionFactors!$H$92</f>
        <v>853587.65422799997</v>
      </c>
      <c r="EN50" s="205">
        <f>DB_Census_State!W50*0.00104*FE_ConvertionFactors!$F$90*FE_ConvertionFactors!$I$90</f>
        <v>2551409.5075455997</v>
      </c>
      <c r="EO50" s="205">
        <f>DB_Census_State!X50*0.00104*FE_ConvertionFactors!$F$91*FE_ConvertionFactors!$I$91</f>
        <v>5622.0807135999994</v>
      </c>
      <c r="EP50" s="205">
        <f>DB_Census_State!Y50*0.000054*FE_ConvertionFactors!$F$92*FE_ConvertionFactors!$I$92</f>
        <v>504526.03617599997</v>
      </c>
    </row>
    <row r="51" spans="1:146" x14ac:dyDescent="0.2">
      <c r="A51" s="203">
        <v>42</v>
      </c>
      <c r="B51" s="203" t="s">
        <v>53</v>
      </c>
      <c r="C51" s="203">
        <v>1985</v>
      </c>
      <c r="D51" s="204" t="s">
        <v>203</v>
      </c>
      <c r="E51" s="205">
        <f>DB_Census_State!AL51*FE_ConvertionFactors!$C$4*FE_ConvertionFactors!$F$4*FE_ConvertionFactors!$G$4</f>
        <v>0</v>
      </c>
      <c r="F51" s="205">
        <f>DB_Census_State!AL51*FE_ConvertionFactors!$C$5*FE_ConvertionFactors!$F$5*FE_ConvertionFactors!$G$5</f>
        <v>3.8913951999999998</v>
      </c>
      <c r="G51" s="205">
        <f>(DB_Census_State!AL51*FE_ConvertionFactors!$D$9/FE_ConvertionFactors!$D$3)*FE_ConvertionFactors!$C$10*FE_ConvertionFactors!$F$10*FE_ConvertionFactors!$G$10</f>
        <v>0.36174506666666667</v>
      </c>
      <c r="H51" s="205">
        <f>(DB_Census_State!AL51*FE_ConvertionFactors!$D$9/FE_ConvertionFactors!$D$3)*FE_ConvertionFactors!$C$11*FE_ConvertionFactors!$F$11*FE_ConvertionFactors!$G$11</f>
        <v>0.10657920000000001</v>
      </c>
      <c r="I51" s="205">
        <f>DB_Census_State!AL51*FE_ConvertionFactors!$C$4*FE_ConvertionFactors!$F$4*FE_ConvertionFactors!$H$4</f>
        <v>125.75999999999999</v>
      </c>
      <c r="J51" s="205">
        <f>DB_Census_State!AL51*FE_ConvertionFactors!$C$5*FE_ConvertionFactors!$F$5*FE_ConvertionFactors!$H$5</f>
        <v>223.70320000000001</v>
      </c>
      <c r="K51" s="205">
        <f>(DB_Census_State!AL51*FE_ConvertionFactors!$D$9/FE_ConvertionFactors!$D$3)*FE_ConvertionFactors!$C$10*FE_ConvertionFactors!$F$10*FE_ConvertionFactors!$H$10</f>
        <v>106.26261333333333</v>
      </c>
      <c r="L51" s="205">
        <f>(DB_Census_State!AL51*FE_ConvertionFactors!$D$9/FE_ConvertionFactors!$D$3)*FE_ConvertionFactors!$C$11*FE_ConvertionFactors!$F$11*FE_ConvertionFactors!$H$11</f>
        <v>16.598400000000002</v>
      </c>
      <c r="M51" s="205">
        <f>DB_Census_State!AL51*FE_ConvertionFactors!$C$4*FE_ConvertionFactors!$F$4*FE_ConvertionFactors!$I$4</f>
        <v>118.4</v>
      </c>
      <c r="N51" s="205">
        <f>DB_Census_State!AL51*FE_ConvertionFactors!$C$5*FE_ConvertionFactors!$F$5*FE_ConvertionFactors!$L$5</f>
        <v>112.89208000000001</v>
      </c>
      <c r="O51" s="205">
        <f>DB_Census_State!AM51*FE_ConvertionFactors!$C$14*FE_ConvertionFactors!$F$14*FE_ConvertionFactors!$G$14</f>
        <v>15196.929071999999</v>
      </c>
      <c r="P51" s="205">
        <f>DB_Census_State!AM51*FE_ConvertionFactors!$C$15*FE_ConvertionFactors!$F$15*FE_ConvertionFactors!$G$15</f>
        <v>4368.9205284</v>
      </c>
      <c r="Q51" s="205">
        <f>DB_Census_State!AM51*FE_ConvertionFactors!$C$16*FE_ConvertionFactors!$F$16*FE_ConvertionFactors!$G$16</f>
        <v>6078.7716288000011</v>
      </c>
      <c r="R51" s="205">
        <f>DB_Census_State!AM51*FE_ConvertionFactors!$C$17*FE_ConvertionFactors!$F$17*FE_ConvertionFactors!$G$17</f>
        <v>2228.1009798000005</v>
      </c>
      <c r="S51" s="205">
        <f>(DB_Census_State!AM51*FE_ConvertionFactors!$D$19/FE_ConvertionFactors!$D$13)*FE_ConvertionFactors!$F$19*FE_ConvertionFactors!$G$19</f>
        <v>15607.562432000004</v>
      </c>
      <c r="T51" s="205">
        <f>DB_Census_State!AM51*FE_ConvertionFactors!$C$14*FE_ConvertionFactors!$F$14*FE_ConvertionFactors!$H$14</f>
        <v>2630237.7239999999</v>
      </c>
      <c r="U51" s="205">
        <f>DB_Census_State!AM51*FE_ConvertionFactors!$C$15*FE_ConvertionFactors!$F$15*FE_ConvertionFactors!$H$15</f>
        <v>625818.34596000006</v>
      </c>
      <c r="V51" s="205">
        <f>DB_Census_State!AM51*FE_ConvertionFactors!$C$16*FE_ConvertionFactors!$F$16*FE_ConvertionFactors!$H$16</f>
        <v>1052095.0896000001</v>
      </c>
      <c r="W51" s="205">
        <f>DB_Census_State!AM51*FE_ConvertionFactors!$C$17*FE_ConvertionFactors!$F$17*FE_ConvertionFactors!$H$17</f>
        <v>981568.81002000021</v>
      </c>
      <c r="X51" s="205">
        <f>(DB_Census_State!AM51*FE_ConvertionFactors!$D$19/FE_ConvertionFactors!$D$13)*FE_ConvertionFactors!$F$19*FE_ConvertionFactors!$H$19</f>
        <v>5759933.7546666674</v>
      </c>
      <c r="Y51" s="205">
        <f>DB_Census_State!AM51*FE_ConvertionFactors!$C$14*FE_ConvertionFactors!$F$14*FE_ConvertionFactors!$I$14</f>
        <v>2440276.1105999998</v>
      </c>
      <c r="Z51" s="205">
        <f>DB_Census_State!AM51*FE_ConvertionFactors!$C$15*FE_ConvertionFactors!$F$15*FE_ConvertionFactors!$L$15</f>
        <v>417704.226195</v>
      </c>
      <c r="AA51" s="205">
        <f>DB_Census_State!AM51*FE_ConvertionFactors!$C$15*FE_ConvertionFactors!$F$15*FE_ConvertionFactors!$I$14</f>
        <v>492979.54611000005</v>
      </c>
      <c r="AB51" s="205">
        <f>DB_Census_State!AM51*FE_ConvertionFactors!$C$16*FE_ConvertionFactors!$F$16*FE_ConvertionFactors!$L$16</f>
        <v>699929.11369844619</v>
      </c>
      <c r="AC51" s="205">
        <f>DB_Census_State!AM51*FE_ConvertionFactors!$C$16*FE_ConvertionFactors!$F$16*FE_ConvertionFactors!$I$14</f>
        <v>976110.4442400001</v>
      </c>
      <c r="AD51" s="205">
        <f>DB_Census_State!AN51*FE_ConvertionFactors!$C$22*FE_ConvertionFactors!$F$22*FE_ConvertionFactors!$G$22</f>
        <v>2186.2912763999998</v>
      </c>
      <c r="AE51" s="205">
        <f>DB_Census_State!AN51*FE_ConvertionFactors!$C$23*FE_ConvertionFactors!$F$23*FE_ConvertionFactors!$G$23</f>
        <v>878.64158843999996</v>
      </c>
      <c r="AF51" s="205">
        <f>(DB_Census_State!AN51*FE_ConvertionFactors!$D$25/FE_ConvertionFactors!$D$21)*FE_ConvertionFactors!$F$25*FE_ConvertionFactors!$G$25</f>
        <v>49800.940224000013</v>
      </c>
      <c r="AG51" s="205">
        <f>DB_Census_State!AN51*FE_ConvertionFactors!$C$22*FE_ConvertionFactors!$F$22*FE_ConvertionFactors!$H$22</f>
        <v>709513.39535999997</v>
      </c>
      <c r="AH51" s="205">
        <f>DB_Census_State!AN51*FE_ConvertionFactors!$C$23*FE_ConvertionFactors!$F$23*FE_ConvertionFactors!$H$23</f>
        <v>227704.29897599999</v>
      </c>
      <c r="AI51" s="205">
        <f>(DB_Census_State!AN51*FE_ConvertionFactors!$D$25/FE_ConvertionFactors!$D$21)*FE_ConvertionFactors!$F$25*FE_ConvertionFactors!$H$25</f>
        <v>5310100.2528000008</v>
      </c>
      <c r="AJ51" s="205">
        <f>DB_Census_State!AN51*FE_ConvertionFactors!$C$22*FE_ConvertionFactors!$F$22*FE_ConvertionFactors!$I$22</f>
        <v>627011.83776000002</v>
      </c>
      <c r="AK51" s="205">
        <f>DB_Census_State!AO51*FE_ConvertionFactors!$F$27*FE_ConvertionFactors!$G$27</f>
        <v>0</v>
      </c>
      <c r="AL51" s="205">
        <f>DB_Census_State!AO51*FE_ConvertionFactors!$C$29*FE_ConvertionFactors!$F$29*FE_ConvertionFactors!$G$29</f>
        <v>0</v>
      </c>
      <c r="AM51" s="205">
        <f>DB_Census_State!AO51*FE_ConvertionFactors!$F$27*FE_ConvertionFactors!$H$27</f>
        <v>0</v>
      </c>
      <c r="AN51" s="205">
        <f>DB_Census_State!AO51*FE_ConvertionFactors!$C$29*FE_ConvertionFactors!$F$29*FE_ConvertionFactors!$H$29</f>
        <v>0</v>
      </c>
      <c r="AO51" s="205">
        <f>DB_Census_State!AO51*FE_ConvertionFactors!$F$27*FE_ConvertionFactors!$I$27</f>
        <v>0</v>
      </c>
      <c r="AP51" s="205">
        <f>DB_Census_State!AP51*FE_ConvertionFactors!$F$31*FE_ConvertionFactors!$G$31</f>
        <v>81.678239999999988</v>
      </c>
      <c r="AQ51" s="205">
        <f>DB_Census_State!AP51*FE_ConvertionFactors!$F$31*FE_ConvertionFactors!$H$31</f>
        <v>11144.0448</v>
      </c>
      <c r="AR51" s="205">
        <f>DB_Census_State!AP51*FE_ConvertionFactors!$F$31*FE_ConvertionFactors!$I$31</f>
        <v>9286.7039999999997</v>
      </c>
      <c r="AS51" s="205">
        <f>DB_Census_State!AQ51*FE_ConvertionFactors!$C$34*FE_ConvertionFactors!$F$34*FE_ConvertionFactors!$G$34</f>
        <v>1016.7584000000003</v>
      </c>
      <c r="AT51" s="205">
        <f>DB_Census_State!AQ51*FE_ConvertionFactors!$C$35*FE_ConvertionFactors!$F$35*FE_ConvertionFactors!$G$35</f>
        <v>3382.5373199999999</v>
      </c>
      <c r="AU51" s="205">
        <f>DB_Census_State!AQ51*FE_ConvertionFactors!$C$35*FE_ConvertionFactors!$C$37*FE_ConvertionFactors!$F$37*FE_ConvertionFactors!$G$37</f>
        <v>1936.31469696</v>
      </c>
      <c r="AV51" s="205">
        <f>DB_Census_State!AQ51*FE_ConvertionFactors!$C$35*FE_ConvertionFactors!$C$38*FE_ConvertionFactors!$C$39*FE_ConvertionFactors!$F$39*FE_ConvertionFactors!$G$39</f>
        <v>720.96068593999996</v>
      </c>
      <c r="AW51" s="205">
        <f>DB_Census_State!AQ51*FE_ConvertionFactors!$C$35*FE_ConvertionFactors!$C$38*FE_ConvertionFactors!$C$40*FE_ConvertionFactors!$F$40*FE_ConvertionFactors!$G$40</f>
        <v>148.14260670000002</v>
      </c>
      <c r="AX51" s="205">
        <f>DB_Census_State!AQ51*FE_ConvertionFactors!$C$35*FE_ConvertionFactors!$C$38*FE_ConvertionFactors!$C$41*FE_ConvertionFactors!$F$41*FE_ConvertionFactors!$G$41</f>
        <v>0</v>
      </c>
      <c r="AY51" s="205">
        <f>DB_Census_State!AQ51*FE_ConvertionFactors!$C$35*FE_ConvertionFactors!$C$42*FE_ConvertionFactors!$C$44*FE_ConvertionFactors!$F$44*FE_ConvertionFactors!$G$44</f>
        <v>3887.5633062101319</v>
      </c>
      <c r="AZ51" s="205">
        <f>(DB_Census_State!AQ51*FE_ConvertionFactors!$D$46/FE_ConvertionFactors!$D$33)*FE_ConvertionFactors!$F$46*FE_ConvertionFactors!$G$46</f>
        <v>13343.743573333333</v>
      </c>
      <c r="BA51" s="205">
        <f>DB_Census_State!AQ51*FE_ConvertionFactors!$C$34*FE_ConvertionFactors!$F$34*FE_ConvertionFactors!$H$34</f>
        <v>345697.85600000009</v>
      </c>
      <c r="BB51" s="205">
        <f>DB_Census_State!AQ51*FE_ConvertionFactors!$C$35*FE_ConvertionFactors!$F$35*FE_ConvertionFactors!$H$35</f>
        <v>3833542.2960000001</v>
      </c>
      <c r="BC51" s="205">
        <f>DB_Census_State!AQ51*FE_ConvertionFactors!$C$35*FE_ConvertionFactors!$C$37*FE_ConvertionFactors!$F$37*FE_ConvertionFactors!$H$37</f>
        <v>1979343.9124480002</v>
      </c>
      <c r="BD51" s="205">
        <f>DB_Census_State!AQ51*FE_ConvertionFactors!$C$35*FE_ConvertionFactors!$C$38*FE_ConvertionFactors!$C$39*FE_ConvertionFactors!$F$39*FE_ConvertionFactors!$H$39</f>
        <v>192693.12878759997</v>
      </c>
      <c r="BE51" s="205">
        <f>DB_Census_State!AQ51*FE_ConvertionFactors!$C$35*FE_ConvertionFactors!$C$38*FE_ConvertionFactors!$C$40*FE_ConvertionFactors!$F$40*FE_ConvertionFactors!$H$40</f>
        <v>66260.147724000009</v>
      </c>
      <c r="BF51" s="205">
        <f>DB_Census_State!AQ51*FE_ConvertionFactors!$C$35*FE_ConvertionFactors!$C$38*FE_ConvertionFactors!$C$41*FE_ConvertionFactors!$F$41*FE_ConvertionFactors!$H$41</f>
        <v>723070.59579299996</v>
      </c>
      <c r="BG51" s="205">
        <f>DB_Census_State!AQ51*FE_ConvertionFactors!$C$35*FE_ConvertionFactors!$C$42*FE_ConvertionFactors!$C$44*FE_ConvertionFactors!$F$44*FE_ConvertionFactors!$H$44</f>
        <v>407875.4944220467</v>
      </c>
      <c r="BH51" s="205">
        <f>(DB_Census_State!AQ51*FE_ConvertionFactors!$D$46/FE_ConvertionFactors!$D$33)*FE_ConvertionFactors!$F$46*FE_ConvertionFactors!$H$46</f>
        <v>4362377.706666667</v>
      </c>
      <c r="BI51" s="205">
        <f>DB_Census_State!AQ51*FE_ConvertionFactors!$C$35*FE_ConvertionFactors!$C$38*FE_ConvertionFactors!$C$41*FE_ConvertionFactors!$F$41*FE_ConvertionFactors!$I$41</f>
        <v>669356.78010551992</v>
      </c>
      <c r="BJ51" s="181">
        <f>DB_Census_State!AR51*FE_ConvertionFactors!$F$48*FE_ConvertionFactors!$G$48</f>
        <v>54797.854319999999</v>
      </c>
      <c r="BK51" s="205">
        <f>(DB_Census_State!AR51*FE_ConvertionFactors!$D$50/FE_ConvertionFactors!$D$48)*FE_ConvertionFactors!$F$50*FE_ConvertionFactors!$G$50</f>
        <v>23241.622799999997</v>
      </c>
      <c r="BL51" s="181">
        <f>DB_Census_State!AR51*FE_ConvertionFactors!$F$48*FE_ConvertionFactors!$H$48</f>
        <v>4109839.074</v>
      </c>
      <c r="BM51" s="205">
        <f>(DB_Census_State!AR51*FE_ConvertionFactors!$D$50/FE_ConvertionFactors!$D$48)*FE_ConvertionFactors!$F$50*FE_ConvertionFactors!$H$50</f>
        <v>5859507.7199999997</v>
      </c>
      <c r="BN51" s="181">
        <f>DB_Census_State!AR51*FE_ConvertionFactors!$F$48*FE_ConvertionFactors!$I$48</f>
        <v>2901192.8517</v>
      </c>
      <c r="BO51" s="181">
        <f>DB_Census_State!AS51*FE_ConvertionFactors!$F$52*FE_ConvertionFactors!$G$52</f>
        <v>519.72135839999999</v>
      </c>
      <c r="BP51" s="205">
        <f>DB_Census_State!AS51*FE_ConvertionFactors!$C$53*FE_ConvertionFactors!$F$53*FE_ConvertionFactors!$G$53</f>
        <v>155.91640752000001</v>
      </c>
      <c r="BQ51" s="205">
        <f>DB_Census_State!AS51*FE_ConvertionFactors!$C$54*FE_ConvertionFactors!$C$55*FE_ConvertionFactors!$F$55*FE_ConvertionFactors!$G$55</f>
        <v>251.27669279999998</v>
      </c>
      <c r="BR51" s="205">
        <f>DB_Census_State!AS51*FE_ConvertionFactors!$C$54*FE_ConvertionFactors!$C$56*FE_ConvertionFactors!$F$56*FE_ConvertionFactors!$G$56</f>
        <v>44.175065664843885</v>
      </c>
      <c r="BS51" s="205">
        <f>DB_Census_State!AS51*FE_ConvertionFactors!$F$52*FE_ConvertionFactors!$H$52</f>
        <v>123609.40416000002</v>
      </c>
      <c r="BT51" s="205">
        <f>DB_Census_State!AS51*FE_ConvertionFactors!$C$53*FE_ConvertionFactors!$F$53*FE_ConvertionFactors!$H$53</f>
        <v>37082.821248000007</v>
      </c>
      <c r="BU51" s="205">
        <f>DB_Census_State!AS51*FE_ConvertionFactors!$C$54*FE_ConvertionFactors!$C$55*FE_ConvertionFactors!$F$55*FE_ConvertionFactors!$H$55</f>
        <v>75801.802328000005</v>
      </c>
      <c r="BV51" s="205">
        <f>DB_Census_State!AS51*FE_ConvertionFactors!$C$54*FE_ConvertionFactors!$C$56*FE_ConvertionFactors!$F$56*FE_ConvertionFactors!$H$56</f>
        <v>11603.317247965662</v>
      </c>
      <c r="BW51" s="205">
        <f>DB_Census_State!AS51*FE_ConvertionFactors!$F$52*FE_ConvertionFactors!$I$52</f>
        <v>63209.354400000004</v>
      </c>
      <c r="BX51" s="205">
        <f>DB_Census_State!AS51*FE_ConvertionFactors!$C$53*FE_ConvertionFactors!$F$53*FE_ConvertionFactors!$I$53</f>
        <v>18962.806320000003</v>
      </c>
      <c r="BY51" s="205">
        <f>DB_Census_State!AS51*FE_ConvertionFactors!$C$54*FE_ConvertionFactors!$C$55*FE_ConvertionFactors!$F$55*FE_ConvertionFactors!$L$55</f>
        <v>39366.681872000001</v>
      </c>
      <c r="BZ51" s="205">
        <f>DB_Census_State!AS51*FE_ConvertionFactors!$C$54*FE_ConvertionFactors!$C$56*FE_ConvertionFactors!$F$56*FE_ConvertionFactors!$I$56</f>
        <v>6626.2598497265835</v>
      </c>
      <c r="CA51" s="205">
        <f>DB_Census_State!AT51*FE_ConvertionFactors!$F$58*FE_ConvertionFactors!$G$58</f>
        <v>8628.5908799999997</v>
      </c>
      <c r="CB51" s="205">
        <f>(DB_Census_State!AT51*FE_ConvertionFactors!$D$60/FE_ConvertionFactors!$D$58)*FE_ConvertionFactors!$F$60*FE_ConvertionFactors!$G$60</f>
        <v>40458.555613636359</v>
      </c>
      <c r="CC51" s="205">
        <f>DB_Census_State!AT51*FE_ConvertionFactors!$F$58*FE_ConvertionFactors!$H$58</f>
        <v>5674957.8480000002</v>
      </c>
      <c r="CD51" s="205">
        <f>(DB_Census_State!AT51*FE_ConvertionFactors!$D$60/FE_ConvertionFactors!$D$58)*FE_ConvertionFactors!$F$60*FE_ConvertionFactors!$H$60</f>
        <v>3233434.7659090906</v>
      </c>
      <c r="CE51" s="205">
        <f>DB_Census_State!AT51*FE_ConvertionFactors!$F$58*FE_ConvertionFactors!$I$58</f>
        <v>4247921.6639999999</v>
      </c>
      <c r="CF51" s="205">
        <f>DB_Census_State!AU51*FE_ConvertionFactors!$F$62*FE_ConvertionFactors!$G$62</f>
        <v>170981.00800000003</v>
      </c>
      <c r="CG51" s="205">
        <f>DB_Census_State!AU51*FE_ConvertionFactors!$C$63*FE_ConvertionFactors!$F$63*FE_ConvertionFactors!$G$63</f>
        <v>68392.403200000001</v>
      </c>
      <c r="CH51" s="205">
        <f>DB_Census_State!AU51*FE_ConvertionFactors!$C$64*FE_ConvertionFactors!$F$64*FE_ConvertionFactors!$G$64</f>
        <v>102588.60479999999</v>
      </c>
      <c r="CI51" s="205">
        <f>(DB_Census_State!AU51*FE_ConvertionFactors!$D$66/FE_ConvertionFactors!$D$62)*FE_ConvertionFactors!$F$66*FE_ConvertionFactors!$G$66</f>
        <v>90833.660499999998</v>
      </c>
      <c r="CJ51" s="205">
        <f>DB_Census_State!AU51*FE_ConvertionFactors!$F$62*FE_ConvertionFactors!$H$62</f>
        <v>32144429.504000004</v>
      </c>
      <c r="CK51" s="205">
        <f>DB_Census_State!AU51*FE_ConvertionFactors!$C$63*FE_ConvertionFactors!$F$63*FE_ConvertionFactors!$H$63</f>
        <v>12857771.8016</v>
      </c>
      <c r="CL51" s="205">
        <f>DB_Census_State!AU51*FE_ConvertionFactors!$C$64*FE_ConvertionFactors!$F$64*FE_ConvertionFactors!$H$64</f>
        <v>19286657.702399999</v>
      </c>
      <c r="CM51" s="205">
        <f>(DB_Census_State!AU51*FE_ConvertionFactors!$D$66/FE_ConvertionFactors!$D$62)*FE_ConvertionFactors!$F$66*FE_ConvertionFactors!$H$66</f>
        <v>27250098.149999999</v>
      </c>
      <c r="CN51" s="205">
        <f>DB_Census_State!AU51*FE_ConvertionFactors!$F$62*FE_ConvertionFactors!$I$62</f>
        <v>27356961.280000001</v>
      </c>
      <c r="CO51" s="205">
        <f>DB_Census_State!AU51*FE_ConvertionFactors!$C$63*FE_ConvertionFactors!$F$63*FE_ConvertionFactors!$I$63</f>
        <v>10942784.512</v>
      </c>
      <c r="CP51" s="205">
        <f>DB_Census_State!AU51*FE_ConvertionFactors!$C$64*FE_ConvertionFactors!$F$64*FE_ConvertionFactors!$L$64</f>
        <v>16465471.070399994</v>
      </c>
      <c r="CQ51" s="205">
        <f>DB_Census_State!AU51*FE_ConvertionFactors!$C$64*FE_ConvertionFactors!$F$64*FE_ConvertionFactors!$I$63</f>
        <v>16414176.767999997</v>
      </c>
      <c r="CR51" s="205">
        <f>DB_Census_State!AV51*FE_ConvertionFactors!$F$68*FE_ConvertionFactors!$G$68</f>
        <v>189181.72</v>
      </c>
      <c r="CS51" s="205">
        <f>DB_Census_State!AV51*FE_ConvertionFactors!$C$69*FE_ConvertionFactors!$F$69*FE_ConvertionFactors!$G$69</f>
        <v>37836.344000000005</v>
      </c>
      <c r="CT51" s="205">
        <f>DB_Census_State!AV51*FE_ConvertionFactors!$C$70*FE_ConvertionFactors!$C$71*FE_ConvertionFactors!$F$71*FE_ConvertionFactors!$G$71</f>
        <v>0</v>
      </c>
      <c r="CU51" s="205">
        <f>DB_Census_State!AV51*FE_ConvertionFactors!$C$70*FE_ConvertionFactors!$C$72*FE_ConvertionFactors!$F$72*FE_ConvertionFactors!$G$72</f>
        <v>160918.26208079999</v>
      </c>
      <c r="CV51" s="205">
        <f>(DB_Census_State!AV51*FE_ConvertionFactors!$D$74/FE_ConvertionFactors!$D$69)*FE_ConvertionFactors!$F$74*FE_ConvertionFactors!$G$74</f>
        <v>23387.850000000002</v>
      </c>
      <c r="CW51" s="205">
        <f>DB_Census_State!AV51*FE_ConvertionFactors!$F$68*FE_ConvertionFactors!$H$68</f>
        <v>11067130.619999999</v>
      </c>
      <c r="CX51" s="205">
        <f>DB_Census_State!AV51*FE_ConvertionFactors!$C$69*FE_ConvertionFactors!$F$69*FE_ConvertionFactors!$H$69</f>
        <v>2213426.1239999998</v>
      </c>
      <c r="CY51" s="205">
        <f>DB_Census_State!AV51*FE_ConvertionFactors!$C$70*FE_ConvertionFactors!$C$71*FE_ConvertionFactors!$F$71*FE_ConvertionFactors!$H$71</f>
        <v>2451046.6799999997</v>
      </c>
      <c r="CZ51" s="205">
        <f>DB_Census_State!AV51*FE_ConvertionFactors!$C$70*FE_ConvertionFactors!$C$72*FE_ConvertionFactors!$F$72*FE_ConvertionFactors!$H$72</f>
        <v>6119864.4073199993</v>
      </c>
      <c r="DA51" s="205">
        <f>(DB_Census_State!AV51*FE_ConvertionFactors!$D$74/FE_ConvertionFactors!$D$69)*FE_ConvertionFactors!$F$74*FE_ConvertionFactors!$H$74</f>
        <v>7717990.5</v>
      </c>
      <c r="DB51" s="205">
        <f>DB_Census_State!AV51*FE_ConvertionFactors!$F$68*FE_ConvertionFactors!$I$68</f>
        <v>8986131.6999999993</v>
      </c>
      <c r="DC51" s="205">
        <f>DB_Census_State!AV51*FE_ConvertionFactors!$C$69*FE_ConvertionFactors!$F$69*FE_ConvertionFactors!$I$69</f>
        <v>1797226.34</v>
      </c>
      <c r="DD51" s="205">
        <f>DB_Census_State!AV51*FE_ConvertionFactors!$C$70*FE_ConvertionFactors!$C$71*FE_ConvertionFactors!$F$71*FE_ConvertionFactors!$I$71</f>
        <v>2307601.1999999997</v>
      </c>
      <c r="DE51" s="205">
        <f>DB_Census_State!AV51*FE_ConvertionFactors!$C$70*FE_ConvertionFactors!$C$72*FE_ConvertionFactors!$F$72*FE_ConvertionFactors!$L$72</f>
        <v>4302544.2660600003</v>
      </c>
      <c r="DF51" s="205">
        <f>DB_Census_State!AV51*FE_ConvertionFactors!$C$70*FE_ConvertionFactors!$C$72*FE_ConvertionFactors!$F$72*FE_ConvertionFactors!$I$69</f>
        <v>5902407.2963999994</v>
      </c>
      <c r="DG51" s="205">
        <f>DB_Census_State!AW51*FE_ConvertionFactors!$F$76*FE_ConvertionFactors!$G$76</f>
        <v>4379.0032000000001</v>
      </c>
      <c r="DH51" s="205">
        <f>DB_Census_State!AW51*FE_ConvertionFactors!$C$77*FE_ConvertionFactors!$F$77*FE_ConvertionFactors!$G$77</f>
        <v>3028.5553599999998</v>
      </c>
      <c r="DI51" s="205">
        <f>DB_Census_State!AW51*FE_ConvertionFactors!$C$78*FE_ConvertionFactors!$F$78*FE_ConvertionFactors!$G$78</f>
        <v>1152.2443559999999</v>
      </c>
      <c r="DJ51" s="205">
        <f>(DB_Census_State!AW51*FE_ConvertionFactors!$D$80/FE_ConvertionFactors!$D$76)*FE_ConvertionFactors!$F$80*FE_ConvertionFactors!$G$80</f>
        <v>2194.4777399999998</v>
      </c>
      <c r="DK51" s="205">
        <f>DB_Census_State!AW51*FE_ConvertionFactors!$F$76*FE_ConvertionFactors!$H$76</f>
        <v>619797.37599999993</v>
      </c>
      <c r="DL51" s="205">
        <f>DB_Census_State!AW51*FE_ConvertionFactors!$C$77*FE_ConvertionFactors!$F$77*FE_ConvertionFactors!$H$77</f>
        <v>481935.33120000002</v>
      </c>
      <c r="DM51" s="205">
        <f>DB_Census_State!AW51*FE_ConvertionFactors!$C$78*FE_ConvertionFactors!$F$78*FE_ConvertionFactors!$H$78</f>
        <v>125881.03079999999</v>
      </c>
      <c r="DN51" s="205">
        <f>(DB_Census_State!AW51*FE_ConvertionFactors!$D$80/FE_ConvertionFactors!$D$76)*FE_ConvertionFactors!$F$80*FE_ConvertionFactors!$H$80</f>
        <v>966615.19499999983</v>
      </c>
      <c r="DO51" s="205">
        <f>DB_Census_State!AW51*FE_ConvertionFactors!$F$76*FE_ConvertionFactors!$I$76</f>
        <v>538954.23999999999</v>
      </c>
      <c r="DP51" s="205">
        <f>DB_Census_State!AW51*FE_ConvertionFactors!$C$77*FE_ConvertionFactors!$F$77*FE_ConvertionFactors!$I$77</f>
        <v>421364.22399999999</v>
      </c>
      <c r="DQ51" s="205">
        <f>DB_Census_State!AW51*FE_ConvertionFactors!$C$78*FE_ConvertionFactors!$F$78*FE_ConvertionFactors!$L$78</f>
        <v>61941.459600000009</v>
      </c>
      <c r="DR51" s="205">
        <f>DB_Census_State!AW51*FE_ConvertionFactors!$C$78*FE_ConvertionFactors!$F$78*FE_ConvertionFactors!$I$77</f>
        <v>106565.952</v>
      </c>
      <c r="DS51" s="181">
        <f>SUM(DB_Census_State!M51:N51)*FE_ConvertionFactors!$E$84*FE_ConvertionFactors!$F$84*FE_ConvertionFactors!$G$84</f>
        <v>18307.79180331259</v>
      </c>
      <c r="DT51" s="181">
        <f>SUM(DB_Census_State!O51:P51)*FE_ConvertionFactors!$E$85*FE_ConvertionFactors!$F$85*FE_ConvertionFactors!$G$85</f>
        <v>144.00315949599999</v>
      </c>
      <c r="DU51" s="181">
        <f>SUM(DB_Census_State!Q51:S51)*FE_ConvertionFactors!$E$86*FE_ConvertionFactors!$F$86*FE_ConvertionFactors!$G$86</f>
        <v>312.95949954900004</v>
      </c>
      <c r="DV51" s="181">
        <f>DB_Census_State!U51*FE_ConvertionFactors!$E$87*FE_ConvertionFactors!$F$87*FE_ConvertionFactors!$G$87</f>
        <v>23824.857833885388</v>
      </c>
      <c r="DW51" s="181">
        <f>DB_Census_State!V51*FE_ConvertionFactors!$E$88*FE_ConvertionFactors!$F$88*FE_ConvertionFactors!$G$88</f>
        <v>48564.418117500012</v>
      </c>
      <c r="DX51" s="181">
        <f>SUM(DB_Census_State!M51:N51)*FE_ConvertionFactors!$E$84*FE_ConvertionFactors!$F$84*FE_ConvertionFactors!$H$84</f>
        <v>1034271.3551222048</v>
      </c>
      <c r="DY51" s="181">
        <f>SUM(DB_Census_State!O51:P51)*FE_ConvertionFactors!$E$85*FE_ConvertionFactors!$F$85*FE_ConvertionFactors!$H$85</f>
        <v>8979.0205332799997</v>
      </c>
      <c r="DZ51" s="181">
        <f>SUM(DB_Census_State!Q51:S51)*FE_ConvertionFactors!$E$86*FE_ConvertionFactors!$F$86*FE_ConvertionFactors!$H$86</f>
        <v>19888.313520500004</v>
      </c>
      <c r="EA51" s="181">
        <f>DB_Census_State!U51*FE_ConvertionFactors!$E$87*FE_ConvertionFactors!$F$87*FE_ConvertionFactors!$H$87</f>
        <v>1820811.6738332096</v>
      </c>
      <c r="EB51" s="181">
        <f>DB_Census_State!V51*FE_ConvertionFactors!$E$88*FE_ConvertionFactors!$F$88*FE_ConvertionFactors!$H$88</f>
        <v>2902700.8530000006</v>
      </c>
      <c r="EC51" s="181">
        <f>SUM(DB_Census_State!M51:N51)*FE_ConvertionFactors!$E$84*FE_ConvertionFactors!$F$84*FE_ConvertionFactors!$I$84</f>
        <v>697439.68774524156</v>
      </c>
      <c r="ED51" s="181">
        <f>SUM(DB_Census_State!O51:P51)*FE_ConvertionFactors!$E$85*FE_ConvertionFactors!$F$85*FE_ConvertionFactors!$I$85</f>
        <v>6065.0742470079995</v>
      </c>
      <c r="EE51" s="181">
        <f>SUM(DB_Census_State!Q51:S51)*FE_ConvertionFactors!$E$86*FE_ConvertionFactors!$F$86*FE_ConvertionFactors!$I$86</f>
        <v>13433.9929063</v>
      </c>
      <c r="EF51" s="181">
        <f>DB_Census_State!U51*FE_ConvertionFactors!$E$87*FE_ConvertionFactors!$F$87*FE_ConvertionFactors!$I$87</f>
        <v>1456649.3390665678</v>
      </c>
      <c r="EG51" s="181">
        <f>DB_Census_State!V51*FE_ConvertionFactors!$E$88*FE_ConvertionFactors!$F$88*FE_ConvertionFactors!$I$88</f>
        <v>1853262.8523000006</v>
      </c>
      <c r="EH51" s="181">
        <f>DB_Census_State!W51*0.00104*FE_ConvertionFactors!$F$90*FE_ConvertionFactors!$G$90</f>
        <v>20298.460332799998</v>
      </c>
      <c r="EI51" s="181">
        <f>DB_Census_State!X51*0.00104*FE_ConvertionFactors!$F$91*FE_ConvertionFactors!$G$91</f>
        <v>2.8915951999999998</v>
      </c>
      <c r="EJ51" s="181">
        <f>DB_Census_State!Y51*0.000054*FE_ConvertionFactors!$F$92*FE_ConvertionFactors!$G$92</f>
        <v>4787.2324835999998</v>
      </c>
      <c r="EK51" s="205">
        <f>DB_Census_State!W51*0.00104*FE_ConvertionFactors!$F$90*FE_ConvertionFactors!$H$90</f>
        <v>2412835.8508799998</v>
      </c>
      <c r="EL51" s="205">
        <f>DB_Census_State!X51*0.00104*FE_ConvertionFactors!$F$91*FE_ConvertionFactors!$H$91</f>
        <v>343.71791999999994</v>
      </c>
      <c r="EM51" s="205">
        <f>DB_Census_State!Y51*0.000054*FE_ConvertionFactors!$F$92*FE_ConvertionFactors!$H$92</f>
        <v>398024.18649360002</v>
      </c>
      <c r="EN51" s="205">
        <f>DB_Census_State!W51*0.00104*FE_ConvertionFactors!$F$90*FE_ConvertionFactors!$I$90</f>
        <v>1674431.4825471998</v>
      </c>
      <c r="EO51" s="205">
        <f>DB_Census_State!X51*0.00104*FE_ConvertionFactors!$F$91*FE_ConvertionFactors!$I$91</f>
        <v>238.52932479999996</v>
      </c>
      <c r="EP51" s="205">
        <f>DB_Census_State!Y51*0.000054*FE_ConvertionFactors!$F$92*FE_ConvertionFactors!$I$92</f>
        <v>235258.28205119999</v>
      </c>
    </row>
    <row r="52" spans="1:146" x14ac:dyDescent="0.2">
      <c r="A52" s="203">
        <v>43</v>
      </c>
      <c r="B52" s="203" t="s">
        <v>54</v>
      </c>
      <c r="C52" s="203">
        <v>1985</v>
      </c>
      <c r="D52" s="204" t="s">
        <v>203</v>
      </c>
      <c r="E52" s="205">
        <f>DB_Census_State!AL52*FE_ConvertionFactors!$C$4*FE_ConvertionFactors!$F$4*FE_ConvertionFactors!$G$4</f>
        <v>0</v>
      </c>
      <c r="F52" s="205">
        <f>DB_Census_State!AL52*FE_ConvertionFactors!$C$5*FE_ConvertionFactors!$F$5*FE_ConvertionFactors!$G$5</f>
        <v>0</v>
      </c>
      <c r="G52" s="205">
        <f>(DB_Census_State!AL52*FE_ConvertionFactors!$D$9/FE_ConvertionFactors!$D$3)*FE_ConvertionFactors!$C$10*FE_ConvertionFactors!$F$10*FE_ConvertionFactors!$G$10</f>
        <v>0</v>
      </c>
      <c r="H52" s="205">
        <f>(DB_Census_State!AL52*FE_ConvertionFactors!$D$9/FE_ConvertionFactors!$D$3)*FE_ConvertionFactors!$C$11*FE_ConvertionFactors!$F$11*FE_ConvertionFactors!$G$11</f>
        <v>0</v>
      </c>
      <c r="I52" s="205">
        <f>DB_Census_State!AL52*FE_ConvertionFactors!$C$4*FE_ConvertionFactors!$F$4*FE_ConvertionFactors!$H$4</f>
        <v>0</v>
      </c>
      <c r="J52" s="205">
        <f>DB_Census_State!AL52*FE_ConvertionFactors!$C$5*FE_ConvertionFactors!$F$5*FE_ConvertionFactors!$H$5</f>
        <v>0</v>
      </c>
      <c r="K52" s="205">
        <f>(DB_Census_State!AL52*FE_ConvertionFactors!$D$9/FE_ConvertionFactors!$D$3)*FE_ConvertionFactors!$C$10*FE_ConvertionFactors!$F$10*FE_ConvertionFactors!$H$10</f>
        <v>0</v>
      </c>
      <c r="L52" s="205">
        <f>(DB_Census_State!AL52*FE_ConvertionFactors!$D$9/FE_ConvertionFactors!$D$3)*FE_ConvertionFactors!$C$11*FE_ConvertionFactors!$F$11*FE_ConvertionFactors!$H$11</f>
        <v>0</v>
      </c>
      <c r="M52" s="205">
        <f>DB_Census_State!AL52*FE_ConvertionFactors!$C$4*FE_ConvertionFactors!$F$4*FE_ConvertionFactors!$I$4</f>
        <v>0</v>
      </c>
      <c r="N52" s="205">
        <f>DB_Census_State!AL52*FE_ConvertionFactors!$C$5*FE_ConvertionFactors!$F$5*FE_ConvertionFactors!$L$5</f>
        <v>0</v>
      </c>
      <c r="O52" s="205">
        <f>DB_Census_State!AM52*FE_ConvertionFactors!$C$14*FE_ConvertionFactors!$F$14*FE_ConvertionFactors!$G$14</f>
        <v>164074.215968</v>
      </c>
      <c r="P52" s="205">
        <f>DB_Census_State!AM52*FE_ConvertionFactors!$C$15*FE_ConvertionFactors!$F$15*FE_ConvertionFactors!$G$15</f>
        <v>47169.214709600004</v>
      </c>
      <c r="Q52" s="205">
        <f>DB_Census_State!AM52*FE_ConvertionFactors!$C$16*FE_ConvertionFactors!$F$16*FE_ConvertionFactors!$G$16</f>
        <v>65629.686387199996</v>
      </c>
      <c r="R52" s="205">
        <f>DB_Census_State!AM52*FE_ConvertionFactors!$C$17*FE_ConvertionFactors!$F$17*FE_ConvertionFactors!$G$17</f>
        <v>24055.775981200004</v>
      </c>
      <c r="S52" s="205">
        <f>(DB_Census_State!AM52*FE_ConvertionFactors!$D$19/FE_ConvertionFactors!$D$13)*FE_ConvertionFactors!$F$19*FE_ConvertionFactors!$G$19</f>
        <v>168507.63447466667</v>
      </c>
      <c r="T52" s="205">
        <f>DB_Census_State!AM52*FE_ConvertionFactors!$C$14*FE_ConvertionFactors!$F$14*FE_ConvertionFactors!$H$14</f>
        <v>28397460.456</v>
      </c>
      <c r="U52" s="205">
        <f>DB_Census_State!AM52*FE_ConvertionFactors!$C$15*FE_ConvertionFactors!$F$15*FE_ConvertionFactors!$H$15</f>
        <v>6756671.296240001</v>
      </c>
      <c r="V52" s="205">
        <f>DB_Census_State!AM52*FE_ConvertionFactors!$C$16*FE_ConvertionFactors!$F$16*FE_ConvertionFactors!$H$16</f>
        <v>11358984.182399999</v>
      </c>
      <c r="W52" s="205">
        <f>DB_Census_State!AM52*FE_ConvertionFactors!$C$17*FE_ConvertionFactors!$F$17*FE_ConvertionFactors!$H$17</f>
        <v>10597544.553880002</v>
      </c>
      <c r="X52" s="205">
        <f>(DB_Census_State!AM52*FE_ConvertionFactors!$D$19/FE_ConvertionFactors!$D$13)*FE_ConvertionFactors!$F$19*FE_ConvertionFactors!$H$19</f>
        <v>62187341.294222221</v>
      </c>
      <c r="Y52" s="205">
        <f>DB_Census_State!AM52*FE_ConvertionFactors!$C$14*FE_ConvertionFactors!$F$14*FE_ConvertionFactors!$I$14</f>
        <v>26346532.7564</v>
      </c>
      <c r="Z52" s="205">
        <f>DB_Census_State!AM52*FE_ConvertionFactors!$C$15*FE_ConvertionFactors!$F$15*FE_ConvertionFactors!$L$15</f>
        <v>4509759.3793299999</v>
      </c>
      <c r="AA52" s="205">
        <f>DB_Census_State!AM52*FE_ConvertionFactors!$C$15*FE_ConvertionFactors!$F$15*FE_ConvertionFactors!$I$14</f>
        <v>5322472.2003400009</v>
      </c>
      <c r="AB52" s="205">
        <f>DB_Census_State!AM52*FE_ConvertionFactors!$C$16*FE_ConvertionFactors!$F$16*FE_ConvertionFactors!$L$16</f>
        <v>7556810.9859011173</v>
      </c>
      <c r="AC52" s="205">
        <f>DB_Census_State!AM52*FE_ConvertionFactors!$C$16*FE_ConvertionFactors!$F$16*FE_ConvertionFactors!$I$14</f>
        <v>10538613.10256</v>
      </c>
      <c r="AD52" s="205">
        <f>DB_Census_State!AN52*FE_ConvertionFactors!$C$22*FE_ConvertionFactors!$F$22*FE_ConvertionFactors!$G$22</f>
        <v>708.56117639999991</v>
      </c>
      <c r="AE52" s="205">
        <f>DB_Census_State!AN52*FE_ConvertionFactors!$C$23*FE_ConvertionFactors!$F$23*FE_ConvertionFactors!$G$23</f>
        <v>284.76137843999993</v>
      </c>
      <c r="AF52" s="205">
        <f>(DB_Census_State!AN52*FE_ConvertionFactors!$D$25/FE_ConvertionFactors!$D$21)*FE_ConvertionFactors!$F$25*FE_ConvertionFactors!$G$25</f>
        <v>16140.124224000001</v>
      </c>
      <c r="AG52" s="205">
        <f>DB_Census_State!AN52*FE_ConvertionFactors!$C$22*FE_ConvertionFactors!$F$22*FE_ConvertionFactors!$H$22</f>
        <v>229948.15535999998</v>
      </c>
      <c r="AH52" s="205">
        <f>DB_Census_State!AN52*FE_ConvertionFactors!$C$23*FE_ConvertionFactors!$F$23*FE_ConvertionFactors!$H$23</f>
        <v>73797.314975999994</v>
      </c>
      <c r="AI52" s="205">
        <f>(DB_Census_State!AN52*FE_ConvertionFactors!$D$25/FE_ConvertionFactors!$D$21)*FE_ConvertionFactors!$F$25*FE_ConvertionFactors!$H$25</f>
        <v>1720965.0527999999</v>
      </c>
      <c r="AJ52" s="205">
        <f>DB_Census_State!AN52*FE_ConvertionFactors!$C$22*FE_ConvertionFactors!$F$22*FE_ConvertionFactors!$I$22</f>
        <v>203209.99775999997</v>
      </c>
      <c r="AK52" s="205">
        <f>DB_Census_State!AO52*FE_ConvertionFactors!$F$27*FE_ConvertionFactors!$G$27</f>
        <v>0</v>
      </c>
      <c r="AL52" s="205">
        <f>DB_Census_State!AO52*FE_ConvertionFactors!$C$29*FE_ConvertionFactors!$F$29*FE_ConvertionFactors!$G$29</f>
        <v>0</v>
      </c>
      <c r="AM52" s="205">
        <f>DB_Census_State!AO52*FE_ConvertionFactors!$F$27*FE_ConvertionFactors!$H$27</f>
        <v>0</v>
      </c>
      <c r="AN52" s="205">
        <f>DB_Census_State!AO52*FE_ConvertionFactors!$C$29*FE_ConvertionFactors!$F$29*FE_ConvertionFactors!$H$29</f>
        <v>0</v>
      </c>
      <c r="AO52" s="205">
        <f>DB_Census_State!AO52*FE_ConvertionFactors!$F$27*FE_ConvertionFactors!$I$27</f>
        <v>0</v>
      </c>
      <c r="AP52" s="205">
        <f>DB_Census_State!AP52*FE_ConvertionFactors!$F$31*FE_ConvertionFactors!$G$31</f>
        <v>3.4492499999999997</v>
      </c>
      <c r="AQ52" s="205">
        <f>DB_Census_State!AP52*FE_ConvertionFactors!$F$31*FE_ConvertionFactors!$H$31</f>
        <v>470.61</v>
      </c>
      <c r="AR52" s="205">
        <f>DB_Census_State!AP52*FE_ConvertionFactors!$F$31*FE_ConvertionFactors!$I$31</f>
        <v>392.17500000000001</v>
      </c>
      <c r="AS52" s="205">
        <f>DB_Census_State!AQ52*FE_ConvertionFactors!$C$34*FE_ConvertionFactors!$F$34*FE_ConvertionFactors!$G$34</f>
        <v>1171.2702400000003</v>
      </c>
      <c r="AT52" s="205">
        <f>DB_Census_State!AQ52*FE_ConvertionFactors!$C$35*FE_ConvertionFactors!$F$35*FE_ConvertionFactors!$G$35</f>
        <v>3896.5651020000005</v>
      </c>
      <c r="AU52" s="205">
        <f>DB_Census_State!AQ52*FE_ConvertionFactors!$C$35*FE_ConvertionFactors!$C$37*FE_ConvertionFactors!$F$37*FE_ConvertionFactors!$G$37</f>
        <v>2230.5670450560001</v>
      </c>
      <c r="AV52" s="205">
        <f>DB_Census_State!AQ52*FE_ConvertionFactors!$C$35*FE_ConvertionFactors!$C$38*FE_ConvertionFactors!$C$39*FE_ConvertionFactors!$F$39*FE_ConvertionFactors!$G$39</f>
        <v>830.52158275900013</v>
      </c>
      <c r="AW52" s="205">
        <f>DB_Census_State!AQ52*FE_ConvertionFactors!$C$35*FE_ConvertionFactors!$C$38*FE_ConvertionFactors!$C$40*FE_ConvertionFactors!$F$40*FE_ConvertionFactors!$G$40</f>
        <v>170.65511974499998</v>
      </c>
      <c r="AX52" s="205">
        <f>DB_Census_State!AQ52*FE_ConvertionFactors!$C$35*FE_ConvertionFactors!$C$38*FE_ConvertionFactors!$C$41*FE_ConvertionFactors!$F$41*FE_ConvertionFactors!$G$41</f>
        <v>0</v>
      </c>
      <c r="AY52" s="205">
        <f>DB_Census_State!AQ52*FE_ConvertionFactors!$C$35*FE_ConvertionFactors!$C$42*FE_ConvertionFactors!$C$44*FE_ConvertionFactors!$F$44*FE_ConvertionFactors!$G$44</f>
        <v>4478.3374365827076</v>
      </c>
      <c r="AZ52" s="205">
        <f>(DB_Census_State!AQ52*FE_ConvertionFactors!$D$46/FE_ConvertionFactors!$D$33)*FE_ConvertionFactors!$F$46*FE_ConvertionFactors!$G$46</f>
        <v>15371.527530666666</v>
      </c>
      <c r="BA52" s="205">
        <f>DB_Census_State!AQ52*FE_ConvertionFactors!$C$34*FE_ConvertionFactors!$F$34*FE_ConvertionFactors!$H$34</f>
        <v>398231.88160000008</v>
      </c>
      <c r="BB52" s="205">
        <f>DB_Census_State!AQ52*FE_ConvertionFactors!$C$35*FE_ConvertionFactors!$F$35*FE_ConvertionFactors!$H$35</f>
        <v>4416107.1156000001</v>
      </c>
      <c r="BC52" s="205">
        <f>DB_Census_State!AQ52*FE_ConvertionFactors!$C$35*FE_ConvertionFactors!$C$37*FE_ConvertionFactors!$F$37*FE_ConvertionFactors!$H$37</f>
        <v>2280135.2016128004</v>
      </c>
      <c r="BD52" s="205">
        <f>DB_Census_State!AQ52*FE_ConvertionFactors!$C$35*FE_ConvertionFactors!$C$38*FE_ConvertionFactors!$C$39*FE_ConvertionFactors!$F$39*FE_ConvertionFactors!$H$39</f>
        <v>221975.76848286003</v>
      </c>
      <c r="BE52" s="205">
        <f>DB_Census_State!AQ52*FE_ConvertionFactors!$C$35*FE_ConvertionFactors!$C$38*FE_ConvertionFactors!$C$40*FE_ConvertionFactors!$F$40*FE_ConvertionFactors!$H$40</f>
        <v>76329.380831400005</v>
      </c>
      <c r="BF52" s="205">
        <f>DB_Census_State!AQ52*FE_ConvertionFactors!$C$35*FE_ConvertionFactors!$C$38*FE_ConvertionFactors!$C$41*FE_ConvertionFactors!$F$41*FE_ConvertionFactors!$H$41</f>
        <v>832952.12537354999</v>
      </c>
      <c r="BG52" s="205">
        <f>DB_Census_State!AQ52*FE_ConvertionFactors!$C$35*FE_ConvertionFactors!$C$42*FE_ConvertionFactors!$C$44*FE_ConvertionFactors!$F$44*FE_ConvertionFactors!$H$44</f>
        <v>469858.35400212021</v>
      </c>
      <c r="BH52" s="205">
        <f>(DB_Census_State!AQ52*FE_ConvertionFactors!$D$46/FE_ConvertionFactors!$D$33)*FE_ConvertionFactors!$F$46*FE_ConvertionFactors!$H$46</f>
        <v>5025307.077333333</v>
      </c>
      <c r="BI52" s="205">
        <f>DB_Census_State!AQ52*FE_ConvertionFactors!$C$35*FE_ConvertionFactors!$C$38*FE_ConvertionFactors!$C$41*FE_ConvertionFactors!$F$41*FE_ConvertionFactors!$I$41</f>
        <v>771075.681774372</v>
      </c>
      <c r="BJ52" s="181">
        <f>DB_Census_State!AR52*FE_ConvertionFactors!$F$48*FE_ConvertionFactors!$G$48</f>
        <v>29076.516216</v>
      </c>
      <c r="BK52" s="205">
        <f>(DB_Census_State!AR52*FE_ConvertionFactors!$D$50/FE_ConvertionFactors!$D$48)*FE_ConvertionFactors!$F$50*FE_ConvertionFactors!$G$50</f>
        <v>12332.333639999997</v>
      </c>
      <c r="BL52" s="181">
        <f>DB_Census_State!AR52*FE_ConvertionFactors!$F$48*FE_ConvertionFactors!$H$48</f>
        <v>2180738.7162000001</v>
      </c>
      <c r="BM52" s="205">
        <f>(DB_Census_State!AR52*FE_ConvertionFactors!$D$50/FE_ConvertionFactors!$D$48)*FE_ConvertionFactors!$F$50*FE_ConvertionFactors!$H$50</f>
        <v>3109137.635999999</v>
      </c>
      <c r="BN52" s="181">
        <f>DB_Census_State!AR52*FE_ConvertionFactors!$F$48*FE_ConvertionFactors!$I$48</f>
        <v>1539413.9432100002</v>
      </c>
      <c r="BO52" s="181">
        <f>DB_Census_State!AS52*FE_ConvertionFactors!$F$52*FE_ConvertionFactors!$G$52</f>
        <v>1908.1875024000001</v>
      </c>
      <c r="BP52" s="205">
        <f>DB_Census_State!AS52*FE_ConvertionFactors!$C$53*FE_ConvertionFactors!$F$53*FE_ConvertionFactors!$G$53</f>
        <v>572.45625072000007</v>
      </c>
      <c r="BQ52" s="205">
        <f>DB_Census_State!AS52*FE_ConvertionFactors!$C$54*FE_ConvertionFactors!$C$55*FE_ConvertionFactors!$F$55*FE_ConvertionFactors!$G$55</f>
        <v>922.57714080000005</v>
      </c>
      <c r="BR52" s="205">
        <f>DB_Census_State!AS52*FE_ConvertionFactors!$C$54*FE_ConvertionFactors!$C$56*FE_ConvertionFactors!$F$56*FE_ConvertionFactors!$G$56</f>
        <v>162.19134899296927</v>
      </c>
      <c r="BS52" s="205">
        <f>DB_Census_State!AS52*FE_ConvertionFactors!$F$52*FE_ConvertionFactors!$H$52</f>
        <v>453839.1897600001</v>
      </c>
      <c r="BT52" s="205">
        <f>DB_Census_State!AS52*FE_ConvertionFactors!$C$53*FE_ConvertionFactors!$F$53*FE_ConvertionFactors!$H$53</f>
        <v>136151.75692800002</v>
      </c>
      <c r="BU52" s="205">
        <f>DB_Census_State!AS52*FE_ConvertionFactors!$C$54*FE_ConvertionFactors!$C$55*FE_ConvertionFactors!$F$55*FE_ConvertionFactors!$H$55</f>
        <v>278310.77080800006</v>
      </c>
      <c r="BV52" s="205">
        <f>DB_Census_State!AS52*FE_ConvertionFactors!$C$54*FE_ConvertionFactors!$C$56*FE_ConvertionFactors!$F$56*FE_ConvertionFactors!$H$56</f>
        <v>42602.26100215326</v>
      </c>
      <c r="BW52" s="205">
        <f>DB_Census_State!AS52*FE_ConvertionFactors!$F$52*FE_ConvertionFactors!$I$52</f>
        <v>232076.85840000003</v>
      </c>
      <c r="BX52" s="205">
        <f>DB_Census_State!AS52*FE_ConvertionFactors!$C$53*FE_ConvertionFactors!$F$53*FE_ConvertionFactors!$I$53</f>
        <v>69623.057520000002</v>
      </c>
      <c r="BY52" s="205">
        <f>DB_Census_State!AS52*FE_ConvertionFactors!$C$54*FE_ConvertionFactors!$C$55*FE_ConvertionFactors!$F$55*FE_ConvertionFactors!$L$55</f>
        <v>144537.08539200001</v>
      </c>
      <c r="BZ52" s="205">
        <f>DB_Census_State!AS52*FE_ConvertionFactors!$C$54*FE_ConvertionFactors!$C$56*FE_ConvertionFactors!$F$56*FE_ConvertionFactors!$I$56</f>
        <v>24328.702348945393</v>
      </c>
      <c r="CA52" s="205">
        <f>DB_Census_State!AT52*FE_ConvertionFactors!$F$58*FE_ConvertionFactors!$G$58</f>
        <v>11982.335664</v>
      </c>
      <c r="CB52" s="205">
        <f>(DB_Census_State!AT52*FE_ConvertionFactors!$D$60/FE_ConvertionFactors!$D$58)*FE_ConvertionFactors!$F$60*FE_ConvertionFactors!$G$60</f>
        <v>56183.912365909098</v>
      </c>
      <c r="CC52" s="205">
        <f>DB_Census_State!AT52*FE_ConvertionFactors!$F$58*FE_ConvertionFactors!$H$58</f>
        <v>7880689.9944000011</v>
      </c>
      <c r="CD52" s="205">
        <f>(DB_Census_State!AT52*FE_ConvertionFactors!$D$60/FE_ConvertionFactors!$D$58)*FE_ConvertionFactors!$F$60*FE_ConvertionFactors!$H$60</f>
        <v>4490200.2252272731</v>
      </c>
      <c r="CE52" s="205">
        <f>DB_Census_State!AT52*FE_ConvertionFactors!$F$58*FE_ConvertionFactors!$I$58</f>
        <v>5898996.0192000009</v>
      </c>
      <c r="CF52" s="205">
        <f>DB_Census_State!AU52*FE_ConvertionFactors!$F$62*FE_ConvertionFactors!$G$62</f>
        <v>213690.136</v>
      </c>
      <c r="CG52" s="205">
        <f>DB_Census_State!AU52*FE_ConvertionFactors!$C$63*FE_ConvertionFactors!$F$63*FE_ConvertionFactors!$G$63</f>
        <v>85476.054400000008</v>
      </c>
      <c r="CH52" s="205">
        <f>DB_Census_State!AU52*FE_ConvertionFactors!$C$64*FE_ConvertionFactors!$F$64*FE_ConvertionFactors!$G$64</f>
        <v>128214.08159999999</v>
      </c>
      <c r="CI52" s="205">
        <f>(DB_Census_State!AU52*FE_ConvertionFactors!$D$66/FE_ConvertionFactors!$D$62)*FE_ConvertionFactors!$F$66*FE_ConvertionFactors!$G$66</f>
        <v>113522.88475</v>
      </c>
      <c r="CJ52" s="205">
        <f>DB_Census_State!AU52*FE_ConvertionFactors!$F$62*FE_ConvertionFactors!$H$62</f>
        <v>40173745.567999996</v>
      </c>
      <c r="CK52" s="205">
        <f>DB_Census_State!AU52*FE_ConvertionFactors!$C$63*FE_ConvertionFactors!$F$63*FE_ConvertionFactors!$H$63</f>
        <v>16069498.2272</v>
      </c>
      <c r="CL52" s="205">
        <f>DB_Census_State!AU52*FE_ConvertionFactors!$C$64*FE_ConvertionFactors!$F$64*FE_ConvertionFactors!$H$64</f>
        <v>24104247.340799998</v>
      </c>
      <c r="CM52" s="205">
        <f>(DB_Census_State!AU52*FE_ConvertionFactors!$D$66/FE_ConvertionFactors!$D$62)*FE_ConvertionFactors!$F$66*FE_ConvertionFactors!$H$66</f>
        <v>34056865.424999997</v>
      </c>
      <c r="CN52" s="205">
        <f>DB_Census_State!AU52*FE_ConvertionFactors!$F$62*FE_ConvertionFactors!$I$62</f>
        <v>34190421.759999998</v>
      </c>
      <c r="CO52" s="205">
        <f>DB_Census_State!AU52*FE_ConvertionFactors!$C$63*FE_ConvertionFactors!$F$63*FE_ConvertionFactors!$I$63</f>
        <v>13676168.704</v>
      </c>
      <c r="CP52" s="205">
        <f>DB_Census_State!AU52*FE_ConvertionFactors!$C$64*FE_ConvertionFactors!$F$64*FE_ConvertionFactors!$L$64</f>
        <v>20578360.096799996</v>
      </c>
      <c r="CQ52" s="205">
        <f>DB_Census_State!AU52*FE_ConvertionFactors!$C$64*FE_ConvertionFactors!$F$64*FE_ConvertionFactors!$I$63</f>
        <v>20514253.055999998</v>
      </c>
      <c r="CR52" s="205">
        <f>DB_Census_State!AV52*FE_ConvertionFactors!$F$68*FE_ConvertionFactors!$G$68</f>
        <v>2078752.6760000002</v>
      </c>
      <c r="CS52" s="205">
        <f>DB_Census_State!AV52*FE_ConvertionFactors!$C$69*FE_ConvertionFactors!$F$69*FE_ConvertionFactors!$G$69</f>
        <v>415750.53520000004</v>
      </c>
      <c r="CT52" s="205">
        <f>DB_Census_State!AV52*FE_ConvertionFactors!$C$70*FE_ConvertionFactors!$C$71*FE_ConvertionFactors!$F$71*FE_ConvertionFactors!$G$71</f>
        <v>0</v>
      </c>
      <c r="CU52" s="205">
        <f>DB_Census_State!AV52*FE_ConvertionFactors!$C$70*FE_ConvertionFactors!$C$72*FE_ConvertionFactors!$F$72*FE_ConvertionFactors!$G$72</f>
        <v>1768190.2242866401</v>
      </c>
      <c r="CV52" s="205">
        <f>(DB_Census_State!AV52*FE_ConvertionFactors!$D$74/FE_ConvertionFactors!$D$69)*FE_ConvertionFactors!$F$74*FE_ConvertionFactors!$G$74</f>
        <v>256988.65500000003</v>
      </c>
      <c r="CW52" s="205">
        <f>DB_Census_State!AV52*FE_ConvertionFactors!$F$68*FE_ConvertionFactors!$H$68</f>
        <v>121607031.546</v>
      </c>
      <c r="CX52" s="205">
        <f>DB_Census_State!AV52*FE_ConvertionFactors!$C$69*FE_ConvertionFactors!$F$69*FE_ConvertionFactors!$H$69</f>
        <v>24321406.3092</v>
      </c>
      <c r="CY52" s="205">
        <f>DB_Census_State!AV52*FE_ConvertionFactors!$C$70*FE_ConvertionFactors!$C$71*FE_ConvertionFactors!$F$71*FE_ConvertionFactors!$H$71</f>
        <v>26932411.043999996</v>
      </c>
      <c r="CZ52" s="205">
        <f>DB_Census_State!AV52*FE_ConvertionFactors!$C$70*FE_ConvertionFactors!$C$72*FE_ConvertionFactors!$F$72*FE_ConvertionFactors!$H$72</f>
        <v>67245844.437156007</v>
      </c>
      <c r="DA52" s="205">
        <f>(DB_Census_State!AV52*FE_ConvertionFactors!$D$74/FE_ConvertionFactors!$D$69)*FE_ConvertionFactors!$F$74*FE_ConvertionFactors!$H$74</f>
        <v>84806256.150000006</v>
      </c>
      <c r="DB52" s="205">
        <f>DB_Census_State!AV52*FE_ConvertionFactors!$F$68*FE_ConvertionFactors!$I$68</f>
        <v>98740752.110000014</v>
      </c>
      <c r="DC52" s="205">
        <f>DB_Census_State!AV52*FE_ConvertionFactors!$C$69*FE_ConvertionFactors!$F$69*FE_ConvertionFactors!$I$69</f>
        <v>19748150.422000002</v>
      </c>
      <c r="DD52" s="205">
        <f>DB_Census_State!AV52*FE_ConvertionFactors!$C$70*FE_ConvertionFactors!$C$71*FE_ConvertionFactors!$F$71*FE_ConvertionFactors!$I$71</f>
        <v>25356213.959999997</v>
      </c>
      <c r="DE52" s="205">
        <f>DB_Census_State!AV52*FE_ConvertionFactors!$C$70*FE_ConvertionFactors!$C$72*FE_ConvertionFactors!$F$72*FE_ConvertionFactors!$L$72</f>
        <v>47276900.784498006</v>
      </c>
      <c r="DF52" s="205">
        <f>DB_Census_State!AV52*FE_ConvertionFactors!$C$70*FE_ConvertionFactors!$C$72*FE_ConvertionFactors!$F$72*FE_ConvertionFactors!$I$69</f>
        <v>64856398.188120008</v>
      </c>
      <c r="DG52" s="205">
        <f>DB_Census_State!AW52*FE_ConvertionFactors!$F$76*FE_ConvertionFactors!$G$76</f>
        <v>103500.88320000001</v>
      </c>
      <c r="DH52" s="205">
        <f>DB_Census_State!AW52*FE_ConvertionFactors!$C$77*FE_ConvertionFactors!$F$77*FE_ConvertionFactors!$G$77</f>
        <v>71582.079360000003</v>
      </c>
      <c r="DI52" s="205">
        <f>DB_Census_State!AW52*FE_ConvertionFactors!$C$78*FE_ConvertionFactors!$F$78*FE_ConvertionFactors!$G$78</f>
        <v>27234.122255999995</v>
      </c>
      <c r="DJ52" s="205">
        <f>(DB_Census_State!AW52*FE_ConvertionFactors!$D$80/FE_ConvertionFactors!$D$76)*FE_ConvertionFactors!$F$80*FE_ConvertionFactors!$G$80</f>
        <v>51868.056239999991</v>
      </c>
      <c r="DK52" s="205">
        <f>DB_Census_State!AW52*FE_ConvertionFactors!$F$76*FE_ConvertionFactors!$H$76</f>
        <v>14649355.775999999</v>
      </c>
      <c r="DL52" s="205">
        <f>DB_Census_State!AW52*FE_ConvertionFactors!$C$77*FE_ConvertionFactors!$F$77*FE_ConvertionFactors!$H$77</f>
        <v>11390887.411200002</v>
      </c>
      <c r="DM52" s="205">
        <f>DB_Census_State!AW52*FE_ConvertionFactors!$C$78*FE_ConvertionFactors!$F$78*FE_ConvertionFactors!$H$78</f>
        <v>2975288.5007999996</v>
      </c>
      <c r="DN52" s="205">
        <f>(DB_Census_State!AW52*FE_ConvertionFactors!$D$80/FE_ConvertionFactors!$D$76)*FE_ConvertionFactors!$F$80*FE_ConvertionFactors!$H$80</f>
        <v>22846643.819999997</v>
      </c>
      <c r="DO52" s="205">
        <f>DB_Census_State!AW52*FE_ConvertionFactors!$F$76*FE_ConvertionFactors!$I$76</f>
        <v>12738570.24</v>
      </c>
      <c r="DP52" s="205">
        <f>DB_Census_State!AW52*FE_ConvertionFactors!$C$77*FE_ConvertionFactors!$F$77*FE_ConvertionFactors!$I$77</f>
        <v>9959245.824000001</v>
      </c>
      <c r="DQ52" s="205">
        <f>DB_Census_State!AW52*FE_ConvertionFactors!$C$78*FE_ConvertionFactors!$F$78*FE_ConvertionFactors!$L$78</f>
        <v>1464030.8496000001</v>
      </c>
      <c r="DR52" s="205">
        <f>DB_Census_State!AW52*FE_ConvertionFactors!$C$78*FE_ConvertionFactors!$F$78*FE_ConvertionFactors!$I$77</f>
        <v>2518762.7519999999</v>
      </c>
      <c r="DS52" s="181">
        <f>SUM(DB_Census_State!M52:N52)*FE_ConvertionFactors!$E$84*FE_ConvertionFactors!$F$84*FE_ConvertionFactors!$G$84</f>
        <v>89669.488780396321</v>
      </c>
      <c r="DT52" s="181">
        <f>SUM(DB_Census_State!O52:P52)*FE_ConvertionFactors!$E$85*FE_ConvertionFactors!$F$85*FE_ConvertionFactors!$G$85</f>
        <v>6047.8524843300002</v>
      </c>
      <c r="DU52" s="181">
        <f>SUM(DB_Census_State!Q52:S52)*FE_ConvertionFactors!$E$86*FE_ConvertionFactors!$F$86*FE_ConvertionFactors!$G$86</f>
        <v>1234.7588393325</v>
      </c>
      <c r="DV52" s="181">
        <f>DB_Census_State!U52*FE_ConvertionFactors!$E$87*FE_ConvertionFactors!$F$87*FE_ConvertionFactors!$G$87</f>
        <v>31603.683067970473</v>
      </c>
      <c r="DW52" s="181">
        <f>DB_Census_State!V52*FE_ConvertionFactors!$E$88*FE_ConvertionFactors!$F$88*FE_ConvertionFactors!$G$88</f>
        <v>54417.198262500002</v>
      </c>
      <c r="DX52" s="181">
        <f>SUM(DB_Census_State!M52:N52)*FE_ConvertionFactors!$E$84*FE_ConvertionFactors!$F$84*FE_ConvertionFactors!$H$84</f>
        <v>5065743.8466847269</v>
      </c>
      <c r="DY52" s="181">
        <f>SUM(DB_Census_State!O52:P52)*FE_ConvertionFactors!$E$85*FE_ConvertionFactors!$F$85*FE_ConvertionFactors!$H$85</f>
        <v>377101.39019940002</v>
      </c>
      <c r="DZ52" s="181">
        <f>SUM(DB_Census_State!Q52:S52)*FE_ConvertionFactors!$E$86*FE_ConvertionFactors!$F$86*FE_ConvertionFactors!$H$86</f>
        <v>78467.887871250001</v>
      </c>
      <c r="EA52" s="181">
        <f>DB_Census_State!U52*FE_ConvertionFactors!$E$87*FE_ConvertionFactors!$F$87*FE_ConvertionFactors!$H$87</f>
        <v>2415307.3847283134</v>
      </c>
      <c r="EB52" s="181">
        <f>DB_Census_State!V52*FE_ConvertionFactors!$E$88*FE_ConvertionFactors!$F$88*FE_ConvertionFactors!$H$88</f>
        <v>3252522.1950000003</v>
      </c>
      <c r="EC52" s="181">
        <f>SUM(DB_Census_State!M52:N52)*FE_ConvertionFactors!$E$84*FE_ConvertionFactors!$F$84*FE_ConvertionFactors!$I$84</f>
        <v>3415980.5249674791</v>
      </c>
      <c r="ED52" s="181">
        <f>SUM(DB_Census_State!O52:P52)*FE_ConvertionFactors!$E$85*FE_ConvertionFactors!$F$85*FE_ConvertionFactors!$I$85</f>
        <v>254721.31639883999</v>
      </c>
      <c r="EE52" s="181">
        <f>SUM(DB_Census_State!Q52:S52)*FE_ConvertionFactors!$E$86*FE_ConvertionFactors!$F$86*FE_ConvertionFactors!$I$86</f>
        <v>53002.837467750003</v>
      </c>
      <c r="EF52" s="181">
        <f>DB_Census_State!U52*FE_ConvertionFactors!$E$87*FE_ConvertionFactors!$F$87*FE_ConvertionFactors!$I$87</f>
        <v>1932245.9077826508</v>
      </c>
      <c r="EG52" s="181">
        <f>DB_Census_State!V52*FE_ConvertionFactors!$E$88*FE_ConvertionFactors!$F$88*FE_ConvertionFactors!$I$88</f>
        <v>2076610.3245000003</v>
      </c>
      <c r="EH52" s="181">
        <f>DB_Census_State!W52*0.00104*FE_ConvertionFactors!$F$90*FE_ConvertionFactors!$G$90</f>
        <v>43064.729052800001</v>
      </c>
      <c r="EI52" s="181">
        <f>DB_Census_State!X52*0.00104*FE_ConvertionFactors!$F$91*FE_ConvertionFactors!$G$91</f>
        <v>10.5240616</v>
      </c>
      <c r="EJ52" s="181">
        <f>DB_Census_State!Y52*0.000054*FE_ConvertionFactors!$F$92*FE_ConvertionFactors!$G$92</f>
        <v>9695.0450015999995</v>
      </c>
      <c r="EK52" s="205">
        <f>DB_Census_State!W52*0.00104*FE_ConvertionFactors!$F$90*FE_ConvertionFactors!$H$90</f>
        <v>5119014.9628799995</v>
      </c>
      <c r="EL52" s="205">
        <f>DB_Census_State!X52*0.00104*FE_ConvertionFactors!$F$91*FE_ConvertionFactors!$H$91</f>
        <v>1250.97336</v>
      </c>
      <c r="EM52" s="205">
        <f>DB_Census_State!Y52*0.000054*FE_ConvertionFactors!$F$92*FE_ConvertionFactors!$H$92</f>
        <v>806073.74156160001</v>
      </c>
      <c r="EN52" s="205">
        <f>DB_Census_State!W52*0.00104*FE_ConvertionFactors!$F$90*FE_ConvertionFactors!$I$90</f>
        <v>3552433.8758271998</v>
      </c>
      <c r="EO52" s="205">
        <f>DB_Census_State!X52*0.00104*FE_ConvertionFactors!$F$91*FE_ConvertionFactors!$I$91</f>
        <v>868.1357984</v>
      </c>
      <c r="EP52" s="205">
        <f>DB_Census_State!Y52*0.000054*FE_ConvertionFactors!$F$92*FE_ConvertionFactors!$I$92</f>
        <v>476442.21150719997</v>
      </c>
    </row>
    <row r="53" spans="1:146" x14ac:dyDescent="0.2">
      <c r="A53" s="203">
        <v>50</v>
      </c>
      <c r="B53" s="203" t="s">
        <v>55</v>
      </c>
      <c r="C53" s="203">
        <v>1985</v>
      </c>
      <c r="D53" s="204" t="s">
        <v>204</v>
      </c>
      <c r="E53" s="205">
        <f>DB_Census_State!AL53*FE_ConvertionFactors!$C$4*FE_ConvertionFactors!$F$4*FE_ConvertionFactors!$G$4</f>
        <v>0</v>
      </c>
      <c r="F53" s="205">
        <f>DB_Census_State!AL53*FE_ConvertionFactors!$C$5*FE_ConvertionFactors!$F$5*FE_ConvertionFactors!$G$5</f>
        <v>22005.5966438</v>
      </c>
      <c r="G53" s="205">
        <f>(DB_Census_State!AL53*FE_ConvertionFactors!$D$9/FE_ConvertionFactors!$D$3)*FE_ConvertionFactors!$C$10*FE_ConvertionFactors!$F$10*FE_ConvertionFactors!$G$10</f>
        <v>2045.6457429333334</v>
      </c>
      <c r="H53" s="205">
        <f>(DB_Census_State!AL53*FE_ConvertionFactors!$D$9/FE_ConvertionFactors!$D$3)*FE_ConvertionFactors!$C$11*FE_ConvertionFactors!$F$11*FE_ConvertionFactors!$G$11</f>
        <v>602.69871480000006</v>
      </c>
      <c r="I53" s="205">
        <f>DB_Census_State!AL53*FE_ConvertionFactors!$C$4*FE_ConvertionFactors!$F$4*FE_ConvertionFactors!$H$4</f>
        <v>711164.94</v>
      </c>
      <c r="J53" s="205">
        <f>DB_Census_State!AL53*FE_ConvertionFactors!$C$5*FE_ConvertionFactors!$F$5*FE_ConvertionFactors!$H$5</f>
        <v>1265027.6145500001</v>
      </c>
      <c r="K53" s="205">
        <f>(DB_Census_State!AL53*FE_ConvertionFactors!$D$9/FE_ConvertionFactors!$D$3)*FE_ConvertionFactors!$C$10*FE_ConvertionFactors!$F$10*FE_ConvertionFactors!$H$10</f>
        <v>600908.43698666675</v>
      </c>
      <c r="L53" s="205">
        <f>(DB_Census_State!AL53*FE_ConvertionFactors!$D$9/FE_ConvertionFactors!$D$3)*FE_ConvertionFactors!$C$11*FE_ConvertionFactors!$F$11*FE_ConvertionFactors!$H$11</f>
        <v>93862.914600000004</v>
      </c>
      <c r="M53" s="205">
        <f>DB_Census_State!AL53*FE_ConvertionFactors!$C$4*FE_ConvertionFactors!$F$4*FE_ConvertionFactors!$I$4</f>
        <v>669544.6</v>
      </c>
      <c r="N53" s="205">
        <f>DB_Census_State!AL53*FE_ConvertionFactors!$C$5*FE_ConvertionFactors!$F$5*FE_ConvertionFactors!$L$5</f>
        <v>638397.6566450001</v>
      </c>
      <c r="O53" s="205">
        <f>DB_Census_State!AM53*FE_ConvertionFactors!$C$14*FE_ConvertionFactors!$F$14*FE_ConvertionFactors!$G$14</f>
        <v>10916.335247999999</v>
      </c>
      <c r="P53" s="205">
        <f>DB_Census_State!AM53*FE_ConvertionFactors!$C$15*FE_ConvertionFactors!$F$15*FE_ConvertionFactors!$G$15</f>
        <v>3138.3051756</v>
      </c>
      <c r="Q53" s="205">
        <f>DB_Census_State!AM53*FE_ConvertionFactors!$C$16*FE_ConvertionFactors!$F$16*FE_ConvertionFactors!$G$16</f>
        <v>4366.5340992000001</v>
      </c>
      <c r="R53" s="205">
        <f>DB_Census_State!AM53*FE_ConvertionFactors!$C$17*FE_ConvertionFactors!$F$17*FE_ConvertionFactors!$G$17</f>
        <v>1600.5008082000002</v>
      </c>
      <c r="S53" s="205">
        <f>(DB_Census_State!AM53*FE_ConvertionFactors!$D$19/FE_ConvertionFactors!$D$13)*FE_ConvertionFactors!$F$19*FE_ConvertionFactors!$G$19</f>
        <v>11211.303488000001</v>
      </c>
      <c r="T53" s="205">
        <f>DB_Census_State!AM53*FE_ConvertionFactors!$C$14*FE_ConvertionFactors!$F$14*FE_ConvertionFactors!$H$14</f>
        <v>1889365.716</v>
      </c>
      <c r="U53" s="205">
        <f>DB_Census_State!AM53*FE_ConvertionFactors!$C$15*FE_ConvertionFactors!$F$15*FE_ConvertionFactors!$H$15</f>
        <v>449541.01163999998</v>
      </c>
      <c r="V53" s="205">
        <f>DB_Census_State!AM53*FE_ConvertionFactors!$C$16*FE_ConvertionFactors!$F$16*FE_ConvertionFactors!$H$16</f>
        <v>755746.2864000001</v>
      </c>
      <c r="W53" s="205">
        <f>DB_Census_State!AM53*FE_ConvertionFactors!$C$17*FE_ConvertionFactors!$F$17*FE_ConvertionFactors!$H$17</f>
        <v>705085.49118000013</v>
      </c>
      <c r="X53" s="205">
        <f>(DB_Census_State!AM53*FE_ConvertionFactors!$D$19/FE_ConvertionFactors!$D$13)*FE_ConvertionFactors!$F$19*FE_ConvertionFactors!$H$19</f>
        <v>4137504.8586666668</v>
      </c>
      <c r="Y53" s="205">
        <f>DB_Census_State!AM53*FE_ConvertionFactors!$C$14*FE_ConvertionFactors!$F$14*FE_ConvertionFactors!$I$14</f>
        <v>1752911.5253999999</v>
      </c>
      <c r="Z53" s="205">
        <f>DB_Census_State!AM53*FE_ConvertionFactors!$C$15*FE_ConvertionFactors!$F$15*FE_ConvertionFactors!$L$15</f>
        <v>300047.42050499999</v>
      </c>
      <c r="AA53" s="205">
        <f>DB_Census_State!AM53*FE_ConvertionFactors!$C$15*FE_ConvertionFactors!$F$15*FE_ConvertionFactors!$I$14</f>
        <v>354119.57048999995</v>
      </c>
      <c r="AB53" s="205">
        <f>DB_Census_State!AM53*FE_ConvertionFactors!$C$16*FE_ConvertionFactors!$F$16*FE_ConvertionFactors!$L$16</f>
        <v>502776.63459293847</v>
      </c>
      <c r="AC53" s="205">
        <f>DB_Census_State!AM53*FE_ConvertionFactors!$C$16*FE_ConvertionFactors!$F$16*FE_ConvertionFactors!$I$14</f>
        <v>701164.61016000004</v>
      </c>
      <c r="AD53" s="205">
        <f>DB_Census_State!AN53*FE_ConvertionFactors!$C$22*FE_ConvertionFactors!$F$22*FE_ConvertionFactors!$G$22</f>
        <v>145.94145719999997</v>
      </c>
      <c r="AE53" s="205">
        <f>DB_Census_State!AN53*FE_ConvertionFactors!$C$23*FE_ConvertionFactors!$F$23*FE_ConvertionFactors!$G$23</f>
        <v>58.651944119999982</v>
      </c>
      <c r="AF53" s="205">
        <f>(DB_Census_State!AN53*FE_ConvertionFactors!$D$25/FE_ConvertionFactors!$D$21)*FE_ConvertionFactors!$F$25*FE_ConvertionFactors!$G$25</f>
        <v>3324.3611519999995</v>
      </c>
      <c r="AG53" s="205">
        <f>DB_Census_State!AN53*FE_ConvertionFactors!$C$22*FE_ConvertionFactors!$F$22*FE_ConvertionFactors!$H$22</f>
        <v>47362.133279999987</v>
      </c>
      <c r="AH53" s="205">
        <f>DB_Census_State!AN53*FE_ConvertionFactors!$C$23*FE_ConvertionFactors!$F$23*FE_ConvertionFactors!$H$23</f>
        <v>15199.940447999996</v>
      </c>
      <c r="AI53" s="205">
        <f>(DB_Census_State!AN53*FE_ConvertionFactors!$D$25/FE_ConvertionFactors!$D$21)*FE_ConvertionFactors!$F$25*FE_ConvertionFactors!$H$25</f>
        <v>354465.01439999993</v>
      </c>
      <c r="AJ53" s="205">
        <f>DB_Census_State!AN53*FE_ConvertionFactors!$C$22*FE_ConvertionFactors!$F$22*FE_ConvertionFactors!$I$22</f>
        <v>41854.908479999991</v>
      </c>
      <c r="AK53" s="205">
        <f>DB_Census_State!AO53*FE_ConvertionFactors!$F$27*FE_ConvertionFactors!$G$27</f>
        <v>0.19400000000000001</v>
      </c>
      <c r="AL53" s="205">
        <f>DB_Census_State!AO53*FE_ConvertionFactors!$C$29*FE_ConvertionFactors!$F$29*FE_ConvertionFactors!$G$29</f>
        <v>0.21021000000000001</v>
      </c>
      <c r="AM53" s="205">
        <f>DB_Census_State!AO53*FE_ConvertionFactors!$F$27*FE_ConvertionFactors!$H$27</f>
        <v>17.266000000000002</v>
      </c>
      <c r="AN53" s="205">
        <f>DB_Census_State!AO53*FE_ConvertionFactors!$C$29*FE_ConvertionFactors!$F$29*FE_ConvertionFactors!$H$29</f>
        <v>47.501999999999995</v>
      </c>
      <c r="AO53" s="205">
        <f>DB_Census_State!AO53*FE_ConvertionFactors!$F$27*FE_ConvertionFactors!$I$27</f>
        <v>9.2635000000000005</v>
      </c>
      <c r="AP53" s="205">
        <f>DB_Census_State!AP53*FE_ConvertionFactors!$F$31*FE_ConvertionFactors!$G$31</f>
        <v>875.28167999999994</v>
      </c>
      <c r="AQ53" s="205">
        <f>DB_Census_State!AP53*FE_ConvertionFactors!$F$31*FE_ConvertionFactors!$H$31</f>
        <v>119421.9936</v>
      </c>
      <c r="AR53" s="205">
        <f>DB_Census_State!AP53*FE_ConvertionFactors!$F$31*FE_ConvertionFactors!$I$31</f>
        <v>99518.328000000009</v>
      </c>
      <c r="AS53" s="205">
        <f>DB_Census_State!AQ53*FE_ConvertionFactors!$C$34*FE_ConvertionFactors!$F$34*FE_ConvertionFactors!$G$34</f>
        <v>2748.5897600000008</v>
      </c>
      <c r="AT53" s="205">
        <f>DB_Census_State!AQ53*FE_ConvertionFactors!$C$35*FE_ConvertionFactors!$F$35*FE_ConvertionFactors!$G$35</f>
        <v>9143.969148000002</v>
      </c>
      <c r="AU53" s="205">
        <f>DB_Census_State!AQ53*FE_ConvertionFactors!$C$35*FE_ConvertionFactors!$C$37*FE_ConvertionFactors!$F$37*FE_ConvertionFactors!$G$37</f>
        <v>5234.4143389440005</v>
      </c>
      <c r="AV53" s="205">
        <f>DB_Census_State!AQ53*FE_ConvertionFactors!$C$35*FE_ConvertionFactors!$C$38*FE_ConvertionFactors!$C$39*FE_ConvertionFactors!$F$39*FE_ConvertionFactors!$G$39</f>
        <v>1948.9636463660001</v>
      </c>
      <c r="AW53" s="205">
        <f>DB_Census_State!AQ53*FE_ConvertionFactors!$C$35*FE_ConvertionFactors!$C$38*FE_ConvertionFactors!$C$40*FE_ConvertionFactors!$F$40*FE_ConvertionFactors!$G$40</f>
        <v>400.47198213000001</v>
      </c>
      <c r="AX53" s="205">
        <f>DB_Census_State!AQ53*FE_ConvertionFactors!$C$35*FE_ConvertionFactors!$C$38*FE_ConvertionFactors!$C$41*FE_ConvertionFactors!$F$41*FE_ConvertionFactors!$G$41</f>
        <v>0</v>
      </c>
      <c r="AY53" s="205">
        <f>DB_Census_State!AQ53*FE_ConvertionFactors!$C$35*FE_ConvertionFactors!$C$42*FE_ConvertionFactors!$C$44*FE_ConvertionFactors!$F$44*FE_ConvertionFactors!$G$44</f>
        <v>10509.199328769662</v>
      </c>
      <c r="AZ53" s="205">
        <f>(DB_Census_State!AQ53*FE_ConvertionFactors!$D$46/FE_ConvertionFactors!$D$33)*FE_ConvertionFactors!$F$46*FE_ConvertionFactors!$G$46</f>
        <v>36071.968469333333</v>
      </c>
      <c r="BA53" s="205">
        <f>DB_Census_State!AQ53*FE_ConvertionFactors!$C$34*FE_ConvertionFactors!$F$34*FE_ConvertionFactors!$H$34</f>
        <v>934520.51840000018</v>
      </c>
      <c r="BB53" s="205">
        <f>DB_Census_State!AQ53*FE_ConvertionFactors!$C$35*FE_ConvertionFactors!$F$35*FE_ConvertionFactors!$H$35</f>
        <v>10363165.034400001</v>
      </c>
      <c r="BC53" s="205">
        <f>DB_Census_State!AQ53*FE_ConvertionFactors!$C$35*FE_ConvertionFactors!$C$37*FE_ConvertionFactors!$F$37*FE_ConvertionFactors!$H$37</f>
        <v>5350734.6575872004</v>
      </c>
      <c r="BD53" s="205">
        <f>DB_Census_State!AQ53*FE_ConvertionFactors!$C$35*FE_ConvertionFactors!$C$38*FE_ConvertionFactors!$C$39*FE_ConvertionFactors!$F$39*FE_ConvertionFactors!$H$39</f>
        <v>520904.82911964005</v>
      </c>
      <c r="BE53" s="205">
        <f>DB_Census_State!AQ53*FE_ConvertionFactors!$C$35*FE_ConvertionFactors!$C$38*FE_ConvertionFactors!$C$40*FE_ConvertionFactors!$F$40*FE_ConvertionFactors!$H$40</f>
        <v>179120.19564360002</v>
      </c>
      <c r="BF53" s="205">
        <f>DB_Census_State!AQ53*FE_ConvertionFactors!$C$35*FE_ConvertionFactors!$C$38*FE_ConvertionFactors!$C$41*FE_ConvertionFactors!$F$41*FE_ConvertionFactors!$H$41</f>
        <v>1954667.3382327</v>
      </c>
      <c r="BG53" s="205">
        <f>DB_Census_State!AQ53*FE_ConvertionFactors!$C$35*FE_ConvertionFactors!$C$42*FE_ConvertionFactors!$C$44*FE_ConvertionFactors!$F$44*FE_ConvertionFactors!$H$44</f>
        <v>1102604.519739768</v>
      </c>
      <c r="BH53" s="205">
        <f>(DB_Census_State!AQ53*FE_ConvertionFactors!$D$46/FE_ConvertionFactors!$D$33)*FE_ConvertionFactors!$F$46*FE_ConvertionFactors!$H$46</f>
        <v>11792758.922666667</v>
      </c>
      <c r="BI53" s="205">
        <f>DB_Census_State!AQ53*FE_ConvertionFactors!$C$35*FE_ConvertionFactors!$C$38*FE_ConvertionFactors!$C$41*FE_ConvertionFactors!$F$41*FE_ConvertionFactors!$I$41</f>
        <v>1809463.4788211279</v>
      </c>
      <c r="BJ53" s="181">
        <f>DB_Census_State!AR53*FE_ConvertionFactors!$F$48*FE_ConvertionFactors!$G$48</f>
        <v>5377.4772480000001</v>
      </c>
      <c r="BK53" s="205">
        <f>(DB_Census_State!AR53*FE_ConvertionFactors!$D$50/FE_ConvertionFactors!$D$48)*FE_ConvertionFactors!$F$50*FE_ConvertionFactors!$G$50</f>
        <v>2280.7699199999997</v>
      </c>
      <c r="BL53" s="181">
        <f>DB_Census_State!AR53*FE_ConvertionFactors!$F$48*FE_ConvertionFactors!$H$48</f>
        <v>403310.79360000003</v>
      </c>
      <c r="BM53" s="205">
        <f>(DB_Census_State!AR53*FE_ConvertionFactors!$D$50/FE_ConvertionFactors!$D$48)*FE_ConvertionFactors!$F$50*FE_ConvertionFactors!$H$50</f>
        <v>575011.00799999991</v>
      </c>
      <c r="BN53" s="181">
        <f>DB_Census_State!AR53*FE_ConvertionFactors!$F$48*FE_ConvertionFactors!$I$48</f>
        <v>284702.72688000003</v>
      </c>
      <c r="BO53" s="181">
        <f>DB_Census_State!AS53*FE_ConvertionFactors!$F$52*FE_ConvertionFactors!$G$52</f>
        <v>66.608524799999998</v>
      </c>
      <c r="BP53" s="205">
        <f>DB_Census_State!AS53*FE_ConvertionFactors!$C$53*FE_ConvertionFactors!$F$53*FE_ConvertionFactors!$G$53</f>
        <v>19.982557440000004</v>
      </c>
      <c r="BQ53" s="205">
        <f>DB_Census_State!AS53*FE_ConvertionFactors!$C$54*FE_ConvertionFactors!$C$55*FE_ConvertionFactors!$F$55*FE_ConvertionFactors!$G$55</f>
        <v>32.204121600000001</v>
      </c>
      <c r="BR53" s="205">
        <f>DB_Census_State!AS53*FE_ConvertionFactors!$C$54*FE_ConvertionFactors!$C$56*FE_ConvertionFactors!$F$56*FE_ConvertionFactors!$G$56</f>
        <v>5.6615644312500182</v>
      </c>
      <c r="BS53" s="205">
        <f>DB_Census_State!AS53*FE_ConvertionFactors!$F$52*FE_ConvertionFactors!$H$52</f>
        <v>15842.027520000003</v>
      </c>
      <c r="BT53" s="205">
        <f>DB_Census_State!AS53*FE_ConvertionFactors!$C$53*FE_ConvertionFactors!$F$53*FE_ConvertionFactors!$H$53</f>
        <v>4752.6082560000013</v>
      </c>
      <c r="BU53" s="205">
        <f>DB_Census_State!AS53*FE_ConvertionFactors!$C$54*FE_ConvertionFactors!$C$55*FE_ConvertionFactors!$F$55*FE_ConvertionFactors!$H$55</f>
        <v>9714.9100160000016</v>
      </c>
      <c r="BV53" s="205">
        <f>DB_Census_State!AS53*FE_ConvertionFactors!$C$54*FE_ConvertionFactors!$C$56*FE_ConvertionFactors!$F$56*FE_ConvertionFactors!$H$56</f>
        <v>1487.1042572750048</v>
      </c>
      <c r="BW53" s="205">
        <f>DB_Census_State!AS53*FE_ConvertionFactors!$F$52*FE_ConvertionFactors!$I$52</f>
        <v>8101.0368000000008</v>
      </c>
      <c r="BX53" s="205">
        <f>DB_Census_State!AS53*FE_ConvertionFactors!$C$53*FE_ConvertionFactors!$F$53*FE_ConvertionFactors!$I$53</f>
        <v>2430.3110400000005</v>
      </c>
      <c r="BY53" s="205">
        <f>DB_Census_State!AS53*FE_ConvertionFactors!$C$54*FE_ConvertionFactors!$C$55*FE_ConvertionFactors!$F$55*FE_ConvertionFactors!$L$55</f>
        <v>5045.3123840000007</v>
      </c>
      <c r="BZ53" s="205">
        <f>DB_Census_State!AS53*FE_ConvertionFactors!$C$54*FE_ConvertionFactors!$C$56*FE_ConvertionFactors!$F$56*FE_ConvertionFactors!$I$56</f>
        <v>849.2346646875028</v>
      </c>
      <c r="CA53" s="205">
        <f>DB_Census_State!AT53*FE_ConvertionFactors!$F$58*FE_ConvertionFactors!$G$58</f>
        <v>1291.8592959999999</v>
      </c>
      <c r="CB53" s="205">
        <f>(DB_Census_State!AT53*FE_ConvertionFactors!$D$60/FE_ConvertionFactors!$D$58)*FE_ConvertionFactors!$F$60*FE_ConvertionFactors!$G$60</f>
        <v>6057.3924409090914</v>
      </c>
      <c r="CC53" s="205">
        <f>DB_Census_State!AT53*FE_ConvertionFactors!$F$58*FE_ConvertionFactors!$H$58</f>
        <v>849645.92160000012</v>
      </c>
      <c r="CD53" s="205">
        <f>(DB_Census_State!AT53*FE_ConvertionFactors!$D$60/FE_ConvertionFactors!$D$58)*FE_ConvertionFactors!$F$60*FE_ConvertionFactors!$H$60</f>
        <v>484104.85772727273</v>
      </c>
      <c r="CE53" s="205">
        <f>DB_Census_State!AT53*FE_ConvertionFactors!$F$58*FE_ConvertionFactors!$I$58</f>
        <v>635992.26880000008</v>
      </c>
      <c r="CF53" s="205">
        <f>DB_Census_State!AU53*FE_ConvertionFactors!$F$62*FE_ConvertionFactors!$G$62</f>
        <v>22379.632000000001</v>
      </c>
      <c r="CG53" s="205">
        <f>DB_Census_State!AU53*FE_ConvertionFactors!$C$63*FE_ConvertionFactors!$F$63*FE_ConvertionFactors!$G$63</f>
        <v>8951.8528000000006</v>
      </c>
      <c r="CH53" s="205">
        <f>DB_Census_State!AU53*FE_ConvertionFactors!$C$64*FE_ConvertionFactors!$F$64*FE_ConvertionFactors!$G$64</f>
        <v>13427.779199999999</v>
      </c>
      <c r="CI53" s="205">
        <f>(DB_Census_State!AU53*FE_ConvertionFactors!$D$66/FE_ConvertionFactors!$D$62)*FE_ConvertionFactors!$F$66*FE_ConvertionFactors!$G$66</f>
        <v>11889.1795</v>
      </c>
      <c r="CJ53" s="205">
        <f>DB_Census_State!AU53*FE_ConvertionFactors!$F$62*FE_ConvertionFactors!$H$62</f>
        <v>4207370.8160000006</v>
      </c>
      <c r="CK53" s="205">
        <f>DB_Census_State!AU53*FE_ConvertionFactors!$C$63*FE_ConvertionFactors!$F$63*FE_ConvertionFactors!$H$63</f>
        <v>1682948.3264000001</v>
      </c>
      <c r="CL53" s="205">
        <f>DB_Census_State!AU53*FE_ConvertionFactors!$C$64*FE_ConvertionFactors!$F$64*FE_ConvertionFactors!$H$64</f>
        <v>2524422.4896</v>
      </c>
      <c r="CM53" s="205">
        <f>(DB_Census_State!AU53*FE_ConvertionFactors!$D$66/FE_ConvertionFactors!$D$62)*FE_ConvertionFactors!$F$66*FE_ConvertionFactors!$H$66</f>
        <v>3566753.85</v>
      </c>
      <c r="CN53" s="205">
        <f>DB_Census_State!AU53*FE_ConvertionFactors!$F$62*FE_ConvertionFactors!$I$62</f>
        <v>3580741.12</v>
      </c>
      <c r="CO53" s="205">
        <f>DB_Census_State!AU53*FE_ConvertionFactors!$C$63*FE_ConvertionFactors!$F$63*FE_ConvertionFactors!$I$63</f>
        <v>1432296.4480000001</v>
      </c>
      <c r="CP53" s="205">
        <f>DB_Census_State!AU53*FE_ConvertionFactors!$C$64*FE_ConvertionFactors!$F$64*FE_ConvertionFactors!$L$64</f>
        <v>2155158.5615999992</v>
      </c>
      <c r="CQ53" s="205">
        <f>DB_Census_State!AU53*FE_ConvertionFactors!$C$64*FE_ConvertionFactors!$F$64*FE_ConvertionFactors!$I$63</f>
        <v>2148444.6719999998</v>
      </c>
      <c r="CR53" s="205">
        <f>DB_Census_State!AV53*FE_ConvertionFactors!$F$68*FE_ConvertionFactors!$G$68</f>
        <v>659524.68400000001</v>
      </c>
      <c r="CS53" s="205">
        <f>DB_Census_State!AV53*FE_ConvertionFactors!$C$69*FE_ConvertionFactors!$F$69*FE_ConvertionFactors!$G$69</f>
        <v>131904.9368</v>
      </c>
      <c r="CT53" s="205">
        <f>DB_Census_State!AV53*FE_ConvertionFactors!$C$70*FE_ConvertionFactors!$C$71*FE_ConvertionFactors!$F$71*FE_ConvertionFactors!$G$71</f>
        <v>0</v>
      </c>
      <c r="CU53" s="205">
        <f>DB_Census_State!AV53*FE_ConvertionFactors!$C$70*FE_ConvertionFactors!$C$72*FE_ConvertionFactors!$F$72*FE_ConvertionFactors!$G$72</f>
        <v>560992.71086376009</v>
      </c>
      <c r="CV53" s="205">
        <f>(DB_Census_State!AV53*FE_ConvertionFactors!$D$74/FE_ConvertionFactors!$D$69)*FE_ConvertionFactors!$F$74*FE_ConvertionFactors!$G$74</f>
        <v>81534.645000000019</v>
      </c>
      <c r="CW53" s="205">
        <f>DB_Census_State!AV53*FE_ConvertionFactors!$F$68*FE_ConvertionFactors!$H$68</f>
        <v>38582194.013999999</v>
      </c>
      <c r="CX53" s="205">
        <f>DB_Census_State!AV53*FE_ConvertionFactors!$C$69*FE_ConvertionFactors!$F$69*FE_ConvertionFactors!$H$69</f>
        <v>7716438.8027999997</v>
      </c>
      <c r="CY53" s="205">
        <f>DB_Census_State!AV53*FE_ConvertionFactors!$C$70*FE_ConvertionFactors!$C$71*FE_ConvertionFactors!$F$71*FE_ConvertionFactors!$H$71</f>
        <v>8544830.7960000001</v>
      </c>
      <c r="CZ53" s="205">
        <f>DB_Census_State!AV53*FE_ConvertionFactors!$C$70*FE_ConvertionFactors!$C$72*FE_ConvertionFactors!$F$72*FE_ConvertionFactors!$H$72</f>
        <v>21335050.973003998</v>
      </c>
      <c r="DA53" s="205">
        <f>(DB_Census_State!AV53*FE_ConvertionFactors!$D$74/FE_ConvertionFactors!$D$69)*FE_ConvertionFactors!$F$74*FE_ConvertionFactors!$H$74</f>
        <v>26906432.850000001</v>
      </c>
      <c r="DB53" s="205">
        <f>DB_Census_State!AV53*FE_ConvertionFactors!$F$68*FE_ConvertionFactors!$I$68</f>
        <v>31327422.489999998</v>
      </c>
      <c r="DC53" s="205">
        <f>DB_Census_State!AV53*FE_ConvertionFactors!$C$69*FE_ConvertionFactors!$F$69*FE_ConvertionFactors!$I$69</f>
        <v>6265484.4979999997</v>
      </c>
      <c r="DD53" s="205">
        <f>DB_Census_State!AV53*FE_ConvertionFactors!$C$70*FE_ConvertionFactors!$C$71*FE_ConvertionFactors!$F$71*FE_ConvertionFactors!$I$71</f>
        <v>8044751.6399999997</v>
      </c>
      <c r="DE53" s="205">
        <f>DB_Census_State!AV53*FE_ConvertionFactors!$C$70*FE_ConvertionFactors!$C$72*FE_ConvertionFactors!$F$72*FE_ConvertionFactors!$L$72</f>
        <v>14999515.531782003</v>
      </c>
      <c r="DF53" s="205">
        <f>DB_Census_State!AV53*FE_ConvertionFactors!$C$70*FE_ConvertionFactors!$C$72*FE_ConvertionFactors!$F$72*FE_ConvertionFactors!$I$69</f>
        <v>20576952.71508</v>
      </c>
      <c r="DG53" s="205">
        <f>DB_Census_State!AW53*FE_ConvertionFactors!$F$76*FE_ConvertionFactors!$G$76</f>
        <v>27236.923999999999</v>
      </c>
      <c r="DH53" s="205">
        <f>DB_Census_State!AW53*FE_ConvertionFactors!$C$77*FE_ConvertionFactors!$F$77*FE_ConvertionFactors!$G$77</f>
        <v>18837.285200000002</v>
      </c>
      <c r="DI53" s="205">
        <f>DB_Census_State!AW53*FE_ConvertionFactors!$C$78*FE_ConvertionFactors!$F$78*FE_ConvertionFactors!$G$78</f>
        <v>7166.8346699999993</v>
      </c>
      <c r="DJ53" s="205">
        <f>(DB_Census_State!AW53*FE_ConvertionFactors!$D$80/FE_ConvertionFactors!$D$76)*FE_ConvertionFactors!$F$80*FE_ConvertionFactors!$G$80</f>
        <v>13649.413050000001</v>
      </c>
      <c r="DK53" s="205">
        <f>DB_Census_State!AW53*FE_ConvertionFactors!$F$76*FE_ConvertionFactors!$H$76</f>
        <v>3855072.3199999994</v>
      </c>
      <c r="DL53" s="205">
        <f>DB_Census_State!AW53*FE_ConvertionFactors!$C$77*FE_ConvertionFactors!$F$77*FE_ConvertionFactors!$H$77</f>
        <v>2997585.3840000001</v>
      </c>
      <c r="DM53" s="205">
        <f>DB_Census_State!AW53*FE_ConvertionFactors!$C$78*FE_ConvertionFactors!$F$78*FE_ConvertionFactors!$H$78</f>
        <v>782966.33100000001</v>
      </c>
      <c r="DN53" s="205">
        <f>(DB_Census_State!AW53*FE_ConvertionFactors!$D$80/FE_ConvertionFactors!$D$76)*FE_ConvertionFactors!$F$80*FE_ConvertionFactors!$H$80</f>
        <v>6012241.4625000004</v>
      </c>
      <c r="DO53" s="205">
        <f>DB_Census_State!AW53*FE_ConvertionFactors!$F$76*FE_ConvertionFactors!$I$76</f>
        <v>3352236.8</v>
      </c>
      <c r="DP53" s="205">
        <f>DB_Census_State!AW53*FE_ConvertionFactors!$C$77*FE_ConvertionFactors!$F$77*FE_ConvertionFactors!$I$77</f>
        <v>2620839.6800000002</v>
      </c>
      <c r="DQ53" s="205">
        <f>DB_Census_State!AW53*FE_ConvertionFactors!$C$78*FE_ConvertionFactors!$F$78*FE_ConvertionFactors!$L$78</f>
        <v>385269.14700000006</v>
      </c>
      <c r="DR53" s="205">
        <f>DB_Census_State!AW53*FE_ConvertionFactors!$C$78*FE_ConvertionFactors!$F$78*FE_ConvertionFactors!$I$77</f>
        <v>662828.64</v>
      </c>
      <c r="DS53" s="181">
        <f>SUM(DB_Census_State!M53:N53)*FE_ConvertionFactors!$E$84*FE_ConvertionFactors!$F$84*FE_ConvertionFactors!$G$84</f>
        <v>99680.778770917299</v>
      </c>
      <c r="DT53" s="181">
        <f>SUM(DB_Census_State!O53:P53)*FE_ConvertionFactors!$E$85*FE_ConvertionFactors!$F$85*FE_ConvertionFactors!$G$85</f>
        <v>161.32726065400001</v>
      </c>
      <c r="DU53" s="181">
        <f>SUM(DB_Census_State!Q53:S53)*FE_ConvertionFactors!$E$86*FE_ConvertionFactors!$F$86*FE_ConvertionFactors!$G$86</f>
        <v>642.81100638074997</v>
      </c>
      <c r="DV53" s="181">
        <f>DB_Census_State!U53*FE_ConvertionFactors!$E$87*FE_ConvertionFactors!$F$87*FE_ConvertionFactors!$G$87</f>
        <v>2996.756739878957</v>
      </c>
      <c r="DW53" s="181">
        <f>DB_Census_State!V53*FE_ConvertionFactors!$E$88*FE_ConvertionFactors!$F$88*FE_ConvertionFactors!$G$88</f>
        <v>2516.6774925</v>
      </c>
      <c r="DX53" s="181">
        <f>SUM(DB_Census_State!M53:N53)*FE_ConvertionFactors!$E$84*FE_ConvertionFactors!$F$84*FE_ConvertionFactors!$H$84</f>
        <v>5631316.7227726011</v>
      </c>
      <c r="DY53" s="181">
        <f>SUM(DB_Census_State!O53:P53)*FE_ConvertionFactors!$E$85*FE_ConvertionFactors!$F$85*FE_ConvertionFactors!$H$85</f>
        <v>10059.229193720001</v>
      </c>
      <c r="DZ53" s="181">
        <f>SUM(DB_Census_State!Q53:S53)*FE_ConvertionFactors!$E$86*FE_ConvertionFactors!$F$86*FE_ConvertionFactors!$H$86</f>
        <v>40850.099925875002</v>
      </c>
      <c r="EA53" s="181">
        <f>DB_Census_State!U53*FE_ConvertionFactors!$E$87*FE_ConvertionFactors!$F$87*FE_ConvertionFactors!$H$87</f>
        <v>229026.74566432444</v>
      </c>
      <c r="EB53" s="181">
        <f>DB_Census_State!V53*FE_ConvertionFactors!$E$88*FE_ConvertionFactors!$F$88*FE_ConvertionFactors!$H$88</f>
        <v>150422.103</v>
      </c>
      <c r="EC53" s="181">
        <f>SUM(DB_Census_State!M53:N53)*FE_ConvertionFactors!$E$84*FE_ConvertionFactors!$F$84*FE_ConvertionFactors!$I$84</f>
        <v>3797363.0007968498</v>
      </c>
      <c r="ED53" s="181">
        <f>SUM(DB_Census_State!O53:P53)*FE_ConvertionFactors!$E$85*FE_ConvertionFactors!$F$85*FE_ConvertionFactors!$I$85</f>
        <v>6794.7246251919996</v>
      </c>
      <c r="EE53" s="181">
        <f>SUM(DB_Census_State!Q53:S53)*FE_ConvertionFactors!$E$86*FE_ConvertionFactors!$F$86*FE_ConvertionFactors!$I$86</f>
        <v>27593.086365024999</v>
      </c>
      <c r="EF53" s="181">
        <f>DB_Census_State!U53*FE_ConvertionFactors!$E$87*FE_ConvertionFactors!$F$87*FE_ConvertionFactors!$I$87</f>
        <v>183221.39653145956</v>
      </c>
      <c r="EG53" s="181">
        <f>DB_Census_State!V53*FE_ConvertionFactors!$E$88*FE_ConvertionFactors!$F$88*FE_ConvertionFactors!$I$88</f>
        <v>96038.727300000013</v>
      </c>
      <c r="EH53" s="181">
        <f>DB_Census_State!W53*0.00104*FE_ConvertionFactors!$F$90*FE_ConvertionFactors!$G$90</f>
        <v>9011.4883248000006</v>
      </c>
      <c r="EI53" s="181">
        <f>DB_Census_State!X53*0.00104*FE_ConvertionFactors!$F$91*FE_ConvertionFactors!$G$91</f>
        <v>1.3785511999999998</v>
      </c>
      <c r="EJ53" s="181">
        <f>DB_Census_State!Y53*0.000054*FE_ConvertionFactors!$F$92*FE_ConvertionFactors!$G$92</f>
        <v>918.7085123999999</v>
      </c>
      <c r="EK53" s="205">
        <f>DB_Census_State!W53*0.00104*FE_ConvertionFactors!$F$90*FE_ConvertionFactors!$H$90</f>
        <v>1071176.91408</v>
      </c>
      <c r="EL53" s="205">
        <f>DB_Census_State!X53*0.00104*FE_ConvertionFactors!$F$91*FE_ConvertionFactors!$H$91</f>
        <v>163.86551999999995</v>
      </c>
      <c r="EM53" s="205">
        <f>DB_Census_State!Y53*0.000054*FE_ConvertionFactors!$F$92*FE_ConvertionFactors!$H$92</f>
        <v>76384.050602400006</v>
      </c>
      <c r="EN53" s="205">
        <f>DB_Census_State!W53*0.00104*FE_ConvertionFactors!$F$90*FE_ConvertionFactors!$I$90</f>
        <v>743362.77275520004</v>
      </c>
      <c r="EO53" s="205">
        <f>DB_Census_State!X53*0.00104*FE_ConvertionFactors!$F$91*FE_ConvertionFactors!$I$91</f>
        <v>113.71746879999996</v>
      </c>
      <c r="EP53" s="205">
        <f>DB_Census_State!Y53*0.000054*FE_ConvertionFactors!$F$92*FE_ConvertionFactors!$I$92</f>
        <v>45147.961180799997</v>
      </c>
    </row>
    <row r="54" spans="1:146" x14ac:dyDescent="0.2">
      <c r="A54" s="203">
        <v>51</v>
      </c>
      <c r="B54" s="203" t="s">
        <v>56</v>
      </c>
      <c r="C54" s="203">
        <v>1985</v>
      </c>
      <c r="D54" s="204" t="s">
        <v>204</v>
      </c>
      <c r="E54" s="205">
        <f>DB_Census_State!AL54*FE_ConvertionFactors!$C$4*FE_ConvertionFactors!$F$4*FE_ConvertionFactors!$G$4</f>
        <v>0</v>
      </c>
      <c r="F54" s="205">
        <f>DB_Census_State!AL54*FE_ConvertionFactors!$C$5*FE_ConvertionFactors!$F$5*FE_ConvertionFactors!$G$5</f>
        <v>2913.1957316000003</v>
      </c>
      <c r="G54" s="205">
        <f>(DB_Census_State!AL54*FE_ConvertionFactors!$D$9/FE_ConvertionFactors!$D$3)*FE_ConvertionFactors!$C$10*FE_ConvertionFactors!$F$10*FE_ConvertionFactors!$G$10</f>
        <v>270.81140053333331</v>
      </c>
      <c r="H54" s="205">
        <f>(DB_Census_State!AL54*FE_ConvertionFactors!$D$9/FE_ConvertionFactors!$D$3)*FE_ConvertionFactors!$C$11*FE_ConvertionFactors!$F$11*FE_ConvertionFactors!$G$11</f>
        <v>79.787853600000005</v>
      </c>
      <c r="I54" s="205">
        <f>DB_Census_State!AL54*FE_ConvertionFactors!$C$4*FE_ConvertionFactors!$F$4*FE_ConvertionFactors!$H$4</f>
        <v>94147.079999999987</v>
      </c>
      <c r="J54" s="205">
        <f>DB_Census_State!AL54*FE_ConvertionFactors!$C$5*FE_ConvertionFactors!$F$5*FE_ConvertionFactors!$H$5</f>
        <v>167469.80810000002</v>
      </c>
      <c r="K54" s="205">
        <f>(DB_Census_State!AL54*FE_ConvertionFactors!$D$9/FE_ConvertionFactors!$D$3)*FE_ConvertionFactors!$C$10*FE_ConvertionFactors!$F$10*FE_ConvertionFactors!$H$10</f>
        <v>79550.848906666666</v>
      </c>
      <c r="L54" s="205">
        <f>(DB_Census_State!AL54*FE_ConvertionFactors!$D$9/FE_ConvertionFactors!$D$3)*FE_ConvertionFactors!$C$11*FE_ConvertionFactors!$F$11*FE_ConvertionFactors!$H$11</f>
        <v>12425.977200000001</v>
      </c>
      <c r="M54" s="205">
        <f>DB_Census_State!AL54*FE_ConvertionFactors!$C$4*FE_ConvertionFactors!$F$4*FE_ConvertionFactors!$I$4</f>
        <v>88637.2</v>
      </c>
      <c r="N54" s="205">
        <f>DB_Census_State!AL54*FE_ConvertionFactors!$C$5*FE_ConvertionFactors!$F$5*FE_ConvertionFactors!$L$5</f>
        <v>84513.833390000014</v>
      </c>
      <c r="O54" s="205">
        <f>DB_Census_State!AM54*FE_ConvertionFactors!$C$14*FE_ConvertionFactors!$F$14*FE_ConvertionFactors!$G$14</f>
        <v>28245.304880000003</v>
      </c>
      <c r="P54" s="205">
        <f>DB_Census_State!AM54*FE_ConvertionFactors!$C$15*FE_ConvertionFactors!$F$15*FE_ConvertionFactors!$G$15</f>
        <v>8120.1597859999993</v>
      </c>
      <c r="Q54" s="205">
        <f>DB_Census_State!AM54*FE_ConvertionFactors!$C$16*FE_ConvertionFactors!$F$16*FE_ConvertionFactors!$G$16</f>
        <v>11298.121952</v>
      </c>
      <c r="R54" s="205">
        <f>DB_Census_State!AM54*FE_ConvertionFactors!$C$17*FE_ConvertionFactors!$F$17*FE_ConvertionFactors!$G$17</f>
        <v>4141.1913669999994</v>
      </c>
      <c r="S54" s="205">
        <f>(DB_Census_State!AM54*FE_ConvertionFactors!$D$19/FE_ConvertionFactors!$D$13)*FE_ConvertionFactors!$F$19*FE_ConvertionFactors!$G$19</f>
        <v>29008.515946666674</v>
      </c>
      <c r="T54" s="205">
        <f>DB_Census_State!AM54*FE_ConvertionFactors!$C$14*FE_ConvertionFactors!$F$14*FE_ConvertionFactors!$H$14</f>
        <v>4888610.4600000009</v>
      </c>
      <c r="U54" s="205">
        <f>DB_Census_State!AM54*FE_ConvertionFactors!$C$15*FE_ConvertionFactors!$F$15*FE_ConvertionFactors!$H$15</f>
        <v>1163158.0233999998</v>
      </c>
      <c r="V54" s="205">
        <f>DB_Census_State!AM54*FE_ConvertionFactors!$C$16*FE_ConvertionFactors!$F$16*FE_ConvertionFactors!$H$16</f>
        <v>1955444.1839999999</v>
      </c>
      <c r="W54" s="205">
        <f>DB_Census_State!AM54*FE_ConvertionFactors!$C$17*FE_ConvertionFactors!$F$17*FE_ConvertionFactors!$H$17</f>
        <v>1824362.6833000001</v>
      </c>
      <c r="X54" s="205">
        <f>(DB_Census_State!AM54*FE_ConvertionFactors!$D$19/FE_ConvertionFactors!$D$13)*FE_ConvertionFactors!$F$19*FE_ConvertionFactors!$H$19</f>
        <v>10705523.742222223</v>
      </c>
      <c r="Y54" s="205">
        <f>DB_Census_State!AM54*FE_ConvertionFactors!$C$14*FE_ConvertionFactors!$F$14*FE_ConvertionFactors!$I$14</f>
        <v>4535544.1490000002</v>
      </c>
      <c r="Z54" s="205">
        <f>DB_Census_State!AM54*FE_ConvertionFactors!$C$15*FE_ConvertionFactors!$F$15*FE_ConvertionFactors!$L$15</f>
        <v>776353.11467499984</v>
      </c>
      <c r="AA54" s="205">
        <f>DB_Census_State!AM54*FE_ConvertionFactors!$C$15*FE_ConvertionFactors!$F$15*FE_ConvertionFactors!$I$14</f>
        <v>916261.27314999991</v>
      </c>
      <c r="AB54" s="205">
        <f>DB_Census_State!AM54*FE_ConvertionFactors!$C$16*FE_ConvertionFactors!$F$16*FE_ConvertionFactors!$L$16</f>
        <v>1300901.722784641</v>
      </c>
      <c r="AC54" s="205">
        <f>DB_Census_State!AM54*FE_ConvertionFactors!$C$16*FE_ConvertionFactors!$F$16*FE_ConvertionFactors!$I$14</f>
        <v>1814217.6595999999</v>
      </c>
      <c r="AD54" s="205">
        <f>DB_Census_State!AN54*FE_ConvertionFactors!$C$22*FE_ConvertionFactors!$F$22*FE_ConvertionFactors!$G$22</f>
        <v>907.70091720000005</v>
      </c>
      <c r="AE54" s="205">
        <f>DB_Census_State!AN54*FE_ConvertionFactors!$C$23*FE_ConvertionFactors!$F$23*FE_ConvertionFactors!$G$23</f>
        <v>364.79301011999996</v>
      </c>
      <c r="AF54" s="205">
        <f>(DB_Census_State!AN54*FE_ConvertionFactors!$D$25/FE_ConvertionFactors!$D$21)*FE_ConvertionFactors!$F$25*FE_ConvertionFactors!$G$25</f>
        <v>20676.274752000005</v>
      </c>
      <c r="AG54" s="205">
        <f>DB_Census_State!AN54*FE_ConvertionFactors!$C$22*FE_ConvertionFactors!$F$22*FE_ConvertionFactors!$H$22</f>
        <v>294574.63728000002</v>
      </c>
      <c r="AH54" s="205">
        <f>DB_Census_State!AN54*FE_ConvertionFactors!$C$23*FE_ConvertionFactors!$F$23*FE_ConvertionFactors!$H$23</f>
        <v>94537.906847999999</v>
      </c>
      <c r="AI54" s="205">
        <f>(DB_Census_State!AN54*FE_ConvertionFactors!$D$25/FE_ConvertionFactors!$D$21)*FE_ConvertionFactors!$F$25*FE_ConvertionFactors!$H$25</f>
        <v>2204638.9344000001</v>
      </c>
      <c r="AJ54" s="205">
        <f>DB_Census_State!AN54*FE_ConvertionFactors!$C$22*FE_ConvertionFactors!$F$22*FE_ConvertionFactors!$I$22</f>
        <v>260321.77248000001</v>
      </c>
      <c r="AK54" s="205">
        <f>DB_Census_State!AO54*FE_ConvertionFactors!$F$27*FE_ConvertionFactors!$G$27</f>
        <v>201.566</v>
      </c>
      <c r="AL54" s="205">
        <f>DB_Census_State!AO54*FE_ConvertionFactors!$C$29*FE_ConvertionFactors!$F$29*FE_ConvertionFactors!$G$29</f>
        <v>218.40819000000002</v>
      </c>
      <c r="AM54" s="205">
        <f>DB_Census_State!AO54*FE_ConvertionFactors!$F$27*FE_ConvertionFactors!$H$27</f>
        <v>17939.374</v>
      </c>
      <c r="AN54" s="205">
        <f>DB_Census_State!AO54*FE_ConvertionFactors!$C$29*FE_ConvertionFactors!$F$29*FE_ConvertionFactors!$H$29</f>
        <v>49354.578000000001</v>
      </c>
      <c r="AO54" s="205">
        <f>DB_Census_State!AO54*FE_ConvertionFactors!$F$27*FE_ConvertionFactors!$I$27</f>
        <v>9624.7764999999999</v>
      </c>
      <c r="AP54" s="205">
        <f>DB_Census_State!AP54*FE_ConvertionFactors!$F$31*FE_ConvertionFactors!$G$31</f>
        <v>4844.9545199999993</v>
      </c>
      <c r="AQ54" s="205">
        <f>DB_Census_State!AP54*FE_ConvertionFactors!$F$31*FE_ConvertionFactors!$H$31</f>
        <v>661037.63039999991</v>
      </c>
      <c r="AR54" s="205">
        <f>DB_Census_State!AP54*FE_ConvertionFactors!$F$31*FE_ConvertionFactors!$I$31</f>
        <v>550864.69199999992</v>
      </c>
      <c r="AS54" s="205">
        <f>DB_Census_State!AQ54*FE_ConvertionFactors!$C$34*FE_ConvertionFactors!$F$34*FE_ConvertionFactors!$G$34</f>
        <v>1216.7019200000002</v>
      </c>
      <c r="AT54" s="205">
        <f>DB_Census_State!AQ54*FE_ConvertionFactors!$C$35*FE_ConvertionFactors!$F$35*FE_ConvertionFactors!$G$35</f>
        <v>4047.7065660000007</v>
      </c>
      <c r="AU54" s="205">
        <f>DB_Census_State!AQ54*FE_ConvertionFactors!$C$35*FE_ConvertionFactors!$C$37*FE_ConvertionFactors!$F$37*FE_ConvertionFactors!$G$37</f>
        <v>2317.0871364480004</v>
      </c>
      <c r="AV54" s="205">
        <f>DB_Census_State!AQ54*FE_ConvertionFactors!$C$35*FE_ConvertionFactors!$C$38*FE_ConvertionFactors!$C$39*FE_ConvertionFactors!$F$39*FE_ConvertionFactors!$G$39</f>
        <v>862.73617294700023</v>
      </c>
      <c r="AW54" s="205">
        <f>DB_Census_State!AQ54*FE_ConvertionFactors!$C$35*FE_ConvertionFactors!$C$38*FE_ConvertionFactors!$C$40*FE_ConvertionFactors!$F$40*FE_ConvertionFactors!$G$40</f>
        <v>177.27455608500003</v>
      </c>
      <c r="AX54" s="205">
        <f>DB_Census_State!AQ54*FE_ConvertionFactors!$C$35*FE_ConvertionFactors!$C$38*FE_ConvertionFactors!$C$41*FE_ConvertionFactors!$F$41*FE_ConvertionFactors!$G$41</f>
        <v>0</v>
      </c>
      <c r="AY54" s="205">
        <f>DB_Census_State!AQ54*FE_ConvertionFactors!$C$35*FE_ConvertionFactors!$C$42*FE_ConvertionFactors!$C$44*FE_ConvertionFactors!$F$44*FE_ConvertionFactors!$G$44</f>
        <v>4652.0449093780944</v>
      </c>
      <c r="AZ54" s="205">
        <f>(DB_Census_State!AQ54*FE_ConvertionFactors!$D$46/FE_ConvertionFactors!$D$33)*FE_ConvertionFactors!$F$46*FE_ConvertionFactors!$G$46</f>
        <v>15967.764245333334</v>
      </c>
      <c r="BA54" s="205">
        <f>DB_Census_State!AQ54*FE_ConvertionFactors!$C$34*FE_ConvertionFactors!$F$34*FE_ConvertionFactors!$H$34</f>
        <v>413678.65280000004</v>
      </c>
      <c r="BB54" s="205">
        <f>DB_Census_State!AQ54*FE_ConvertionFactors!$C$35*FE_ConvertionFactors!$F$35*FE_ConvertionFactors!$H$35</f>
        <v>4587400.7748000007</v>
      </c>
      <c r="BC54" s="205">
        <f>DB_Census_State!AQ54*FE_ConvertionFactors!$C$35*FE_ConvertionFactors!$C$37*FE_ConvertionFactors!$F$37*FE_ConvertionFactors!$H$37</f>
        <v>2368577.9617024004</v>
      </c>
      <c r="BD54" s="205">
        <f>DB_Census_State!AQ54*FE_ConvertionFactors!$C$35*FE_ConvertionFactors!$C$38*FE_ConvertionFactors!$C$39*FE_ConvertionFactors!$F$39*FE_ConvertionFactors!$H$39</f>
        <v>230585.84986038005</v>
      </c>
      <c r="BE54" s="205">
        <f>DB_Census_State!AQ54*FE_ConvertionFactors!$C$35*FE_ConvertionFactors!$C$38*FE_ConvertionFactors!$C$40*FE_ConvertionFactors!$F$40*FE_ConvertionFactors!$H$40</f>
        <v>79290.074176200011</v>
      </c>
      <c r="BF54" s="205">
        <f>DB_Census_State!AQ54*FE_ConvertionFactors!$C$35*FE_ConvertionFactors!$C$38*FE_ConvertionFactors!$C$41*FE_ConvertionFactors!$F$41*FE_ConvertionFactors!$H$41</f>
        <v>865260.99238215014</v>
      </c>
      <c r="BG54" s="205">
        <f>DB_Census_State!AQ54*FE_ConvertionFactors!$C$35*FE_ConvertionFactors!$C$42*FE_ConvertionFactors!$C$44*FE_ConvertionFactors!$F$44*FE_ConvertionFactors!$H$44</f>
        <v>488083.40032819356</v>
      </c>
      <c r="BH54" s="205">
        <f>(DB_Census_State!AQ54*FE_ConvertionFactors!$D$46/FE_ConvertionFactors!$D$33)*FE_ConvertionFactors!$F$46*FE_ConvertionFactors!$H$46</f>
        <v>5220230.6186666675</v>
      </c>
      <c r="BI54" s="205">
        <f>DB_Census_State!AQ54*FE_ConvertionFactors!$C$35*FE_ConvertionFactors!$C$38*FE_ConvertionFactors!$C$41*FE_ConvertionFactors!$F$41*FE_ConvertionFactors!$I$41</f>
        <v>800984.46151947603</v>
      </c>
      <c r="BJ54" s="181">
        <f>DB_Census_State!AR54*FE_ConvertionFactors!$F$48*FE_ConvertionFactors!$G$48</f>
        <v>4929.3541439999999</v>
      </c>
      <c r="BK54" s="205">
        <f>(DB_Census_State!AR54*FE_ConvertionFactors!$D$50/FE_ConvertionFactors!$D$48)*FE_ConvertionFactors!$F$50*FE_ConvertionFactors!$G$50</f>
        <v>2090.7057599999994</v>
      </c>
      <c r="BL54" s="181">
        <f>DB_Census_State!AR54*FE_ConvertionFactors!$F$48*FE_ConvertionFactors!$H$48</f>
        <v>369701.56080000004</v>
      </c>
      <c r="BM54" s="205">
        <f>(DB_Census_State!AR54*FE_ConvertionFactors!$D$50/FE_ConvertionFactors!$D$48)*FE_ConvertionFactors!$F$50*FE_ConvertionFactors!$H$50</f>
        <v>527093.42399999988</v>
      </c>
      <c r="BN54" s="181">
        <f>DB_Census_State!AR54*FE_ConvertionFactors!$F$48*FE_ConvertionFactors!$I$48</f>
        <v>260977.49964000002</v>
      </c>
      <c r="BO54" s="181">
        <f>DB_Census_State!AS54*FE_ConvertionFactors!$F$52*FE_ConvertionFactors!$G$52</f>
        <v>50.875473600000007</v>
      </c>
      <c r="BP54" s="205">
        <f>DB_Census_State!AS54*FE_ConvertionFactors!$C$53*FE_ConvertionFactors!$F$53*FE_ConvertionFactors!$G$53</f>
        <v>15.262642080000003</v>
      </c>
      <c r="BQ54" s="205">
        <f>DB_Census_State!AS54*FE_ConvertionFactors!$C$54*FE_ConvertionFactors!$C$55*FE_ConvertionFactors!$F$55*FE_ConvertionFactors!$G$55</f>
        <v>24.597451199999998</v>
      </c>
      <c r="BR54" s="205">
        <f>DB_Census_State!AS54*FE_ConvertionFactors!$C$54*FE_ConvertionFactors!$C$56*FE_ConvertionFactors!$F$56*FE_ConvertionFactors!$G$56</f>
        <v>4.3242929132812638</v>
      </c>
      <c r="BS54" s="205">
        <f>DB_Census_State!AS54*FE_ConvertionFactors!$F$52*FE_ConvertionFactors!$H$52</f>
        <v>12100.112640000003</v>
      </c>
      <c r="BT54" s="205">
        <f>DB_Census_State!AS54*FE_ConvertionFactors!$C$53*FE_ConvertionFactors!$F$53*FE_ConvertionFactors!$H$53</f>
        <v>3630.0337920000011</v>
      </c>
      <c r="BU54" s="205">
        <f>DB_Census_State!AS54*FE_ConvertionFactors!$C$54*FE_ConvertionFactors!$C$55*FE_ConvertionFactors!$F$55*FE_ConvertionFactors!$H$55</f>
        <v>7420.2311120000004</v>
      </c>
      <c r="BV54" s="205">
        <f>DB_Census_State!AS54*FE_ConvertionFactors!$C$54*FE_ConvertionFactors!$C$56*FE_ConvertionFactors!$F$56*FE_ConvertionFactors!$H$56</f>
        <v>1135.8476052218787</v>
      </c>
      <c r="BW54" s="205">
        <f>DB_Census_State!AS54*FE_ConvertionFactors!$F$52*FE_ConvertionFactors!$I$52</f>
        <v>6187.557600000001</v>
      </c>
      <c r="BX54" s="205">
        <f>DB_Census_State!AS54*FE_ConvertionFactors!$C$53*FE_ConvertionFactors!$F$53*FE_ConvertionFactors!$I$53</f>
        <v>1856.2672800000005</v>
      </c>
      <c r="BY54" s="205">
        <f>DB_Census_State!AS54*FE_ConvertionFactors!$C$54*FE_ConvertionFactors!$C$55*FE_ConvertionFactors!$F$55*FE_ConvertionFactors!$L$55</f>
        <v>3853.600688</v>
      </c>
      <c r="BZ54" s="205">
        <f>DB_Census_State!AS54*FE_ConvertionFactors!$C$54*FE_ConvertionFactors!$C$56*FE_ConvertionFactors!$F$56*FE_ConvertionFactors!$I$56</f>
        <v>648.64393699218965</v>
      </c>
      <c r="CA54" s="205">
        <f>DB_Census_State!AT54*FE_ConvertionFactors!$F$58*FE_ConvertionFactors!$G$58</f>
        <v>975.39062399999989</v>
      </c>
      <c r="CB54" s="205">
        <f>(DB_Census_State!AT54*FE_ConvertionFactors!$D$60/FE_ConvertionFactors!$D$58)*FE_ConvertionFactors!$F$60*FE_ConvertionFactors!$G$60</f>
        <v>4573.5041045454545</v>
      </c>
      <c r="CC54" s="205">
        <f>DB_Census_State!AT54*FE_ConvertionFactors!$F$58*FE_ConvertionFactors!$H$58</f>
        <v>641506.91040000005</v>
      </c>
      <c r="CD54" s="205">
        <f>(DB_Census_State!AT54*FE_ConvertionFactors!$D$60/FE_ConvertionFactors!$D$58)*FE_ConvertionFactors!$F$60*FE_ConvertionFactors!$H$60</f>
        <v>365512.97863636358</v>
      </c>
      <c r="CE54" s="205">
        <f>DB_Census_State!AT54*FE_ConvertionFactors!$F$58*FE_ConvertionFactors!$I$58</f>
        <v>480192.30719999998</v>
      </c>
      <c r="CF54" s="205">
        <f>DB_Census_State!AU54*FE_ConvertionFactors!$F$62*FE_ConvertionFactors!$G$62</f>
        <v>21112.256000000001</v>
      </c>
      <c r="CG54" s="205">
        <f>DB_Census_State!AU54*FE_ConvertionFactors!$C$63*FE_ConvertionFactors!$F$63*FE_ConvertionFactors!$G$63</f>
        <v>8444.9024000000009</v>
      </c>
      <c r="CH54" s="205">
        <f>DB_Census_State!AU54*FE_ConvertionFactors!$C$64*FE_ConvertionFactors!$F$64*FE_ConvertionFactors!$G$64</f>
        <v>12667.353599999999</v>
      </c>
      <c r="CI54" s="205">
        <f>(DB_Census_State!AU54*FE_ConvertionFactors!$D$66/FE_ConvertionFactors!$D$62)*FE_ConvertionFactors!$F$66*FE_ConvertionFactors!$G$66</f>
        <v>11215.885999999999</v>
      </c>
      <c r="CJ54" s="205">
        <f>DB_Census_State!AU54*FE_ConvertionFactors!$F$62*FE_ConvertionFactors!$H$62</f>
        <v>3969104.128</v>
      </c>
      <c r="CK54" s="205">
        <f>DB_Census_State!AU54*FE_ConvertionFactors!$C$63*FE_ConvertionFactors!$F$63*FE_ConvertionFactors!$H$63</f>
        <v>1587641.6512000002</v>
      </c>
      <c r="CL54" s="205">
        <f>DB_Census_State!AU54*FE_ConvertionFactors!$C$64*FE_ConvertionFactors!$F$64*FE_ConvertionFactors!$H$64</f>
        <v>2381462.4767999998</v>
      </c>
      <c r="CM54" s="205">
        <f>(DB_Census_State!AU54*FE_ConvertionFactors!$D$66/FE_ConvertionFactors!$D$62)*FE_ConvertionFactors!$F$66*FE_ConvertionFactors!$H$66</f>
        <v>3364765.8</v>
      </c>
      <c r="CN54" s="205">
        <f>DB_Census_State!AU54*FE_ConvertionFactors!$F$62*FE_ConvertionFactors!$I$62</f>
        <v>3377960.96</v>
      </c>
      <c r="CO54" s="205">
        <f>DB_Census_State!AU54*FE_ConvertionFactors!$C$63*FE_ConvertionFactors!$F$63*FE_ConvertionFactors!$I$63</f>
        <v>1351184.3840000001</v>
      </c>
      <c r="CP54" s="205">
        <f>DB_Census_State!AU54*FE_ConvertionFactors!$C$64*FE_ConvertionFactors!$F$64*FE_ConvertionFactors!$L$64</f>
        <v>2033110.2527999992</v>
      </c>
      <c r="CQ54" s="205">
        <f>DB_Census_State!AU54*FE_ConvertionFactors!$C$64*FE_ConvertionFactors!$F$64*FE_ConvertionFactors!$I$63</f>
        <v>2026776.5759999997</v>
      </c>
      <c r="CR54" s="205">
        <f>DB_Census_State!AV54*FE_ConvertionFactors!$F$68*FE_ConvertionFactors!$G$68</f>
        <v>586232.92000000004</v>
      </c>
      <c r="CS54" s="205">
        <f>DB_Census_State!AV54*FE_ConvertionFactors!$C$69*FE_ConvertionFactors!$F$69*FE_ConvertionFactors!$G$69</f>
        <v>117246.58400000002</v>
      </c>
      <c r="CT54" s="205">
        <f>DB_Census_State!AV54*FE_ConvertionFactors!$C$70*FE_ConvertionFactors!$C$71*FE_ConvertionFactors!$F$71*FE_ConvertionFactors!$G$71</f>
        <v>0</v>
      </c>
      <c r="CU54" s="205">
        <f>DB_Census_State!AV54*FE_ConvertionFactors!$C$70*FE_ConvertionFactors!$C$72*FE_ConvertionFactors!$F$72*FE_ConvertionFactors!$G$72</f>
        <v>498650.62364880001</v>
      </c>
      <c r="CV54" s="205">
        <f>(DB_Census_State!AV54*FE_ConvertionFactors!$D$74/FE_ConvertionFactors!$D$69)*FE_ConvertionFactors!$F$74*FE_ConvertionFactors!$G$74</f>
        <v>72473.850000000006</v>
      </c>
      <c r="CW54" s="205">
        <f>DB_Census_State!AV54*FE_ConvertionFactors!$F$68*FE_ConvertionFactors!$H$68</f>
        <v>34294625.82</v>
      </c>
      <c r="CX54" s="205">
        <f>DB_Census_State!AV54*FE_ConvertionFactors!$C$69*FE_ConvertionFactors!$F$69*FE_ConvertionFactors!$H$69</f>
        <v>6858925.1639999999</v>
      </c>
      <c r="CY54" s="205">
        <f>DB_Census_State!AV54*FE_ConvertionFactors!$C$70*FE_ConvertionFactors!$C$71*FE_ConvertionFactors!$F$71*FE_ConvertionFactors!$H$71</f>
        <v>7595259.4799999995</v>
      </c>
      <c r="CZ54" s="205">
        <f>DB_Census_State!AV54*FE_ConvertionFactors!$C$70*FE_ConvertionFactors!$C$72*FE_ConvertionFactors!$F$72*FE_ConvertionFactors!$H$72</f>
        <v>18964126.034519996</v>
      </c>
      <c r="DA54" s="205">
        <f>(DB_Census_State!AV54*FE_ConvertionFactors!$D$74/FE_ConvertionFactors!$D$69)*FE_ConvertionFactors!$F$74*FE_ConvertionFactors!$H$74</f>
        <v>23916370.5</v>
      </c>
      <c r="DB54" s="205">
        <f>DB_Census_State!AV54*FE_ConvertionFactors!$F$68*FE_ConvertionFactors!$I$68</f>
        <v>27846063.699999999</v>
      </c>
      <c r="DC54" s="205">
        <f>DB_Census_State!AV54*FE_ConvertionFactors!$C$69*FE_ConvertionFactors!$F$69*FE_ConvertionFactors!$I$69</f>
        <v>5569212.7400000002</v>
      </c>
      <c r="DD54" s="205">
        <f>DB_Census_State!AV54*FE_ConvertionFactors!$C$70*FE_ConvertionFactors!$C$71*FE_ConvertionFactors!$F$71*FE_ConvertionFactors!$I$71</f>
        <v>7150753.2000000002</v>
      </c>
      <c r="DE54" s="205">
        <f>DB_Census_State!AV54*FE_ConvertionFactors!$C$70*FE_ConvertionFactors!$C$72*FE_ConvertionFactors!$F$72*FE_ConvertionFactors!$L$72</f>
        <v>13332646.983660001</v>
      </c>
      <c r="DF54" s="205">
        <f>DB_Census_State!AV54*FE_ConvertionFactors!$C$70*FE_ConvertionFactors!$C$72*FE_ConvertionFactors!$F$72*FE_ConvertionFactors!$I$69</f>
        <v>18290273.840399999</v>
      </c>
      <c r="DG54" s="205">
        <f>DB_Census_State!AW54*FE_ConvertionFactors!$F$76*FE_ConvertionFactors!$G$76</f>
        <v>41.298400000000001</v>
      </c>
      <c r="DH54" s="205">
        <f>DB_Census_State!AW54*FE_ConvertionFactors!$C$77*FE_ConvertionFactors!$F$77*FE_ConvertionFactors!$G$77</f>
        <v>28.56232</v>
      </c>
      <c r="DI54" s="205">
        <f>DB_Census_State!AW54*FE_ConvertionFactors!$C$78*FE_ConvertionFactors!$F$78*FE_ConvertionFactors!$G$78</f>
        <v>10.866821999999999</v>
      </c>
      <c r="DJ54" s="205">
        <f>(DB_Census_State!AW54*FE_ConvertionFactors!$D$80/FE_ConvertionFactors!$D$76)*FE_ConvertionFactors!$F$80*FE_ConvertionFactors!$G$80</f>
        <v>20.696130000000004</v>
      </c>
      <c r="DK54" s="205">
        <f>DB_Census_State!AW54*FE_ConvertionFactors!$F$76*FE_ConvertionFactors!$H$76</f>
        <v>5845.3119999999999</v>
      </c>
      <c r="DL54" s="205">
        <f>DB_Census_State!AW54*FE_ConvertionFactors!$C$77*FE_ConvertionFactors!$F$77*FE_ConvertionFactors!$H$77</f>
        <v>4545.1343999999999</v>
      </c>
      <c r="DM54" s="205">
        <f>DB_Census_State!AW54*FE_ConvertionFactors!$C$78*FE_ConvertionFactors!$F$78*FE_ConvertionFactors!$H$78</f>
        <v>1187.1845999999998</v>
      </c>
      <c r="DN54" s="205">
        <f>(DB_Census_State!AW54*FE_ConvertionFactors!$D$80/FE_ConvertionFactors!$D$76)*FE_ConvertionFactors!$F$80*FE_ConvertionFactors!$H$80</f>
        <v>9116.1525000000001</v>
      </c>
      <c r="DO54" s="205">
        <f>DB_Census_State!AW54*FE_ConvertionFactors!$F$76*FE_ConvertionFactors!$I$76</f>
        <v>5082.88</v>
      </c>
      <c r="DP54" s="205">
        <f>DB_Census_State!AW54*FE_ConvertionFactors!$C$77*FE_ConvertionFactors!$F$77*FE_ConvertionFactors!$I$77</f>
        <v>3973.8879999999999</v>
      </c>
      <c r="DQ54" s="205">
        <f>DB_Census_State!AW54*FE_ConvertionFactors!$C$78*FE_ConvertionFactors!$F$78*FE_ConvertionFactors!$L$78</f>
        <v>584.17020000000002</v>
      </c>
      <c r="DR54" s="205">
        <f>DB_Census_State!AW54*FE_ConvertionFactors!$C$78*FE_ConvertionFactors!$F$78*FE_ConvertionFactors!$I$77</f>
        <v>1005.024</v>
      </c>
      <c r="DS54" s="181">
        <f>SUM(DB_Census_State!M54:N54)*FE_ConvertionFactors!$E$84*FE_ConvertionFactors!$F$84*FE_ConvertionFactors!$G$84</f>
        <v>43494.170967876715</v>
      </c>
      <c r="DT54" s="181">
        <f>SUM(DB_Census_State!O54:P54)*FE_ConvertionFactors!$E$85*FE_ConvertionFactors!$F$85*FE_ConvertionFactors!$G$85</f>
        <v>34.952659294</v>
      </c>
      <c r="DU54" s="181">
        <f>SUM(DB_Census_State!Q54:S54)*FE_ConvertionFactors!$E$86*FE_ConvertionFactors!$F$86*FE_ConvertionFactors!$G$86</f>
        <v>389.96922078750003</v>
      </c>
      <c r="DV54" s="181">
        <f>DB_Census_State!U54*FE_ConvertionFactors!$E$87*FE_ConvertionFactors!$F$87*FE_ConvertionFactors!$G$87</f>
        <v>5019.9504961107841</v>
      </c>
      <c r="DW54" s="181">
        <f>DB_Census_State!V54*FE_ConvertionFactors!$E$88*FE_ConvertionFactors!$F$88*FE_ConvertionFactors!$G$88</f>
        <v>3300.1629525000008</v>
      </c>
      <c r="DX54" s="181">
        <f>SUM(DB_Census_State!M54:N54)*FE_ConvertionFactors!$E$84*FE_ConvertionFactors!$F$84*FE_ConvertionFactors!$H$84</f>
        <v>2457138.2300034249</v>
      </c>
      <c r="DY54" s="181">
        <f>SUM(DB_Census_State!O54:P54)*FE_ConvertionFactors!$E$85*FE_ConvertionFactors!$F$85*FE_ConvertionFactors!$H$85</f>
        <v>2179.4011089200003</v>
      </c>
      <c r="DZ54" s="181">
        <f>SUM(DB_Census_State!Q54:S54)*FE_ConvertionFactors!$E$86*FE_ConvertionFactors!$F$86*FE_ConvertionFactors!$H$86</f>
        <v>24782.216668750003</v>
      </c>
      <c r="EA54" s="181">
        <f>DB_Census_State!U54*FE_ConvertionFactors!$E$87*FE_ConvertionFactors!$F$87*FE_ConvertionFactors!$H$87</f>
        <v>383649.06641261169</v>
      </c>
      <c r="EB54" s="181">
        <f>DB_Census_State!V54*FE_ConvertionFactors!$E$88*FE_ConvertionFactors!$F$88*FE_ConvertionFactors!$H$88</f>
        <v>197251.11900000006</v>
      </c>
      <c r="EC54" s="181">
        <f>SUM(DB_Census_State!M54:N54)*FE_ConvertionFactors!$E$84*FE_ConvertionFactors!$F$84*FE_ConvertionFactors!$I$84</f>
        <v>1656920.7987762559</v>
      </c>
      <c r="ED54" s="181">
        <f>SUM(DB_Census_State!O54:P54)*FE_ConvertionFactors!$E$85*FE_ConvertionFactors!$F$85*FE_ConvertionFactors!$I$85</f>
        <v>1472.1237679120002</v>
      </c>
      <c r="EE54" s="181">
        <f>SUM(DB_Census_State!Q54:S54)*FE_ConvertionFactors!$E$86*FE_ConvertionFactors!$F$86*FE_ConvertionFactors!$I$86</f>
        <v>16739.685976249999</v>
      </c>
      <c r="EF54" s="181">
        <f>DB_Census_State!U54*FE_ConvertionFactors!$E$87*FE_ConvertionFactors!$F$87*FE_ConvertionFactors!$I$87</f>
        <v>306919.25313008938</v>
      </c>
      <c r="EG54" s="181">
        <f>DB_Census_State!V54*FE_ConvertionFactors!$E$88*FE_ConvertionFactors!$F$88*FE_ConvertionFactors!$I$88</f>
        <v>125937.25290000005</v>
      </c>
      <c r="EH54" s="181">
        <f>DB_Census_State!W54*0.00104*FE_ConvertionFactors!$F$90*FE_ConvertionFactors!$G$90</f>
        <v>4132.8628743999998</v>
      </c>
      <c r="EI54" s="181">
        <f>DB_Census_State!X54*0.00104*FE_ConvertionFactors!$F$91*FE_ConvertionFactors!$G$91</f>
        <v>14.626092</v>
      </c>
      <c r="EJ54" s="181">
        <f>DB_Census_State!Y54*0.000054*FE_ConvertionFactors!$F$92*FE_ConvertionFactors!$G$92</f>
        <v>352.50979679999995</v>
      </c>
      <c r="EK54" s="205">
        <f>DB_Census_State!W54*0.00104*FE_ConvertionFactors!$F$90*FE_ConvertionFactors!$H$90</f>
        <v>491264.83223999996</v>
      </c>
      <c r="EL54" s="205">
        <f>DB_Census_State!X54*0.00104*FE_ConvertionFactors!$F$91*FE_ConvertionFactors!$H$91</f>
        <v>1738.5732</v>
      </c>
      <c r="EM54" s="205">
        <f>DB_Census_State!Y54*0.000054*FE_ConvertionFactors!$F$92*FE_ConvertionFactors!$H$92</f>
        <v>29308.671676800001</v>
      </c>
      <c r="EN54" s="205">
        <f>DB_Census_State!W54*0.00104*FE_ConvertionFactors!$F$90*FE_ConvertionFactors!$I$90</f>
        <v>340922.19786559994</v>
      </c>
      <c r="EO54" s="205">
        <f>DB_Census_State!X54*0.00104*FE_ConvertionFactors!$F$91*FE_ConvertionFactors!$I$91</f>
        <v>1206.514608</v>
      </c>
      <c r="EP54" s="205">
        <f>DB_Census_State!Y54*0.000054*FE_ConvertionFactors!$F$92*FE_ConvertionFactors!$I$92</f>
        <v>17323.338585599999</v>
      </c>
    </row>
    <row r="55" spans="1:146" x14ac:dyDescent="0.2">
      <c r="A55" s="203">
        <v>52</v>
      </c>
      <c r="B55" s="203" t="s">
        <v>57</v>
      </c>
      <c r="C55" s="203">
        <v>1985</v>
      </c>
      <c r="D55" s="204" t="s">
        <v>204</v>
      </c>
      <c r="E55" s="205">
        <f>DB_Census_State!AL55*FE_ConvertionFactors!$C$4*FE_ConvertionFactors!$F$4*FE_ConvertionFactors!$G$4</f>
        <v>0</v>
      </c>
      <c r="F55" s="205">
        <f>DB_Census_State!AL55*FE_ConvertionFactors!$C$5*FE_ConvertionFactors!$F$5*FE_ConvertionFactors!$G$5</f>
        <v>23835.2820244</v>
      </c>
      <c r="G55" s="205">
        <f>(DB_Census_State!AL55*FE_ConvertionFactors!$D$9/FE_ConvertionFactors!$D$3)*FE_ConvertionFactors!$C$10*FE_ConvertionFactors!$F$10*FE_ConvertionFactors!$G$10</f>
        <v>2215.7337514666669</v>
      </c>
      <c r="H55" s="205">
        <f>(DB_Census_State!AL55*FE_ConvertionFactors!$D$9/FE_ConvertionFactors!$D$3)*FE_ConvertionFactors!$C$11*FE_ConvertionFactors!$F$11*FE_ConvertionFactors!$G$11</f>
        <v>652.81092240000009</v>
      </c>
      <c r="I55" s="205">
        <f>DB_Census_State!AL55*FE_ConvertionFactors!$C$4*FE_ConvertionFactors!$F$4*FE_ConvertionFactors!$H$4</f>
        <v>770295.72</v>
      </c>
      <c r="J55" s="205">
        <f>DB_Census_State!AL55*FE_ConvertionFactors!$C$5*FE_ConvertionFactors!$F$5*FE_ConvertionFactors!$H$5</f>
        <v>1370210.0629</v>
      </c>
      <c r="K55" s="205">
        <f>(DB_Census_State!AL55*FE_ConvertionFactors!$D$9/FE_ConvertionFactors!$D$3)*FE_ConvertionFactors!$C$10*FE_ConvertionFactors!$F$10*FE_ConvertionFactors!$H$10</f>
        <v>650871.78949333343</v>
      </c>
      <c r="L55" s="205">
        <f>(DB_Census_State!AL55*FE_ConvertionFactors!$D$9/FE_ConvertionFactors!$D$3)*FE_ConvertionFactors!$C$11*FE_ConvertionFactors!$F$11*FE_ConvertionFactors!$H$11</f>
        <v>101667.27480000001</v>
      </c>
      <c r="M55" s="205">
        <f>DB_Census_State!AL55*FE_ConvertionFactors!$C$4*FE_ConvertionFactors!$F$4*FE_ConvertionFactors!$I$4</f>
        <v>725214.8</v>
      </c>
      <c r="N55" s="205">
        <f>DB_Census_State!AL55*FE_ConvertionFactors!$C$5*FE_ConvertionFactors!$F$5*FE_ConvertionFactors!$L$5</f>
        <v>691478.10151000007</v>
      </c>
      <c r="O55" s="205">
        <f>DB_Census_State!AM55*FE_ConvertionFactors!$C$14*FE_ConvertionFactors!$F$14*FE_ConvertionFactors!$G$14</f>
        <v>35775.051520000001</v>
      </c>
      <c r="P55" s="205">
        <f>DB_Census_State!AM55*FE_ConvertionFactors!$C$15*FE_ConvertionFactors!$F$15*FE_ConvertionFactors!$G$15</f>
        <v>10284.864544</v>
      </c>
      <c r="Q55" s="205">
        <f>DB_Census_State!AM55*FE_ConvertionFactors!$C$16*FE_ConvertionFactors!$F$16*FE_ConvertionFactors!$G$16</f>
        <v>14310.020608000001</v>
      </c>
      <c r="R55" s="205">
        <f>DB_Census_State!AM55*FE_ConvertionFactors!$C$17*FE_ConvertionFactors!$F$17*FE_ConvertionFactors!$G$17</f>
        <v>5245.1667679999991</v>
      </c>
      <c r="S55" s="205">
        <f>(DB_Census_State!AM55*FE_ConvertionFactors!$D$19/FE_ConvertionFactors!$D$13)*FE_ConvertionFactors!$F$19*FE_ConvertionFactors!$G$19</f>
        <v>36741.722453333336</v>
      </c>
      <c r="T55" s="205">
        <f>DB_Census_State!AM55*FE_ConvertionFactors!$C$14*FE_ConvertionFactors!$F$14*FE_ConvertionFactors!$H$14</f>
        <v>6191835.8399999999</v>
      </c>
      <c r="U55" s="205">
        <f>DB_Census_State!AM55*FE_ConvertionFactors!$C$15*FE_ConvertionFactors!$F$15*FE_ConvertionFactors!$H$15</f>
        <v>1473237.3536</v>
      </c>
      <c r="V55" s="205">
        <f>DB_Census_State!AM55*FE_ConvertionFactors!$C$16*FE_ConvertionFactors!$F$16*FE_ConvertionFactors!$H$16</f>
        <v>2476734.3360000001</v>
      </c>
      <c r="W55" s="205">
        <f>DB_Census_State!AM55*FE_ConvertionFactors!$C$17*FE_ConvertionFactors!$F$17*FE_ConvertionFactors!$H$17</f>
        <v>2310708.6032000002</v>
      </c>
      <c r="X55" s="205">
        <f>(DB_Census_State!AM55*FE_ConvertionFactors!$D$19/FE_ConvertionFactors!$D$13)*FE_ConvertionFactors!$F$19*FE_ConvertionFactors!$H$19</f>
        <v>13559445.191111112</v>
      </c>
      <c r="Y55" s="205">
        <f>DB_Census_State!AM55*FE_ConvertionFactors!$C$14*FE_ConvertionFactors!$F$14*FE_ConvertionFactors!$I$14</f>
        <v>5744647.6959999995</v>
      </c>
      <c r="Z55" s="205">
        <f>DB_Census_State!AM55*FE_ConvertionFactors!$C$15*FE_ConvertionFactors!$F$15*FE_ConvertionFactors!$L$15</f>
        <v>983316.4412</v>
      </c>
      <c r="AA55" s="205">
        <f>DB_Census_State!AM55*FE_ConvertionFactors!$C$15*FE_ConvertionFactors!$F$15*FE_ConvertionFactors!$I$14</f>
        <v>1160521.8776</v>
      </c>
      <c r="AB55" s="205">
        <f>DB_Census_State!AM55*FE_ConvertionFactors!$C$16*FE_ConvertionFactors!$F$16*FE_ConvertionFactors!$L$16</f>
        <v>1647701.3207257437</v>
      </c>
      <c r="AC55" s="205">
        <f>DB_Census_State!AM55*FE_ConvertionFactors!$C$16*FE_ConvertionFactors!$F$16*FE_ConvertionFactors!$I$14</f>
        <v>2297859.0784</v>
      </c>
      <c r="AD55" s="205">
        <f>DB_Census_State!AN55*FE_ConvertionFactors!$C$22*FE_ConvertionFactors!$F$22*FE_ConvertionFactors!$G$22</f>
        <v>779.90848320000009</v>
      </c>
      <c r="AE55" s="205">
        <f>DB_Census_State!AN55*FE_ConvertionFactors!$C$23*FE_ConvertionFactors!$F$23*FE_ConvertionFactors!$G$23</f>
        <v>313.43491871999998</v>
      </c>
      <c r="AF55" s="205">
        <f>(DB_Census_State!AN55*FE_ConvertionFactors!$D$25/FE_ConvertionFactors!$D$21)*FE_ConvertionFactors!$F$25*FE_ConvertionFactors!$G$25</f>
        <v>17765.325312000001</v>
      </c>
      <c r="AG55" s="205">
        <f>DB_Census_State!AN55*FE_ConvertionFactors!$C$22*FE_ConvertionFactors!$F$22*FE_ConvertionFactors!$H$22</f>
        <v>253102.37568000003</v>
      </c>
      <c r="AH55" s="205">
        <f>DB_Census_State!AN55*FE_ConvertionFactors!$C$23*FE_ConvertionFactors!$F$23*FE_ConvertionFactors!$H$23</f>
        <v>81228.204287999994</v>
      </c>
      <c r="AI55" s="205">
        <f>(DB_Census_State!AN55*FE_ConvertionFactors!$D$25/FE_ConvertionFactors!$D$21)*FE_ConvertionFactors!$F$25*FE_ConvertionFactors!$H$25</f>
        <v>1894254.5664000001</v>
      </c>
      <c r="AJ55" s="205">
        <f>DB_Census_State!AN55*FE_ConvertionFactors!$C$22*FE_ConvertionFactors!$F$22*FE_ConvertionFactors!$I$22</f>
        <v>223671.86688000002</v>
      </c>
      <c r="AK55" s="205">
        <f>DB_Census_State!AO55*FE_ConvertionFactors!$F$27*FE_ConvertionFactors!$G$27</f>
        <v>0</v>
      </c>
      <c r="AL55" s="205">
        <f>DB_Census_State!AO55*FE_ConvertionFactors!$C$29*FE_ConvertionFactors!$F$29*FE_ConvertionFactors!$G$29</f>
        <v>0</v>
      </c>
      <c r="AM55" s="205">
        <f>DB_Census_State!AO55*FE_ConvertionFactors!$F$27*FE_ConvertionFactors!$H$27</f>
        <v>0</v>
      </c>
      <c r="AN55" s="205">
        <f>DB_Census_State!AO55*FE_ConvertionFactors!$C$29*FE_ConvertionFactors!$F$29*FE_ConvertionFactors!$H$29</f>
        <v>0</v>
      </c>
      <c r="AO55" s="205">
        <f>DB_Census_State!AO55*FE_ConvertionFactors!$F$27*FE_ConvertionFactors!$I$27</f>
        <v>0</v>
      </c>
      <c r="AP55" s="205">
        <f>DB_Census_State!AP55*FE_ConvertionFactors!$F$31*FE_ConvertionFactors!$G$31</f>
        <v>1924.1296199999997</v>
      </c>
      <c r="AQ55" s="205">
        <f>DB_Census_State!AP55*FE_ConvertionFactors!$F$31*FE_ConvertionFactors!$H$31</f>
        <v>262525.08240000001</v>
      </c>
      <c r="AR55" s="205">
        <f>DB_Census_State!AP55*FE_ConvertionFactors!$F$31*FE_ConvertionFactors!$I$31</f>
        <v>218770.902</v>
      </c>
      <c r="AS55" s="205">
        <f>DB_Census_State!AQ55*FE_ConvertionFactors!$C$34*FE_ConvertionFactors!$F$34*FE_ConvertionFactors!$G$34</f>
        <v>4971.9555200000004</v>
      </c>
      <c r="AT55" s="205">
        <f>DB_Census_State!AQ55*FE_ConvertionFactors!$C$35*FE_ConvertionFactors!$F$35*FE_ConvertionFactors!$G$35</f>
        <v>16540.630596000003</v>
      </c>
      <c r="AU55" s="205">
        <f>DB_Census_State!AQ55*FE_ConvertionFactors!$C$35*FE_ConvertionFactors!$C$37*FE_ConvertionFactors!$F$37*FE_ConvertionFactors!$G$37</f>
        <v>9468.5920922880014</v>
      </c>
      <c r="AV55" s="205">
        <f>DB_Census_State!AQ55*FE_ConvertionFactors!$C$35*FE_ConvertionFactors!$C$38*FE_ConvertionFactors!$C$39*FE_ConvertionFactors!$F$39*FE_ConvertionFactors!$G$39</f>
        <v>3525.5026780820003</v>
      </c>
      <c r="AW55" s="205">
        <f>DB_Census_State!AQ55*FE_ConvertionFactors!$C$35*FE_ConvertionFactors!$C$38*FE_ConvertionFactors!$C$40*FE_ConvertionFactors!$F$40*FE_ConvertionFactors!$G$40</f>
        <v>724.41835851000008</v>
      </c>
      <c r="AX55" s="205">
        <f>DB_Census_State!AQ55*FE_ConvertionFactors!$C$35*FE_ConvertionFactors!$C$38*FE_ConvertionFactors!$C$41*FE_ConvertionFactors!$F$41*FE_ConvertionFactors!$G$41</f>
        <v>0</v>
      </c>
      <c r="AY55" s="205">
        <f>DB_Census_State!AQ55*FE_ConvertionFactors!$C$35*FE_ConvertionFactors!$C$42*FE_ConvertionFactors!$C$44*FE_ConvertionFactors!$F$44*FE_ConvertionFactors!$G$44</f>
        <v>19010.211117666615</v>
      </c>
      <c r="AZ55" s="205">
        <f>(DB_Census_State!AQ55*FE_ConvertionFactors!$D$46/FE_ConvertionFactors!$D$33)*FE_ConvertionFactors!$F$46*FE_ConvertionFactors!$G$46</f>
        <v>65250.997205333333</v>
      </c>
      <c r="BA55" s="205">
        <f>DB_Census_State!AQ55*FE_ConvertionFactors!$C$34*FE_ConvertionFactors!$F$34*FE_ConvertionFactors!$H$34</f>
        <v>1690464.8768000002</v>
      </c>
      <c r="BB55" s="205">
        <f>DB_Census_State!AQ55*FE_ConvertionFactors!$C$35*FE_ConvertionFactors!$F$35*FE_ConvertionFactors!$H$35</f>
        <v>18746048.008800004</v>
      </c>
      <c r="BC55" s="205">
        <f>DB_Census_State!AQ55*FE_ConvertionFactors!$C$35*FE_ConvertionFactors!$C$37*FE_ConvertionFactors!$F$37*FE_ConvertionFactors!$H$37</f>
        <v>9679005.2498944011</v>
      </c>
      <c r="BD55" s="205">
        <f>DB_Census_State!AQ55*FE_ConvertionFactors!$C$35*FE_ConvertionFactors!$C$38*FE_ConvertionFactors!$C$39*FE_ConvertionFactors!$F$39*FE_ConvertionFactors!$H$39</f>
        <v>942270.71577828005</v>
      </c>
      <c r="BE55" s="205">
        <f>DB_Census_State!AQ55*FE_ConvertionFactors!$C$35*FE_ConvertionFactors!$C$38*FE_ConvertionFactors!$C$40*FE_ConvertionFactors!$F$40*FE_ConvertionFactors!$H$40</f>
        <v>324012.57489720004</v>
      </c>
      <c r="BF55" s="205">
        <f>DB_Census_State!AQ55*FE_ConvertionFactors!$C$35*FE_ConvertionFactors!$C$38*FE_ConvertionFactors!$C$41*FE_ConvertionFactors!$F$41*FE_ConvertionFactors!$H$41</f>
        <v>3535820.1516728997</v>
      </c>
      <c r="BG55" s="205">
        <f>DB_Census_State!AQ55*FE_ConvertionFactors!$C$35*FE_ConvertionFactors!$C$42*FE_ConvertionFactors!$C$44*FE_ConvertionFactors!$F$44*FE_ConvertionFactors!$H$44</f>
        <v>1994513.9533289564</v>
      </c>
      <c r="BH55" s="205">
        <f>(DB_Census_State!AQ55*FE_ConvertionFactors!$D$46/FE_ConvertionFactors!$D$33)*FE_ConvertionFactors!$F$46*FE_ConvertionFactors!$H$46</f>
        <v>21332056.778666668</v>
      </c>
      <c r="BI55" s="205">
        <f>DB_Census_State!AQ55*FE_ConvertionFactors!$C$35*FE_ConvertionFactors!$C$38*FE_ConvertionFactors!$C$41*FE_ConvertionFactors!$F$41*FE_ConvertionFactors!$I$41</f>
        <v>3273159.2261200557</v>
      </c>
      <c r="BJ55" s="181">
        <f>DB_Census_State!AR55*FE_ConvertionFactors!$F$48*FE_ConvertionFactors!$G$48</f>
        <v>22468.689144</v>
      </c>
      <c r="BK55" s="205">
        <f>(DB_Census_State!AR55*FE_ConvertionFactors!$D$50/FE_ConvertionFactors!$D$48)*FE_ConvertionFactors!$F$50*FE_ConvertionFactors!$G$50</f>
        <v>9529.7307599999967</v>
      </c>
      <c r="BL55" s="181">
        <f>DB_Census_State!AR55*FE_ConvertionFactors!$F$48*FE_ConvertionFactors!$H$48</f>
        <v>1685151.6858000001</v>
      </c>
      <c r="BM55" s="205">
        <f>(DB_Census_State!AR55*FE_ConvertionFactors!$D$50/FE_ConvertionFactors!$D$48)*FE_ConvertionFactors!$F$50*FE_ConvertionFactors!$H$50</f>
        <v>2402565.9239999992</v>
      </c>
      <c r="BN55" s="181">
        <f>DB_Census_State!AR55*FE_ConvertionFactors!$F$48*FE_ConvertionFactors!$I$48</f>
        <v>1189572.1308900001</v>
      </c>
      <c r="BO55" s="181">
        <f>DB_Census_State!AS55*FE_ConvertionFactors!$F$52*FE_ConvertionFactors!$G$52</f>
        <v>253.05708960000001</v>
      </c>
      <c r="BP55" s="205">
        <f>DB_Census_State!AS55*FE_ConvertionFactors!$C$53*FE_ConvertionFactors!$F$53*FE_ConvertionFactors!$G$53</f>
        <v>75.917126879999998</v>
      </c>
      <c r="BQ55" s="205">
        <f>DB_Census_State!AS55*FE_ConvertionFactors!$C$54*FE_ConvertionFactors!$C$55*FE_ConvertionFactors!$F$55*FE_ConvertionFactors!$G$55</f>
        <v>122.34892319999999</v>
      </c>
      <c r="BR55" s="205">
        <f>DB_Census_State!AS55*FE_ConvertionFactors!$C$54*FE_ConvertionFactors!$C$56*FE_ConvertionFactors!$F$56*FE_ConvertionFactors!$G$56</f>
        <v>21.509244077343819</v>
      </c>
      <c r="BS55" s="205">
        <f>DB_Census_State!AS55*FE_ConvertionFactors!$F$52*FE_ConvertionFactors!$H$52</f>
        <v>60186.551040000013</v>
      </c>
      <c r="BT55" s="205">
        <f>DB_Census_State!AS55*FE_ConvertionFactors!$C$53*FE_ConvertionFactors!$F$53*FE_ConvertionFactors!$H$53</f>
        <v>18055.965312000004</v>
      </c>
      <c r="BU55" s="205">
        <f>DB_Census_State!AS55*FE_ConvertionFactors!$C$54*FE_ConvertionFactors!$C$55*FE_ConvertionFactors!$F$55*FE_ConvertionFactors!$H$55</f>
        <v>36908.591831999998</v>
      </c>
      <c r="BV55" s="205">
        <f>DB_Census_State!AS55*FE_ConvertionFactors!$C$54*FE_ConvertionFactors!$C$56*FE_ConvertionFactors!$F$56*FE_ConvertionFactors!$H$56</f>
        <v>5649.7614443156435</v>
      </c>
      <c r="BW55" s="205">
        <f>DB_Census_State!AS55*FE_ConvertionFactors!$F$52*FE_ConvertionFactors!$I$52</f>
        <v>30777.213600000003</v>
      </c>
      <c r="BX55" s="205">
        <f>DB_Census_State!AS55*FE_ConvertionFactors!$C$53*FE_ConvertionFactors!$F$53*FE_ConvertionFactors!$I$53</f>
        <v>9233.1640800000005</v>
      </c>
      <c r="BY55" s="205">
        <f>DB_Census_State!AS55*FE_ConvertionFactors!$C$54*FE_ConvertionFactors!$C$55*FE_ConvertionFactors!$F$55*FE_ConvertionFactors!$L$55</f>
        <v>19167.997968</v>
      </c>
      <c r="BZ55" s="205">
        <f>DB_Census_State!AS55*FE_ConvertionFactors!$C$54*FE_ConvertionFactors!$C$56*FE_ConvertionFactors!$F$56*FE_ConvertionFactors!$I$56</f>
        <v>3226.3866116015729</v>
      </c>
      <c r="CA55" s="205">
        <f>DB_Census_State!AT55*FE_ConvertionFactors!$F$58*FE_ConvertionFactors!$G$58</f>
        <v>530.57284800000002</v>
      </c>
      <c r="CB55" s="205">
        <f>(DB_Census_State!AT55*FE_ConvertionFactors!$D$60/FE_ConvertionFactors!$D$58)*FE_ConvertionFactors!$F$60*FE_ConvertionFactors!$G$60</f>
        <v>2487.8003113636364</v>
      </c>
      <c r="CC55" s="205">
        <f>DB_Census_State!AT55*FE_ConvertionFactors!$F$58*FE_ConvertionFactors!$H$58</f>
        <v>348953.68080000003</v>
      </c>
      <c r="CD55" s="205">
        <f>(DB_Census_State!AT55*FE_ConvertionFactors!$D$60/FE_ConvertionFactors!$D$58)*FE_ConvertionFactors!$F$60*FE_ConvertionFactors!$H$60</f>
        <v>198824.20159090907</v>
      </c>
      <c r="CE55" s="205">
        <f>DB_Census_State!AT55*FE_ConvertionFactors!$F$58*FE_ConvertionFactors!$I$58</f>
        <v>261205.09440000003</v>
      </c>
      <c r="CF55" s="205">
        <f>DB_Census_State!AU55*FE_ConvertionFactors!$F$62*FE_ConvertionFactors!$G$62</f>
        <v>132696.60800000001</v>
      </c>
      <c r="CG55" s="205">
        <f>DB_Census_State!AU55*FE_ConvertionFactors!$C$63*FE_ConvertionFactors!$F$63*FE_ConvertionFactors!$G$63</f>
        <v>53078.643200000006</v>
      </c>
      <c r="CH55" s="205">
        <f>DB_Census_State!AU55*FE_ConvertionFactors!$C$64*FE_ConvertionFactors!$F$64*FE_ConvertionFactors!$G$64</f>
        <v>79617.964800000002</v>
      </c>
      <c r="CI55" s="205">
        <f>(DB_Census_State!AU55*FE_ConvertionFactors!$D$66/FE_ConvertionFactors!$D$62)*FE_ConvertionFactors!$F$66*FE_ConvertionFactors!$G$66</f>
        <v>70495.072999999989</v>
      </c>
      <c r="CJ55" s="205">
        <f>DB_Census_State!AU55*FE_ConvertionFactors!$F$62*FE_ConvertionFactors!$H$62</f>
        <v>24946962.304000001</v>
      </c>
      <c r="CK55" s="205">
        <f>DB_Census_State!AU55*FE_ConvertionFactors!$C$63*FE_ConvertionFactors!$F$63*FE_ConvertionFactors!$H$63</f>
        <v>9978784.9216000009</v>
      </c>
      <c r="CL55" s="205">
        <f>DB_Census_State!AU55*FE_ConvertionFactors!$C$64*FE_ConvertionFactors!$F$64*FE_ConvertionFactors!$H$64</f>
        <v>14968177.382399999</v>
      </c>
      <c r="CM55" s="205">
        <f>(DB_Census_State!AU55*FE_ConvertionFactors!$D$66/FE_ConvertionFactors!$D$62)*FE_ConvertionFactors!$F$66*FE_ConvertionFactors!$H$66</f>
        <v>21148521.899999999</v>
      </c>
      <c r="CN55" s="205">
        <f>DB_Census_State!AU55*FE_ConvertionFactors!$F$62*FE_ConvertionFactors!$I$62</f>
        <v>21231457.280000001</v>
      </c>
      <c r="CO55" s="205">
        <f>DB_Census_State!AU55*FE_ConvertionFactors!$C$63*FE_ConvertionFactors!$F$63*FE_ConvertionFactors!$I$63</f>
        <v>8492582.9120000005</v>
      </c>
      <c r="CP55" s="205">
        <f>DB_Census_State!AU55*FE_ConvertionFactors!$C$64*FE_ConvertionFactors!$F$64*FE_ConvertionFactors!$L$64</f>
        <v>12778683.350399997</v>
      </c>
      <c r="CQ55" s="205">
        <f>DB_Census_State!AU55*FE_ConvertionFactors!$C$64*FE_ConvertionFactors!$F$64*FE_ConvertionFactors!$I$63</f>
        <v>12738874.367999999</v>
      </c>
      <c r="CR55" s="205">
        <f>DB_Census_State!AV55*FE_ConvertionFactors!$F$68*FE_ConvertionFactors!$G$68</f>
        <v>421404.25600000005</v>
      </c>
      <c r="CS55" s="205">
        <f>DB_Census_State!AV55*FE_ConvertionFactors!$C$69*FE_ConvertionFactors!$F$69*FE_ConvertionFactors!$G$69</f>
        <v>84280.851200000019</v>
      </c>
      <c r="CT55" s="205">
        <f>DB_Census_State!AV55*FE_ConvertionFactors!$C$70*FE_ConvertionFactors!$C$71*FE_ConvertionFactors!$F$71*FE_ConvertionFactors!$G$71</f>
        <v>0</v>
      </c>
      <c r="CU55" s="205">
        <f>DB_Census_State!AV55*FE_ConvertionFactors!$C$70*FE_ConvertionFactors!$C$72*FE_ConvertionFactors!$F$72*FE_ConvertionFactors!$G$72</f>
        <v>358447.10846784007</v>
      </c>
      <c r="CV55" s="205">
        <f>(DB_Census_State!AV55*FE_ConvertionFactors!$D$74/FE_ConvertionFactors!$D$69)*FE_ConvertionFactors!$F$74*FE_ConvertionFactors!$G$74</f>
        <v>52096.68</v>
      </c>
      <c r="CW55" s="205">
        <f>DB_Census_State!AV55*FE_ConvertionFactors!$F$68*FE_ConvertionFactors!$H$68</f>
        <v>24652148.976</v>
      </c>
      <c r="CX55" s="205">
        <f>DB_Census_State!AV55*FE_ConvertionFactors!$C$69*FE_ConvertionFactors!$F$69*FE_ConvertionFactors!$H$69</f>
        <v>4930429.7952000005</v>
      </c>
      <c r="CY55" s="205">
        <f>DB_Census_State!AV55*FE_ConvertionFactors!$C$70*FE_ConvertionFactors!$C$71*FE_ConvertionFactors!$F$71*FE_ConvertionFactors!$H$71</f>
        <v>5459732.0640000002</v>
      </c>
      <c r="CZ55" s="205">
        <f>DB_Census_State!AV55*FE_ConvertionFactors!$C$70*FE_ConvertionFactors!$C$72*FE_ConvertionFactors!$F$72*FE_ConvertionFactors!$H$72</f>
        <v>13632061.847136002</v>
      </c>
      <c r="DA55" s="205">
        <f>(DB_Census_State!AV55*FE_ConvertionFactors!$D$74/FE_ConvertionFactors!$D$69)*FE_ConvertionFactors!$F$74*FE_ConvertionFactors!$H$74</f>
        <v>17191904.399999999</v>
      </c>
      <c r="DB55" s="205">
        <f>DB_Census_State!AV55*FE_ConvertionFactors!$F$68*FE_ConvertionFactors!$I$68</f>
        <v>20016702.160000004</v>
      </c>
      <c r="DC55" s="205">
        <f>DB_Census_State!AV55*FE_ConvertionFactors!$C$69*FE_ConvertionFactors!$F$69*FE_ConvertionFactors!$I$69</f>
        <v>4003340.4320000005</v>
      </c>
      <c r="DD55" s="205">
        <f>DB_Census_State!AV55*FE_ConvertionFactors!$C$70*FE_ConvertionFactors!$C$71*FE_ConvertionFactors!$F$71*FE_ConvertionFactors!$I$71</f>
        <v>5140205.7600000007</v>
      </c>
      <c r="DE55" s="205">
        <f>DB_Census_State!AV55*FE_ConvertionFactors!$C$70*FE_ConvertionFactors!$C$72*FE_ConvertionFactors!$F$72*FE_ConvertionFactors!$L$72</f>
        <v>9583962.2630880028</v>
      </c>
      <c r="DF55" s="205">
        <f>DB_Census_State!AV55*FE_ConvertionFactors!$C$70*FE_ConvertionFactors!$C$72*FE_ConvertionFactors!$F$72*FE_ConvertionFactors!$I$69</f>
        <v>13147673.862720001</v>
      </c>
      <c r="DG55" s="205">
        <f>DB_Census_State!AW55*FE_ConvertionFactors!$F$76*FE_ConvertionFactors!$G$76</f>
        <v>48.848799999999997</v>
      </c>
      <c r="DH55" s="205">
        <f>DB_Census_State!AW55*FE_ConvertionFactors!$C$77*FE_ConvertionFactors!$F$77*FE_ConvertionFactors!$G$77</f>
        <v>33.784240000000004</v>
      </c>
      <c r="DI55" s="205">
        <f>DB_Census_State!AW55*FE_ConvertionFactors!$C$78*FE_ConvertionFactors!$F$78*FE_ConvertionFactors!$G$78</f>
        <v>12.853553999999999</v>
      </c>
      <c r="DJ55" s="205">
        <f>(DB_Census_State!AW55*FE_ConvertionFactors!$D$80/FE_ConvertionFactors!$D$76)*FE_ConvertionFactors!$F$80*FE_ConvertionFactors!$G$80</f>
        <v>24.479909999999997</v>
      </c>
      <c r="DK55" s="205">
        <f>DB_Census_State!AW55*FE_ConvertionFactors!$F$76*FE_ConvertionFactors!$H$76</f>
        <v>6913.9839999999995</v>
      </c>
      <c r="DL55" s="205">
        <f>DB_Census_State!AW55*FE_ConvertionFactors!$C$77*FE_ConvertionFactors!$F$77*FE_ConvertionFactors!$H$77</f>
        <v>5376.1008000000002</v>
      </c>
      <c r="DM55" s="205">
        <f>DB_Census_State!AW55*FE_ConvertionFactors!$C$78*FE_ConvertionFactors!$F$78*FE_ConvertionFactors!$H$78</f>
        <v>1404.2321999999999</v>
      </c>
      <c r="DN55" s="205">
        <f>(DB_Census_State!AW55*FE_ConvertionFactors!$D$80/FE_ConvertionFactors!$D$76)*FE_ConvertionFactors!$F$80*FE_ConvertionFactors!$H$80</f>
        <v>10782.817499999997</v>
      </c>
      <c r="DO55" s="205">
        <f>DB_Census_State!AW55*FE_ConvertionFactors!$F$76*FE_ConvertionFactors!$I$76</f>
        <v>6012.16</v>
      </c>
      <c r="DP55" s="205">
        <f>DB_Census_State!AW55*FE_ConvertionFactors!$C$77*FE_ConvertionFactors!$F$77*FE_ConvertionFactors!$I$77</f>
        <v>4700.4160000000002</v>
      </c>
      <c r="DQ55" s="205">
        <f>DB_Census_State!AW55*FE_ConvertionFactors!$C$78*FE_ConvertionFactors!$F$78*FE_ConvertionFactors!$L$78</f>
        <v>690.97140000000002</v>
      </c>
      <c r="DR55" s="205">
        <f>DB_Census_State!AW55*FE_ConvertionFactors!$C$78*FE_ConvertionFactors!$F$78*FE_ConvertionFactors!$I$77</f>
        <v>1188.768</v>
      </c>
      <c r="DS55" s="181">
        <f>SUM(DB_Census_State!M55:N55)*FE_ConvertionFactors!$E$84*FE_ConvertionFactors!$F$84*FE_ConvertionFactors!$G$84</f>
        <v>96065.894051585332</v>
      </c>
      <c r="DT55" s="181">
        <f>SUM(DB_Census_State!O55:P55)*FE_ConvertionFactors!$E$85*FE_ConvertionFactors!$F$85*FE_ConvertionFactors!$G$85</f>
        <v>79.515321279999995</v>
      </c>
      <c r="DU55" s="181">
        <f>SUM(DB_Census_State!Q55:S55)*FE_ConvertionFactors!$E$86*FE_ConvertionFactors!$F$86*FE_ConvertionFactors!$G$86</f>
        <v>1052.6939964907501</v>
      </c>
      <c r="DV55" s="181">
        <f>DB_Census_State!U55*FE_ConvertionFactors!$E$87*FE_ConvertionFactors!$F$87*FE_ConvertionFactors!$G$87</f>
        <v>10785.851499451881</v>
      </c>
      <c r="DW55" s="181">
        <f>DB_Census_State!V55*FE_ConvertionFactors!$E$88*FE_ConvertionFactors!$F$88*FE_ConvertionFactors!$G$88</f>
        <v>10285.942140000001</v>
      </c>
      <c r="DX55" s="181">
        <f>SUM(DB_Census_State!M55:N55)*FE_ConvertionFactors!$E$84*FE_ConvertionFactors!$F$84*FE_ConvertionFactors!$H$84</f>
        <v>5427099.2094077431</v>
      </c>
      <c r="DY55" s="181">
        <f>SUM(DB_Census_State!O55:P55)*FE_ConvertionFactors!$E$85*FE_ConvertionFactors!$F$85*FE_ConvertionFactors!$H$85</f>
        <v>4958.0141504000003</v>
      </c>
      <c r="DZ55" s="181">
        <f>SUM(DB_Census_State!Q55:S55)*FE_ConvertionFactors!$E$86*FE_ConvertionFactors!$F$86*FE_ConvertionFactors!$H$86</f>
        <v>66897.819920875001</v>
      </c>
      <c r="EA55" s="181">
        <f>DB_Census_State!U55*FE_ConvertionFactors!$E$87*FE_ConvertionFactors!$F$87*FE_ConvertionFactors!$H$87</f>
        <v>824307.30371458665</v>
      </c>
      <c r="EB55" s="181">
        <f>DB_Census_State!V55*FE_ConvertionFactors!$E$88*FE_ConvertionFactors!$F$88*FE_ConvertionFactors!$H$88</f>
        <v>614791.94400000002</v>
      </c>
      <c r="EC55" s="181">
        <f>SUM(DB_Census_State!M55:N55)*FE_ConvertionFactors!$E$84*FE_ConvertionFactors!$F$84*FE_ConvertionFactors!$I$84</f>
        <v>3659653.1067270604</v>
      </c>
      <c r="ED55" s="181">
        <f>SUM(DB_Census_State!O55:P55)*FE_ConvertionFactors!$E$85*FE_ConvertionFactors!$F$85*FE_ConvertionFactors!$I$85</f>
        <v>3348.9982374399997</v>
      </c>
      <c r="EE55" s="181">
        <f>SUM(DB_Census_State!Q55:S55)*FE_ConvertionFactors!$E$86*FE_ConvertionFactors!$F$86*FE_ConvertionFactors!$I$86</f>
        <v>45187.584022025003</v>
      </c>
      <c r="EF55" s="181">
        <f>DB_Census_State!U55*FE_ConvertionFactors!$E$87*FE_ConvertionFactors!$F$87*FE_ConvertionFactors!$I$87</f>
        <v>659445.84297166939</v>
      </c>
      <c r="EG55" s="181">
        <f>DB_Census_State!V55*FE_ConvertionFactors!$E$88*FE_ConvertionFactors!$F$88*FE_ConvertionFactors!$I$88</f>
        <v>392521.01040000003</v>
      </c>
      <c r="EH55" s="181">
        <f>DB_Census_State!W55*0.00104*FE_ConvertionFactors!$F$90*FE_ConvertionFactors!$G$90</f>
        <v>35482.394843999995</v>
      </c>
      <c r="EI55" s="181">
        <f>DB_Census_State!X55*0.00104*FE_ConvertionFactors!$F$91*FE_ConvertionFactors!$G$91</f>
        <v>2.7234791999999999</v>
      </c>
      <c r="EJ55" s="181">
        <f>DB_Census_State!Y55*0.000054*FE_ConvertionFactors!$F$92*FE_ConvertionFactors!$G$92</f>
        <v>3918.1185539999997</v>
      </c>
      <c r="EK55" s="205">
        <f>DB_Census_State!W55*0.00104*FE_ConvertionFactors!$F$90*FE_ConvertionFactors!$H$90</f>
        <v>4217718.6323999986</v>
      </c>
      <c r="EL55" s="205">
        <f>DB_Census_State!X55*0.00104*FE_ConvertionFactors!$F$91*FE_ConvertionFactors!$H$91</f>
        <v>323.73431999999997</v>
      </c>
      <c r="EM55" s="205">
        <f>DB_Census_State!Y55*0.000054*FE_ConvertionFactors!$F$92*FE_ConvertionFactors!$H$92</f>
        <v>325763.57120399998</v>
      </c>
      <c r="EN55" s="205">
        <f>DB_Census_State!W55*0.00104*FE_ConvertionFactors!$F$90*FE_ConvertionFactors!$I$90</f>
        <v>2926962.8350559995</v>
      </c>
      <c r="EO55" s="205">
        <f>DB_Census_State!X55*0.00104*FE_ConvertionFactors!$F$91*FE_ConvertionFactors!$I$91</f>
        <v>224.66134079999998</v>
      </c>
      <c r="EP55" s="205">
        <f>DB_Census_State!Y55*0.000054*FE_ConvertionFactors!$F$92*FE_ConvertionFactors!$I$92</f>
        <v>192547.54036799999</v>
      </c>
    </row>
    <row r="56" spans="1:146" x14ac:dyDescent="0.2">
      <c r="A56" s="203">
        <v>53</v>
      </c>
      <c r="B56" s="203" t="s">
        <v>58</v>
      </c>
      <c r="C56" s="203">
        <v>1985</v>
      </c>
      <c r="D56" s="204" t="s">
        <v>204</v>
      </c>
      <c r="E56" s="205">
        <f>DB_Census_State!AL56*FE_ConvertionFactors!$C$4*FE_ConvertionFactors!$F$4*FE_ConvertionFactors!$G$4</f>
        <v>0</v>
      </c>
      <c r="F56" s="205">
        <f>DB_Census_State!AL56*FE_ConvertionFactors!$C$5*FE_ConvertionFactors!$F$5*FE_ConvertionFactors!$G$5</f>
        <v>0.24321219999999999</v>
      </c>
      <c r="G56" s="205">
        <f>(DB_Census_State!AL56*FE_ConvertionFactors!$D$9/FE_ConvertionFactors!$D$3)*FE_ConvertionFactors!$C$10*FE_ConvertionFactors!$F$10*FE_ConvertionFactors!$G$10</f>
        <v>2.2609066666666667E-2</v>
      </c>
      <c r="H56" s="205">
        <f>(DB_Census_State!AL56*FE_ConvertionFactors!$D$9/FE_ConvertionFactors!$D$3)*FE_ConvertionFactors!$C$11*FE_ConvertionFactors!$F$11*FE_ConvertionFactors!$G$11</f>
        <v>6.6612000000000008E-3</v>
      </c>
      <c r="I56" s="205">
        <f>DB_Census_State!AL56*FE_ConvertionFactors!$C$4*FE_ConvertionFactors!$F$4*FE_ConvertionFactors!$H$4</f>
        <v>7.8599999999999994</v>
      </c>
      <c r="J56" s="205">
        <f>DB_Census_State!AL56*FE_ConvertionFactors!$C$5*FE_ConvertionFactors!$F$5*FE_ConvertionFactors!$H$5</f>
        <v>13.981450000000001</v>
      </c>
      <c r="K56" s="205">
        <f>(DB_Census_State!AL56*FE_ConvertionFactors!$D$9/FE_ConvertionFactors!$D$3)*FE_ConvertionFactors!$C$10*FE_ConvertionFactors!$F$10*FE_ConvertionFactors!$H$10</f>
        <v>6.6414133333333334</v>
      </c>
      <c r="L56" s="205">
        <f>(DB_Census_State!AL56*FE_ConvertionFactors!$D$9/FE_ConvertionFactors!$D$3)*FE_ConvertionFactors!$C$11*FE_ConvertionFactors!$F$11*FE_ConvertionFactors!$H$11</f>
        <v>1.0374000000000001</v>
      </c>
      <c r="M56" s="205">
        <f>DB_Census_State!AL56*FE_ConvertionFactors!$C$4*FE_ConvertionFactors!$F$4*FE_ConvertionFactors!$I$4</f>
        <v>7.4</v>
      </c>
      <c r="N56" s="205">
        <f>DB_Census_State!AL56*FE_ConvertionFactors!$C$5*FE_ConvertionFactors!$F$5*FE_ConvertionFactors!$L$5</f>
        <v>7.0557550000000004</v>
      </c>
      <c r="O56" s="205">
        <f>DB_Census_State!AM56*FE_ConvertionFactors!$C$14*FE_ConvertionFactors!$F$14*FE_ConvertionFactors!$G$14</f>
        <v>436.84451199999995</v>
      </c>
      <c r="P56" s="205">
        <f>DB_Census_State!AM56*FE_ConvertionFactors!$C$15*FE_ConvertionFactors!$F$15*FE_ConvertionFactors!$G$15</f>
        <v>125.58714640000001</v>
      </c>
      <c r="Q56" s="205">
        <f>DB_Census_State!AM56*FE_ConvertionFactors!$C$16*FE_ConvertionFactors!$F$16*FE_ConvertionFactors!$G$16</f>
        <v>174.73780480000002</v>
      </c>
      <c r="R56" s="205">
        <f>DB_Census_State!AM56*FE_ConvertionFactors!$C$17*FE_ConvertionFactors!$F$17*FE_ConvertionFactors!$G$17</f>
        <v>64.048050799999999</v>
      </c>
      <c r="S56" s="205">
        <f>(DB_Census_State!AM56*FE_ConvertionFactors!$D$19/FE_ConvertionFactors!$D$13)*FE_ConvertionFactors!$F$19*FE_ConvertionFactors!$G$19</f>
        <v>448.64840533333347</v>
      </c>
      <c r="T56" s="205">
        <f>DB_Census_State!AM56*FE_ConvertionFactors!$C$14*FE_ConvertionFactors!$F$14*FE_ConvertionFactors!$H$14</f>
        <v>75607.703999999998</v>
      </c>
      <c r="U56" s="205">
        <f>DB_Census_State!AM56*FE_ConvertionFactors!$C$15*FE_ConvertionFactors!$F$15*FE_ConvertionFactors!$H$15</f>
        <v>17989.510160000002</v>
      </c>
      <c r="V56" s="205">
        <f>DB_Census_State!AM56*FE_ConvertionFactors!$C$16*FE_ConvertionFactors!$F$16*FE_ConvertionFactors!$H$16</f>
        <v>30243.081600000005</v>
      </c>
      <c r="W56" s="205">
        <f>DB_Census_State!AM56*FE_ConvertionFactors!$C$17*FE_ConvertionFactors!$F$17*FE_ConvertionFactors!$H$17</f>
        <v>28215.762920000005</v>
      </c>
      <c r="X56" s="205">
        <f>(DB_Census_State!AM56*FE_ConvertionFactors!$D$19/FE_ConvertionFactors!$D$13)*FE_ConvertionFactors!$F$19*FE_ConvertionFactors!$H$19</f>
        <v>165572.62577777781</v>
      </c>
      <c r="Y56" s="205">
        <f>DB_Census_State!AM56*FE_ConvertionFactors!$C$14*FE_ConvertionFactors!$F$14*FE_ConvertionFactors!$I$14</f>
        <v>70147.147599999997</v>
      </c>
      <c r="Z56" s="205">
        <f>DB_Census_State!AM56*FE_ConvertionFactors!$C$15*FE_ConvertionFactors!$F$15*FE_ConvertionFactors!$L$15</f>
        <v>12007.14947</v>
      </c>
      <c r="AA56" s="205">
        <f>DB_Census_State!AM56*FE_ConvertionFactors!$C$15*FE_ConvertionFactors!$F$15*FE_ConvertionFactors!$I$14</f>
        <v>14170.98206</v>
      </c>
      <c r="AB56" s="205">
        <f>DB_Census_State!AM56*FE_ConvertionFactors!$C$16*FE_ConvertionFactors!$F$16*FE_ConvertionFactors!$L$16</f>
        <v>20119.867024420513</v>
      </c>
      <c r="AC56" s="205">
        <f>DB_Census_State!AM56*FE_ConvertionFactors!$C$16*FE_ConvertionFactors!$F$16*FE_ConvertionFactors!$I$14</f>
        <v>28058.859040000003</v>
      </c>
      <c r="AD56" s="205">
        <f>DB_Census_State!AN56*FE_ConvertionFactors!$C$22*FE_ConvertionFactors!$F$22*FE_ConvertionFactors!$G$22</f>
        <v>31.8024168</v>
      </c>
      <c r="AE56" s="205">
        <f>DB_Census_State!AN56*FE_ConvertionFactors!$C$23*FE_ConvertionFactors!$F$23*FE_ConvertionFactors!$G$23</f>
        <v>12.780971280000001</v>
      </c>
      <c r="AF56" s="205">
        <f>(DB_Census_State!AN56*FE_ConvertionFactors!$D$25/FE_ConvertionFactors!$D$21)*FE_ConvertionFactors!$F$25*FE_ConvertionFactors!$G$25</f>
        <v>724.41868799999997</v>
      </c>
      <c r="AG56" s="205">
        <f>DB_Census_State!AN56*FE_ConvertionFactors!$C$22*FE_ConvertionFactors!$F$22*FE_ConvertionFactors!$H$22</f>
        <v>10320.784320000001</v>
      </c>
      <c r="AH56" s="205">
        <f>DB_Census_State!AN56*FE_ConvertionFactors!$C$23*FE_ConvertionFactors!$F$23*FE_ConvertionFactors!$H$23</f>
        <v>3312.2517120000002</v>
      </c>
      <c r="AI56" s="205">
        <f>(DB_Census_State!AN56*FE_ConvertionFactors!$D$25/FE_ConvertionFactors!$D$21)*FE_ConvertionFactors!$F$25*FE_ConvertionFactors!$H$25</f>
        <v>77242.233599999992</v>
      </c>
      <c r="AJ56" s="205">
        <f>DB_Census_State!AN56*FE_ConvertionFactors!$C$22*FE_ConvertionFactors!$F$22*FE_ConvertionFactors!$I$22</f>
        <v>9120.6931199999999</v>
      </c>
      <c r="AK56" s="205">
        <f>DB_Census_State!AO56*FE_ConvertionFactors!$F$27*FE_ConvertionFactors!$G$27</f>
        <v>0</v>
      </c>
      <c r="AL56" s="205">
        <f>DB_Census_State!AO56*FE_ConvertionFactors!$C$29*FE_ConvertionFactors!$F$29*FE_ConvertionFactors!$G$29</f>
        <v>0</v>
      </c>
      <c r="AM56" s="205">
        <f>DB_Census_State!AO56*FE_ConvertionFactors!$F$27*FE_ConvertionFactors!$H$27</f>
        <v>0</v>
      </c>
      <c r="AN56" s="205">
        <f>DB_Census_State!AO56*FE_ConvertionFactors!$C$29*FE_ConvertionFactors!$F$29*FE_ConvertionFactors!$H$29</f>
        <v>0</v>
      </c>
      <c r="AO56" s="205">
        <f>DB_Census_State!AO56*FE_ConvertionFactors!$F$27*FE_ConvertionFactors!$I$27</f>
        <v>0</v>
      </c>
      <c r="AP56" s="205">
        <f>DB_Census_State!AP56*FE_ConvertionFactors!$F$31*FE_ConvertionFactors!$G$31</f>
        <v>101.95983</v>
      </c>
      <c r="AQ56" s="205">
        <f>DB_Census_State!AP56*FE_ConvertionFactors!$F$31*FE_ConvertionFactors!$H$31</f>
        <v>13911.231600000001</v>
      </c>
      <c r="AR56" s="205">
        <f>DB_Census_State!AP56*FE_ConvertionFactors!$F$31*FE_ConvertionFactors!$I$31</f>
        <v>11592.693000000001</v>
      </c>
      <c r="AS56" s="205">
        <f>DB_Census_State!AQ56*FE_ConvertionFactors!$C$34*FE_ConvertionFactors!$F$34*FE_ConvertionFactors!$G$34</f>
        <v>5.499200000000001</v>
      </c>
      <c r="AT56" s="205">
        <f>DB_Census_State!AQ56*FE_ConvertionFactors!$C$35*FE_ConvertionFactors!$F$35*FE_ConvertionFactors!$G$35</f>
        <v>18.29466</v>
      </c>
      <c r="AU56" s="205">
        <f>DB_Census_State!AQ56*FE_ConvertionFactors!$C$35*FE_ConvertionFactors!$C$37*FE_ConvertionFactors!$F$37*FE_ConvertionFactors!$G$37</f>
        <v>10.472676480000001</v>
      </c>
      <c r="AV56" s="205">
        <f>DB_Census_State!AQ56*FE_ConvertionFactors!$C$35*FE_ConvertionFactors!$C$38*FE_ConvertionFactors!$C$39*FE_ConvertionFactors!$F$39*FE_ConvertionFactors!$G$39</f>
        <v>3.8993599699999999</v>
      </c>
      <c r="AW56" s="205">
        <f>DB_Census_State!AQ56*FE_ConvertionFactors!$C$35*FE_ConvertionFactors!$C$38*FE_ConvertionFactors!$C$40*FE_ConvertionFactors!$F$40*FE_ConvertionFactors!$G$40</f>
        <v>0.80123834999999999</v>
      </c>
      <c r="AX56" s="205">
        <f>DB_Census_State!AQ56*FE_ConvertionFactors!$C$35*FE_ConvertionFactors!$C$38*FE_ConvertionFactors!$C$41*FE_ConvertionFactors!$F$41*FE_ConvertionFactors!$G$41</f>
        <v>0</v>
      </c>
      <c r="AY56" s="205">
        <f>DB_Census_State!AQ56*FE_ConvertionFactors!$C$35*FE_ConvertionFactors!$C$42*FE_ConvertionFactors!$C$44*FE_ConvertionFactors!$F$44*FE_ConvertionFactors!$G$44</f>
        <v>21.026123938106394</v>
      </c>
      <c r="AZ56" s="205">
        <f>(DB_Census_State!AQ56*FE_ConvertionFactors!$D$46/FE_ConvertionFactors!$D$33)*FE_ConvertionFactors!$F$46*FE_ConvertionFactors!$G$46</f>
        <v>72.170453333333342</v>
      </c>
      <c r="BA56" s="205">
        <f>DB_Census_State!AQ56*FE_ConvertionFactors!$C$34*FE_ConvertionFactors!$F$34*FE_ConvertionFactors!$H$34</f>
        <v>1869.7280000000001</v>
      </c>
      <c r="BB56" s="205">
        <f>DB_Census_State!AQ56*FE_ConvertionFactors!$C$35*FE_ConvertionFactors!$F$35*FE_ConvertionFactors!$H$35</f>
        <v>20733.948</v>
      </c>
      <c r="BC56" s="205">
        <f>DB_Census_State!AQ56*FE_ConvertionFactors!$C$35*FE_ConvertionFactors!$C$37*FE_ConvertionFactors!$F$37*FE_ConvertionFactors!$H$37</f>
        <v>10705.402624</v>
      </c>
      <c r="BD56" s="205">
        <f>DB_Census_State!AQ56*FE_ConvertionFactors!$C$35*FE_ConvertionFactors!$C$38*FE_ConvertionFactors!$C$39*FE_ConvertionFactors!$F$39*FE_ConvertionFactors!$H$39</f>
        <v>1042.1925738</v>
      </c>
      <c r="BE56" s="205">
        <f>DB_Census_State!AQ56*FE_ConvertionFactors!$C$35*FE_ConvertionFactors!$C$38*FE_ConvertionFactors!$C$40*FE_ConvertionFactors!$F$40*FE_ConvertionFactors!$H$40</f>
        <v>358.37206199999997</v>
      </c>
      <c r="BF56" s="205">
        <f>DB_Census_State!AQ56*FE_ConvertionFactors!$C$35*FE_ConvertionFactors!$C$38*FE_ConvertionFactors!$C$41*FE_ConvertionFactors!$F$41*FE_ConvertionFactors!$H$41</f>
        <v>3910.7715464999997</v>
      </c>
      <c r="BG56" s="205">
        <f>DB_Census_State!AQ56*FE_ConvertionFactors!$C$35*FE_ConvertionFactors!$C$42*FE_ConvertionFactors!$C$44*FE_ConvertionFactors!$F$44*FE_ConvertionFactors!$H$44</f>
        <v>2206.0195607193596</v>
      </c>
      <c r="BH56" s="205">
        <f>(DB_Census_State!AQ56*FE_ConvertionFactors!$D$46/FE_ConvertionFactors!$D$33)*FE_ConvertionFactors!$F$46*FE_ConvertionFactors!$H$46</f>
        <v>23594.186666666668</v>
      </c>
      <c r="BI56" s="205">
        <f>DB_Census_State!AQ56*FE_ConvertionFactors!$C$35*FE_ConvertionFactors!$C$38*FE_ConvertionFactors!$C$41*FE_ConvertionFactors!$F$41*FE_ConvertionFactors!$I$41</f>
        <v>3620.2570887599995</v>
      </c>
      <c r="BJ56" s="181">
        <f>DB_Census_State!AR56*FE_ConvertionFactors!$F$48*FE_ConvertionFactors!$G$48</f>
        <v>194.45184</v>
      </c>
      <c r="BK56" s="205">
        <f>(DB_Census_State!AR56*FE_ConvertionFactors!$D$50/FE_ConvertionFactors!$D$48)*FE_ConvertionFactors!$F$50*FE_ConvertionFactors!$G$50</f>
        <v>82.47359999999999</v>
      </c>
      <c r="BL56" s="181">
        <f>DB_Census_State!AR56*FE_ConvertionFactors!$F$48*FE_ConvertionFactors!$H$48</f>
        <v>14583.888000000003</v>
      </c>
      <c r="BM56" s="205">
        <f>(DB_Census_State!AR56*FE_ConvertionFactors!$D$50/FE_ConvertionFactors!$D$48)*FE_ConvertionFactors!$F$50*FE_ConvertionFactors!$H$50</f>
        <v>20792.639999999996</v>
      </c>
      <c r="BN56" s="181">
        <f>DB_Census_State!AR56*FE_ConvertionFactors!$F$48*FE_ConvertionFactors!$I$48</f>
        <v>10294.970400000002</v>
      </c>
      <c r="BO56" s="181">
        <f>DB_Census_State!AS56*FE_ConvertionFactors!$F$52*FE_ConvertionFactors!$G$52</f>
        <v>12.2629248</v>
      </c>
      <c r="BP56" s="205">
        <f>DB_Census_State!AS56*FE_ConvertionFactors!$C$53*FE_ConvertionFactors!$F$53*FE_ConvertionFactors!$G$53</f>
        <v>3.6788774399999999</v>
      </c>
      <c r="BQ56" s="205">
        <f>DB_Census_State!AS56*FE_ConvertionFactors!$C$54*FE_ConvertionFactors!$C$55*FE_ConvertionFactors!$F$55*FE_ConvertionFactors!$G$55</f>
        <v>5.9289215999999998</v>
      </c>
      <c r="BR56" s="205">
        <f>DB_Census_State!AS56*FE_ConvertionFactors!$C$54*FE_ConvertionFactors!$C$56*FE_ConvertionFactors!$F$56*FE_ConvertionFactors!$G$56</f>
        <v>1.0423191187500032</v>
      </c>
      <c r="BS56" s="205">
        <f>DB_Census_State!AS56*FE_ConvertionFactors!$F$52*FE_ConvertionFactors!$H$52</f>
        <v>2916.5875200000005</v>
      </c>
      <c r="BT56" s="205">
        <f>DB_Census_State!AS56*FE_ConvertionFactors!$C$53*FE_ConvertionFactors!$F$53*FE_ConvertionFactors!$H$53</f>
        <v>874.97625600000003</v>
      </c>
      <c r="BU56" s="205">
        <f>DB_Census_State!AS56*FE_ConvertionFactors!$C$54*FE_ConvertionFactors!$C$55*FE_ConvertionFactors!$F$55*FE_ConvertionFactors!$H$55</f>
        <v>1788.5580160000002</v>
      </c>
      <c r="BV56" s="205">
        <f>DB_Census_State!AS56*FE_ConvertionFactors!$C$54*FE_ConvertionFactors!$C$56*FE_ConvertionFactors!$F$56*FE_ConvertionFactors!$H$56</f>
        <v>273.78248852500087</v>
      </c>
      <c r="BW56" s="205">
        <f>DB_Census_State!AS56*FE_ConvertionFactors!$F$52*FE_ConvertionFactors!$I$52</f>
        <v>1491.4368000000002</v>
      </c>
      <c r="BX56" s="205">
        <f>DB_Census_State!AS56*FE_ConvertionFactors!$C$53*FE_ConvertionFactors!$F$53*FE_ConvertionFactors!$I$53</f>
        <v>447.43104</v>
      </c>
      <c r="BY56" s="205">
        <f>DB_Census_State!AS56*FE_ConvertionFactors!$C$54*FE_ConvertionFactors!$C$55*FE_ConvertionFactors!$F$55*FE_ConvertionFactors!$L$55</f>
        <v>928.86438399999997</v>
      </c>
      <c r="BZ56" s="205">
        <f>DB_Census_State!AS56*FE_ConvertionFactors!$C$54*FE_ConvertionFactors!$C$56*FE_ConvertionFactors!$F$56*FE_ConvertionFactors!$I$56</f>
        <v>156.34786781250048</v>
      </c>
      <c r="CA56" s="205">
        <f>DB_Census_State!AT56*FE_ConvertionFactors!$F$58*FE_ConvertionFactors!$G$58</f>
        <v>24.273807999999999</v>
      </c>
      <c r="CB56" s="205">
        <f>(DB_Census_State!AT56*FE_ConvertionFactors!$D$60/FE_ConvertionFactors!$D$58)*FE_ConvertionFactors!$F$60*FE_ConvertionFactors!$G$60</f>
        <v>113.8173340909091</v>
      </c>
      <c r="CC56" s="205">
        <f>DB_Census_State!AT56*FE_ConvertionFactors!$F$58*FE_ConvertionFactors!$H$58</f>
        <v>15964.6968</v>
      </c>
      <c r="CD56" s="205">
        <f>(DB_Census_State!AT56*FE_ConvertionFactors!$D$60/FE_ConvertionFactors!$D$58)*FE_ConvertionFactors!$F$60*FE_ConvertionFactors!$H$60</f>
        <v>9096.244772727272</v>
      </c>
      <c r="CE56" s="205">
        <f>DB_Census_State!AT56*FE_ConvertionFactors!$F$58*FE_ConvertionFactors!$I$58</f>
        <v>11950.1824</v>
      </c>
      <c r="CF56" s="205">
        <f>DB_Census_State!AU56*FE_ConvertionFactors!$F$62*FE_ConvertionFactors!$G$62</f>
        <v>778.27200000000005</v>
      </c>
      <c r="CG56" s="205">
        <f>DB_Census_State!AU56*FE_ConvertionFactors!$C$63*FE_ConvertionFactors!$F$63*FE_ConvertionFactors!$G$63</f>
        <v>311.30880000000002</v>
      </c>
      <c r="CH56" s="205">
        <f>DB_Census_State!AU56*FE_ConvertionFactors!$C$64*FE_ConvertionFactors!$F$64*FE_ConvertionFactors!$G$64</f>
        <v>466.96319999999997</v>
      </c>
      <c r="CI56" s="205">
        <f>(DB_Census_State!AU56*FE_ConvertionFactors!$D$66/FE_ConvertionFactors!$D$62)*FE_ConvertionFactors!$F$66*FE_ConvertionFactors!$G$66</f>
        <v>413.45699999999999</v>
      </c>
      <c r="CJ56" s="205">
        <f>DB_Census_State!AU56*FE_ConvertionFactors!$F$62*FE_ConvertionFactors!$H$62</f>
        <v>146315.136</v>
      </c>
      <c r="CK56" s="205">
        <f>DB_Census_State!AU56*FE_ConvertionFactors!$C$63*FE_ConvertionFactors!$F$63*FE_ConvertionFactors!$H$63</f>
        <v>58526.054400000008</v>
      </c>
      <c r="CL56" s="205">
        <f>DB_Census_State!AU56*FE_ConvertionFactors!$C$64*FE_ConvertionFactors!$F$64*FE_ConvertionFactors!$H$64</f>
        <v>87789.08159999999</v>
      </c>
      <c r="CM56" s="205">
        <f>(DB_Census_State!AU56*FE_ConvertionFactors!$D$66/FE_ConvertionFactors!$D$62)*FE_ConvertionFactors!$F$66*FE_ConvertionFactors!$H$66</f>
        <v>124037.09999999999</v>
      </c>
      <c r="CN56" s="205">
        <f>DB_Census_State!AU56*FE_ConvertionFactors!$F$62*FE_ConvertionFactors!$I$62</f>
        <v>124523.52</v>
      </c>
      <c r="CO56" s="205">
        <f>DB_Census_State!AU56*FE_ConvertionFactors!$C$63*FE_ConvertionFactors!$F$63*FE_ConvertionFactors!$I$63</f>
        <v>49809.408000000003</v>
      </c>
      <c r="CP56" s="205">
        <f>DB_Census_State!AU56*FE_ConvertionFactors!$C$64*FE_ConvertionFactors!$F$64*FE_ConvertionFactors!$L$64</f>
        <v>74947.593599999978</v>
      </c>
      <c r="CQ56" s="205">
        <f>DB_Census_State!AU56*FE_ConvertionFactors!$C$64*FE_ConvertionFactors!$F$64*FE_ConvertionFactors!$I$63</f>
        <v>74714.111999999994</v>
      </c>
      <c r="CR56" s="205">
        <f>DB_Census_State!AV56*FE_ConvertionFactors!$F$68*FE_ConvertionFactors!$G$68</f>
        <v>24116.456000000002</v>
      </c>
      <c r="CS56" s="205">
        <f>DB_Census_State!AV56*FE_ConvertionFactors!$C$69*FE_ConvertionFactors!$F$69*FE_ConvertionFactors!$G$69</f>
        <v>4823.2912000000006</v>
      </c>
      <c r="CT56" s="205">
        <f>DB_Census_State!AV56*FE_ConvertionFactors!$C$70*FE_ConvertionFactors!$C$71*FE_ConvertionFactors!$F$71*FE_ConvertionFactors!$G$71</f>
        <v>0</v>
      </c>
      <c r="CU56" s="205">
        <f>DB_Census_State!AV56*FE_ConvertionFactors!$C$70*FE_ConvertionFactors!$C$72*FE_ConvertionFactors!$F$72*FE_ConvertionFactors!$G$72</f>
        <v>20513.494575840003</v>
      </c>
      <c r="CV56" s="205">
        <f>(DB_Census_State!AV56*FE_ConvertionFactors!$D$74/FE_ConvertionFactors!$D$69)*FE_ConvertionFactors!$F$74*FE_ConvertionFactors!$G$74</f>
        <v>2981.4300000000003</v>
      </c>
      <c r="CW56" s="205">
        <f>DB_Census_State!AV56*FE_ConvertionFactors!$F$68*FE_ConvertionFactors!$H$68</f>
        <v>1410812.676</v>
      </c>
      <c r="CX56" s="205">
        <f>DB_Census_State!AV56*FE_ConvertionFactors!$C$69*FE_ConvertionFactors!$F$69*FE_ConvertionFactors!$H$69</f>
        <v>282162.53519999998</v>
      </c>
      <c r="CY56" s="205">
        <f>DB_Census_State!AV56*FE_ConvertionFactors!$C$70*FE_ConvertionFactors!$C$71*FE_ConvertionFactors!$F$71*FE_ConvertionFactors!$H$71</f>
        <v>312453.864</v>
      </c>
      <c r="CZ56" s="205">
        <f>DB_Census_State!AV56*FE_ConvertionFactors!$C$70*FE_ConvertionFactors!$C$72*FE_ConvertionFactors!$F$72*FE_ConvertionFactors!$H$72</f>
        <v>780146.41533600003</v>
      </c>
      <c r="DA56" s="205">
        <f>(DB_Census_State!AV56*FE_ConvertionFactors!$D$74/FE_ConvertionFactors!$D$69)*FE_ConvertionFactors!$F$74*FE_ConvertionFactors!$H$74</f>
        <v>983871.9</v>
      </c>
      <c r="DB56" s="205">
        <f>DB_Census_State!AV56*FE_ConvertionFactors!$F$68*FE_ConvertionFactors!$I$68</f>
        <v>1145531.6599999999</v>
      </c>
      <c r="DC56" s="205">
        <f>DB_Census_State!AV56*FE_ConvertionFactors!$C$69*FE_ConvertionFactors!$F$69*FE_ConvertionFactors!$I$69</f>
        <v>229106.33200000002</v>
      </c>
      <c r="DD56" s="205">
        <f>DB_Census_State!AV56*FE_ConvertionFactors!$C$70*FE_ConvertionFactors!$C$71*FE_ConvertionFactors!$F$71*FE_ConvertionFactors!$I$71</f>
        <v>294167.76</v>
      </c>
      <c r="DE56" s="205">
        <f>DB_Census_State!AV56*FE_ConvertionFactors!$C$70*FE_ConvertionFactors!$C$72*FE_ConvertionFactors!$F$72*FE_ConvertionFactors!$L$72</f>
        <v>548478.57118800015</v>
      </c>
      <c r="DF56" s="205">
        <f>DB_Census_State!AV56*FE_ConvertionFactors!$C$70*FE_ConvertionFactors!$C$72*FE_ConvertionFactors!$F$72*FE_ConvertionFactors!$I$69</f>
        <v>752425.47672000004</v>
      </c>
      <c r="DG56" s="205">
        <f>DB_Census_State!AW56*FE_ConvertionFactors!$F$76*FE_ConvertionFactors!$G$76</f>
        <v>30.544800000000002</v>
      </c>
      <c r="DH56" s="205">
        <f>DB_Census_State!AW56*FE_ConvertionFactors!$C$77*FE_ConvertionFactors!$F$77*FE_ConvertionFactors!$G$77</f>
        <v>21.125040000000006</v>
      </c>
      <c r="DI56" s="205">
        <f>DB_Census_State!AW56*FE_ConvertionFactors!$C$78*FE_ConvertionFactors!$F$78*FE_ConvertionFactors!$G$78</f>
        <v>8.0372339999999998</v>
      </c>
      <c r="DJ56" s="205">
        <f>(DB_Census_State!AW56*FE_ConvertionFactors!$D$80/FE_ConvertionFactors!$D$76)*FE_ConvertionFactors!$F$80*FE_ConvertionFactors!$G$80</f>
        <v>15.30711</v>
      </c>
      <c r="DK56" s="205">
        <f>DB_Census_State!AW56*FE_ConvertionFactors!$F$76*FE_ConvertionFactors!$H$76</f>
        <v>4323.2640000000001</v>
      </c>
      <c r="DL56" s="205">
        <f>DB_Census_State!AW56*FE_ConvertionFactors!$C$77*FE_ConvertionFactors!$F$77*FE_ConvertionFactors!$H$77</f>
        <v>3361.6368000000007</v>
      </c>
      <c r="DM56" s="205">
        <f>DB_Census_State!AW56*FE_ConvertionFactors!$C$78*FE_ConvertionFactors!$F$78*FE_ConvertionFactors!$H$78</f>
        <v>878.05619999999999</v>
      </c>
      <c r="DN56" s="205">
        <f>(DB_Census_State!AW56*FE_ConvertionFactors!$D$80/FE_ConvertionFactors!$D$76)*FE_ConvertionFactors!$F$80*FE_ConvertionFactors!$H$80</f>
        <v>6742.4174999999996</v>
      </c>
      <c r="DO56" s="205">
        <f>DB_Census_State!AW56*FE_ConvertionFactors!$F$76*FE_ConvertionFactors!$I$76</f>
        <v>3759.36</v>
      </c>
      <c r="DP56" s="205">
        <f>DB_Census_State!AW56*FE_ConvertionFactors!$C$77*FE_ConvertionFactors!$F$77*FE_ConvertionFactors!$I$77</f>
        <v>2939.1360000000004</v>
      </c>
      <c r="DQ56" s="205">
        <f>DB_Census_State!AW56*FE_ConvertionFactors!$C$78*FE_ConvertionFactors!$F$78*FE_ConvertionFactors!$L$78</f>
        <v>432.0594000000001</v>
      </c>
      <c r="DR56" s="205">
        <f>DB_Census_State!AW56*FE_ConvertionFactors!$C$78*FE_ConvertionFactors!$F$78*FE_ConvertionFactors!$I$77</f>
        <v>743.32800000000009</v>
      </c>
      <c r="DS56" s="181">
        <f>SUM(DB_Census_State!M56:N56)*FE_ConvertionFactors!$E$84*FE_ConvertionFactors!$F$84*FE_ConvertionFactors!$G$84</f>
        <v>504.14132334135201</v>
      </c>
      <c r="DT56" s="181">
        <f>SUM(DB_Census_State!O56:P56)*FE_ConvertionFactors!$E$85*FE_ConvertionFactors!$F$85*FE_ConvertionFactors!$G$85</f>
        <v>3.4987596979999998</v>
      </c>
      <c r="DU56" s="181">
        <f>SUM(DB_Census_State!Q56:S56)*FE_ConvertionFactors!$E$86*FE_ConvertionFactors!$F$86*FE_ConvertionFactors!$G$86</f>
        <v>14.18777208225</v>
      </c>
      <c r="DV56" s="181">
        <f>DB_Census_State!U56*FE_ConvertionFactors!$E$87*FE_ConvertionFactors!$F$87*FE_ConvertionFactors!$G$87</f>
        <v>261.64477136921903</v>
      </c>
      <c r="DW56" s="181">
        <f>DB_Census_State!V56*FE_ConvertionFactors!$E$88*FE_ConvertionFactors!$F$88*FE_ConvertionFactors!$G$88</f>
        <v>2197.7126550000003</v>
      </c>
      <c r="DX56" s="181">
        <f>SUM(DB_Census_State!M56:N56)*FE_ConvertionFactors!$E$84*FE_ConvertionFactors!$F$84*FE_ConvertionFactors!$H$84</f>
        <v>28480.711123829627</v>
      </c>
      <c r="DY56" s="181">
        <f>SUM(DB_Census_State!O56:P56)*FE_ConvertionFactors!$E$85*FE_ConvertionFactors!$F$85*FE_ConvertionFactors!$H$85</f>
        <v>218.15795764000001</v>
      </c>
      <c r="DZ56" s="181">
        <f>SUM(DB_Census_State!Q56:S56)*FE_ConvertionFactors!$E$86*FE_ConvertionFactors!$F$86*FE_ConvertionFactors!$H$86</f>
        <v>901.62100762500006</v>
      </c>
      <c r="EA56" s="181">
        <f>DB_Census_State!U56*FE_ConvertionFactors!$E$87*FE_ConvertionFactors!$F$87*FE_ConvertionFactors!$H$87</f>
        <v>19996.167760082801</v>
      </c>
      <c r="EB56" s="181">
        <f>DB_Census_State!V56*FE_ConvertionFactors!$E$88*FE_ConvertionFactors!$F$88*FE_ConvertionFactors!$H$88</f>
        <v>131357.53800000003</v>
      </c>
      <c r="EC56" s="181">
        <f>SUM(DB_Census_State!M56:N56)*FE_ConvertionFactors!$E$84*FE_ConvertionFactors!$F$84*FE_ConvertionFactors!$I$84</f>
        <v>19205.383746337222</v>
      </c>
      <c r="ED56" s="181">
        <f>SUM(DB_Census_State!O56:P56)*FE_ConvertionFactors!$E$85*FE_ConvertionFactors!$F$85*FE_ConvertionFactors!$I$85</f>
        <v>147.359526104</v>
      </c>
      <c r="EE56" s="181">
        <f>SUM(DB_Census_State!Q56:S56)*FE_ConvertionFactors!$E$86*FE_ConvertionFactors!$F$86*FE_ConvertionFactors!$I$86</f>
        <v>609.01947307499995</v>
      </c>
      <c r="EF56" s="181">
        <f>DB_Census_State!U56*FE_ConvertionFactors!$E$87*FE_ConvertionFactors!$F$87*FE_ConvertionFactors!$I$87</f>
        <v>15996.934208066241</v>
      </c>
      <c r="EG56" s="181">
        <f>DB_Census_State!V56*FE_ConvertionFactors!$E$88*FE_ConvertionFactors!$F$88*FE_ConvertionFactors!$I$88</f>
        <v>83866.735800000024</v>
      </c>
      <c r="EH56" s="181">
        <f>DB_Census_State!W56*0.00104*FE_ConvertionFactors!$F$90*FE_ConvertionFactors!$G$90</f>
        <v>503.87727519999999</v>
      </c>
      <c r="EI56" s="181">
        <f>DB_Census_State!X56*0.00104*FE_ConvertionFactors!$F$91*FE_ConvertionFactors!$G$91</f>
        <v>1.2104351999999998</v>
      </c>
      <c r="EJ56" s="181">
        <f>DB_Census_State!Y56*0.000054*FE_ConvertionFactors!$F$92*FE_ConvertionFactors!$G$92</f>
        <v>1281.2544360000002</v>
      </c>
      <c r="EK56" s="205">
        <f>DB_Census_State!W56*0.00104*FE_ConvertionFactors!$F$90*FE_ConvertionFactors!$H$90</f>
        <v>59894.845919999992</v>
      </c>
      <c r="EL56" s="205">
        <f>DB_Census_State!X56*0.00104*FE_ConvertionFactors!$F$91*FE_ConvertionFactors!$H$91</f>
        <v>143.88191999999998</v>
      </c>
      <c r="EM56" s="205">
        <f>DB_Census_State!Y56*0.000054*FE_ConvertionFactors!$F$92*FE_ConvertionFactors!$H$92</f>
        <v>106527.15453600002</v>
      </c>
      <c r="EN56" s="205">
        <f>DB_Census_State!W56*0.00104*FE_ConvertionFactors!$F$90*FE_ConvertionFactors!$I$90</f>
        <v>41565.121644799998</v>
      </c>
      <c r="EO56" s="205">
        <f>DB_Census_State!X56*0.00104*FE_ConvertionFactors!$F$91*FE_ConvertionFactors!$I$91</f>
        <v>99.849484799999985</v>
      </c>
      <c r="EP56" s="205">
        <f>DB_Census_State!Y56*0.000054*FE_ConvertionFactors!$F$92*FE_ConvertionFactors!$I$92</f>
        <v>62964.503712000005</v>
      </c>
    </row>
    <row r="57" spans="1:146" x14ac:dyDescent="0.2">
      <c r="A57" s="203">
        <v>11</v>
      </c>
      <c r="B57" s="203" t="s">
        <v>32</v>
      </c>
      <c r="C57" s="203">
        <v>1995</v>
      </c>
      <c r="D57" s="204" t="s">
        <v>200</v>
      </c>
      <c r="E57" s="205">
        <f>DB_Census_State!AL57*FE_ConvertionFactors!$C$4*FE_ConvertionFactors!$F$4*FE_ConvertionFactors!$G$4</f>
        <v>0</v>
      </c>
      <c r="F57" s="205">
        <f>DB_Census_State!AL57*FE_ConvertionFactors!$C$5*FE_ConvertionFactors!$F$5*FE_ConvertionFactors!$G$5</f>
        <v>518.04198600000007</v>
      </c>
      <c r="G57" s="205">
        <f>(DB_Census_State!AL57*FE_ConvertionFactors!$D$9/FE_ConvertionFactors!$D$3)*FE_ConvertionFactors!$C$10*FE_ConvertionFactors!$F$10*FE_ConvertionFactors!$G$10</f>
        <v>48.157311999999997</v>
      </c>
      <c r="H57" s="205">
        <f>(DB_Census_State!AL57*FE_ConvertionFactors!$D$9/FE_ConvertionFactors!$D$3)*FE_ConvertionFactors!$C$11*FE_ConvertionFactors!$F$11*FE_ConvertionFactors!$G$11</f>
        <v>14.188356000000001</v>
      </c>
      <c r="I57" s="205">
        <f>DB_Census_State!AL57*FE_ConvertionFactors!$C$4*FE_ConvertionFactors!$F$4*FE_ConvertionFactors!$H$4</f>
        <v>16741.8</v>
      </c>
      <c r="J57" s="205">
        <f>DB_Census_State!AL57*FE_ConvertionFactors!$C$5*FE_ConvertionFactors!$F$5*FE_ConvertionFactors!$H$5</f>
        <v>29780.488500000003</v>
      </c>
      <c r="K57" s="205">
        <f>(DB_Census_State!AL57*FE_ConvertionFactors!$D$9/FE_ConvertionFactors!$D$3)*FE_ConvertionFactors!$C$10*FE_ConvertionFactors!$F$10*FE_ConvertionFactors!$H$10</f>
        <v>14146.2104</v>
      </c>
      <c r="L57" s="205">
        <f>(DB_Census_State!AL57*FE_ConvertionFactors!$D$9/FE_ConvertionFactors!$D$3)*FE_ConvertionFactors!$C$11*FE_ConvertionFactors!$F$11*FE_ConvertionFactors!$H$11</f>
        <v>2209.6620000000003</v>
      </c>
      <c r="M57" s="205">
        <f>DB_Census_State!AL57*FE_ConvertionFactors!$C$4*FE_ConvertionFactors!$F$4*FE_ConvertionFactors!$I$4</f>
        <v>15762</v>
      </c>
      <c r="N57" s="205">
        <f>DB_Census_State!AL57*FE_ConvertionFactors!$C$5*FE_ConvertionFactors!$F$5*FE_ConvertionFactors!$L$5</f>
        <v>15028.758150000003</v>
      </c>
      <c r="O57" s="205">
        <f>DB_Census_State!AM57*FE_ConvertionFactors!$C$14*FE_ConvertionFactors!$F$14*FE_ConvertionFactors!$G$14</f>
        <v>4065.835904</v>
      </c>
      <c r="P57" s="205">
        <f>DB_Census_State!AM57*FE_ConvertionFactors!$C$15*FE_ConvertionFactors!$F$15*FE_ConvertionFactors!$G$15</f>
        <v>1168.8752288000001</v>
      </c>
      <c r="Q57" s="205">
        <f>DB_Census_State!AM57*FE_ConvertionFactors!$C$16*FE_ConvertionFactors!$F$16*FE_ConvertionFactors!$G$16</f>
        <v>1626.3343616</v>
      </c>
      <c r="R57" s="205">
        <f>DB_Census_State!AM57*FE_ConvertionFactors!$C$17*FE_ConvertionFactors!$F$17*FE_ConvertionFactors!$G$17</f>
        <v>596.11339359999999</v>
      </c>
      <c r="S57" s="205">
        <f>(DB_Census_State!AM57*FE_ConvertionFactors!$D$19/FE_ConvertionFactors!$D$13)*FE_ConvertionFactors!$F$19*FE_ConvertionFactors!$G$19</f>
        <v>4175.6980906666677</v>
      </c>
      <c r="T57" s="205">
        <f>DB_Census_State!AM57*FE_ConvertionFactors!$C$14*FE_ConvertionFactors!$F$14*FE_ConvertionFactors!$H$14</f>
        <v>703702.36800000002</v>
      </c>
      <c r="U57" s="205">
        <f>DB_Census_State!AM57*FE_ConvertionFactors!$C$15*FE_ConvertionFactors!$F$15*FE_ConvertionFactors!$H$15</f>
        <v>167433.47872000001</v>
      </c>
      <c r="V57" s="205">
        <f>DB_Census_State!AM57*FE_ConvertionFactors!$C$16*FE_ConvertionFactors!$F$16*FE_ConvertionFactors!$H$16</f>
        <v>281480.9472</v>
      </c>
      <c r="W57" s="205">
        <f>DB_Census_State!AM57*FE_ConvertionFactors!$C$17*FE_ConvertionFactors!$F$17*FE_ConvertionFactors!$H$17</f>
        <v>262612.11664000002</v>
      </c>
      <c r="X57" s="205">
        <f>(DB_Census_State!AM57*FE_ConvertionFactors!$D$19/FE_ConvertionFactors!$D$13)*FE_ConvertionFactors!$F$19*FE_ConvertionFactors!$H$19</f>
        <v>1541031.4382222225</v>
      </c>
      <c r="Y57" s="205">
        <f>DB_Census_State!AM57*FE_ConvertionFactors!$C$14*FE_ConvertionFactors!$F$14*FE_ConvertionFactors!$I$14</f>
        <v>652879.4192</v>
      </c>
      <c r="Z57" s="205">
        <f>DB_Census_State!AM57*FE_ConvertionFactors!$C$15*FE_ConvertionFactors!$F$15*FE_ConvertionFactors!$L$15</f>
        <v>111753.94924</v>
      </c>
      <c r="AA57" s="205">
        <f>DB_Census_State!AM57*FE_ConvertionFactors!$C$15*FE_ConvertionFactors!$F$15*FE_ConvertionFactors!$I$14</f>
        <v>131893.35352</v>
      </c>
      <c r="AB57" s="205">
        <f>DB_Census_State!AM57*FE_ConvertionFactors!$C$16*FE_ConvertionFactors!$F$16*FE_ConvertionFactors!$L$16</f>
        <v>187261.31491745642</v>
      </c>
      <c r="AC57" s="205">
        <f>DB_Census_State!AM57*FE_ConvertionFactors!$C$16*FE_ConvertionFactors!$F$16*FE_ConvertionFactors!$I$14</f>
        <v>261151.76767999999</v>
      </c>
      <c r="AD57" s="205">
        <f>DB_Census_State!AN57*FE_ConvertionFactors!$C$22*FE_ConvertionFactors!$F$22*FE_ConvertionFactors!$G$22</f>
        <v>176.16207840000001</v>
      </c>
      <c r="AE57" s="205">
        <f>DB_Census_State!AN57*FE_ConvertionFactors!$C$23*FE_ConvertionFactors!$F$23*FE_ConvertionFactors!$G$23</f>
        <v>70.797212639999984</v>
      </c>
      <c r="AF57" s="205">
        <f>(DB_Census_State!AN57*FE_ConvertionFactors!$D$25/FE_ConvertionFactors!$D$21)*FE_ConvertionFactors!$F$25*FE_ConvertionFactors!$G$25</f>
        <v>4012.7485440000005</v>
      </c>
      <c r="AG57" s="205">
        <f>DB_Census_State!AN57*FE_ConvertionFactors!$C$22*FE_ConvertionFactors!$F$22*FE_ConvertionFactors!$H$22</f>
        <v>57169.580159999998</v>
      </c>
      <c r="AH57" s="205">
        <f>DB_Census_State!AN57*FE_ConvertionFactors!$C$23*FE_ConvertionFactors!$F$23*FE_ConvertionFactors!$H$23</f>
        <v>18347.446655999996</v>
      </c>
      <c r="AI57" s="205">
        <f>(DB_Census_State!AN57*FE_ConvertionFactors!$D$25/FE_ConvertionFactors!$D$21)*FE_ConvertionFactors!$F$25*FE_ConvertionFactors!$H$25</f>
        <v>427865.35680000001</v>
      </c>
      <c r="AJ57" s="205">
        <f>DB_Census_State!AN57*FE_ConvertionFactors!$C$22*FE_ConvertionFactors!$F$22*FE_ConvertionFactors!$I$22</f>
        <v>50521.954559999998</v>
      </c>
      <c r="AK57" s="205">
        <f>DB_Census_State!AO57*FE_ConvertionFactors!$F$27*FE_ConvertionFactors!$G$27</f>
        <v>699.17600000000004</v>
      </c>
      <c r="AL57" s="205">
        <f>DB_Census_State!AO57*FE_ConvertionFactors!$C$29*FE_ConvertionFactors!$F$29*FE_ConvertionFactors!$G$29</f>
        <v>757.59684000000004</v>
      </c>
      <c r="AM57" s="205">
        <f>DB_Census_State!AO57*FE_ConvertionFactors!$F$27*FE_ConvertionFactors!$H$27</f>
        <v>62226.664000000004</v>
      </c>
      <c r="AN57" s="205">
        <f>DB_Census_State!AO57*FE_ConvertionFactors!$C$29*FE_ConvertionFactors!$F$29*FE_ConvertionFactors!$H$29</f>
        <v>171197.20799999998</v>
      </c>
      <c r="AO57" s="205">
        <f>DB_Census_State!AO57*FE_ConvertionFactors!$F$27*FE_ConvertionFactors!$I$27</f>
        <v>33385.654000000002</v>
      </c>
      <c r="AP57" s="205">
        <f>DB_Census_State!AP57*FE_ConvertionFactors!$F$31*FE_ConvertionFactors!$G$31</f>
        <v>10888.316459999998</v>
      </c>
      <c r="AQ57" s="205">
        <f>DB_Census_State!AP57*FE_ConvertionFactors!$F$31*FE_ConvertionFactors!$H$31</f>
        <v>1485583.9992</v>
      </c>
      <c r="AR57" s="205">
        <f>DB_Census_State!AP57*FE_ConvertionFactors!$F$31*FE_ConvertionFactors!$I$31</f>
        <v>1237986.666</v>
      </c>
      <c r="AS57" s="205">
        <f>DB_Census_State!AQ57*FE_ConvertionFactors!$C$34*FE_ConvertionFactors!$F$34*FE_ConvertionFactors!$G$34</f>
        <v>25.790240000000008</v>
      </c>
      <c r="AT57" s="205">
        <f>DB_Census_State!AQ57*FE_ConvertionFactors!$C$35*FE_ConvertionFactors!$F$35*FE_ConvertionFactors!$G$35</f>
        <v>85.798602000000002</v>
      </c>
      <c r="AU57" s="205">
        <f>DB_Census_State!AQ57*FE_ConvertionFactors!$C$35*FE_ConvertionFactors!$C$37*FE_ConvertionFactors!$F$37*FE_ConvertionFactors!$G$37</f>
        <v>49.114933056000005</v>
      </c>
      <c r="AV57" s="205">
        <f>DB_Census_State!AQ57*FE_ConvertionFactors!$C$35*FE_ConvertionFactors!$C$38*FE_ConvertionFactors!$C$39*FE_ConvertionFactors!$F$39*FE_ConvertionFactors!$G$39</f>
        <v>18.287283509000002</v>
      </c>
      <c r="AW57" s="205">
        <f>DB_Census_State!AQ57*FE_ConvertionFactors!$C$35*FE_ConvertionFactors!$C$38*FE_ConvertionFactors!$C$40*FE_ConvertionFactors!$F$40*FE_ConvertionFactors!$G$40</f>
        <v>3.7576609949999997</v>
      </c>
      <c r="AX57" s="205">
        <f>DB_Census_State!AQ57*FE_ConvertionFactors!$C$35*FE_ConvertionFactors!$C$38*FE_ConvertionFactors!$C$41*FE_ConvertionFactors!$F$41*FE_ConvertionFactors!$G$41</f>
        <v>0</v>
      </c>
      <c r="AY57" s="205">
        <f>DB_Census_State!AQ57*FE_ConvertionFactors!$C$35*FE_ConvertionFactors!$C$42*FE_ConvertionFactors!$C$44*FE_ConvertionFactors!$F$44*FE_ConvertionFactors!$G$44</f>
        <v>98.608667194048053</v>
      </c>
      <c r="AZ57" s="205">
        <f>(DB_Census_State!AQ57*FE_ConvertionFactors!$D$46/FE_ConvertionFactors!$D$33)*FE_ConvertionFactors!$F$46*FE_ConvertionFactors!$G$46</f>
        <v>338.46619733333335</v>
      </c>
      <c r="BA57" s="205">
        <f>DB_Census_State!AQ57*FE_ConvertionFactors!$C$34*FE_ConvertionFactors!$F$34*FE_ConvertionFactors!$H$34</f>
        <v>8768.6816000000017</v>
      </c>
      <c r="BB57" s="205">
        <f>DB_Census_State!AQ57*FE_ConvertionFactors!$C$35*FE_ConvertionFactors!$F$35*FE_ConvertionFactors!$H$35</f>
        <v>97238.415600000008</v>
      </c>
      <c r="BC57" s="205">
        <f>DB_Census_State!AQ57*FE_ConvertionFactors!$C$35*FE_ConvertionFactors!$C$37*FE_ConvertionFactors!$F$37*FE_ConvertionFactors!$H$37</f>
        <v>50206.376012799999</v>
      </c>
      <c r="BD57" s="205">
        <f>DB_Census_State!AQ57*FE_ConvertionFactors!$C$35*FE_ConvertionFactors!$C$38*FE_ConvertionFactors!$C$39*FE_ConvertionFactors!$F$39*FE_ConvertionFactors!$H$39</f>
        <v>4887.69213786</v>
      </c>
      <c r="BE57" s="205">
        <f>DB_Census_State!AQ57*FE_ConvertionFactors!$C$35*FE_ConvertionFactors!$C$38*FE_ConvertionFactors!$C$40*FE_ConvertionFactors!$F$40*FE_ConvertionFactors!$H$40</f>
        <v>1680.6992814</v>
      </c>
      <c r="BF57" s="205">
        <f>DB_Census_State!AQ57*FE_ConvertionFactors!$C$35*FE_ConvertionFactors!$C$38*FE_ConvertionFactors!$C$41*FE_ConvertionFactors!$F$41*FE_ConvertionFactors!$H$41</f>
        <v>18340.801711049997</v>
      </c>
      <c r="BG57" s="205">
        <f>DB_Census_State!AQ57*FE_ConvertionFactors!$C$35*FE_ConvertionFactors!$C$42*FE_ConvertionFactors!$C$44*FE_ConvertionFactors!$F$44*FE_ConvertionFactors!$H$44</f>
        <v>10345.82737773619</v>
      </c>
      <c r="BH57" s="205">
        <f>(DB_Census_State!AQ57*FE_ConvertionFactors!$D$46/FE_ConvertionFactors!$D$33)*FE_ConvertionFactors!$F$46*FE_ConvertionFactors!$H$46</f>
        <v>110652.41066666669</v>
      </c>
      <c r="BI57" s="205">
        <f>DB_Census_State!AQ57*FE_ConvertionFactors!$C$35*FE_ConvertionFactors!$C$38*FE_ConvertionFactors!$C$41*FE_ConvertionFactors!$F$41*FE_ConvertionFactors!$I$41</f>
        <v>16978.342155371996</v>
      </c>
      <c r="BJ57" s="181">
        <f>DB_Census_State!AR57*FE_ConvertionFactors!$F$48*FE_ConvertionFactors!$G$48</f>
        <v>10590.996239999999</v>
      </c>
      <c r="BK57" s="205">
        <f>(DB_Census_State!AR57*FE_ConvertionFactors!$D$50/FE_ConvertionFactors!$D$48)*FE_ConvertionFactors!$F$50*FE_ConvertionFactors!$G$50</f>
        <v>4491.9995999999992</v>
      </c>
      <c r="BL57" s="181">
        <f>DB_Census_State!AR57*FE_ConvertionFactors!$F$48*FE_ConvertionFactors!$H$48</f>
        <v>794324.71799999999</v>
      </c>
      <c r="BM57" s="205">
        <f>(DB_Census_State!AR57*FE_ConvertionFactors!$D$50/FE_ConvertionFactors!$D$48)*FE_ConvertionFactors!$F$50*FE_ConvertionFactors!$H$50</f>
        <v>1132490.0399999998</v>
      </c>
      <c r="BN57" s="181">
        <f>DB_Census_State!AR57*FE_ConvertionFactors!$F$48*FE_ConvertionFactors!$I$48</f>
        <v>560724.92189999996</v>
      </c>
      <c r="BO57" s="181">
        <f>DB_Census_State!AS57*FE_ConvertionFactors!$F$52*FE_ConvertionFactors!$G$52</f>
        <v>82.531785600000006</v>
      </c>
      <c r="BP57" s="205">
        <f>DB_Census_State!AS57*FE_ConvertionFactors!$C$53*FE_ConvertionFactors!$F$53*FE_ConvertionFactors!$G$53</f>
        <v>24.759535680000003</v>
      </c>
      <c r="BQ57" s="205">
        <f>DB_Census_State!AS57*FE_ConvertionFactors!$C$54*FE_ConvertionFactors!$C$55*FE_ConvertionFactors!$F$55*FE_ConvertionFactors!$G$55</f>
        <v>39.902755200000001</v>
      </c>
      <c r="BR57" s="205">
        <f>DB_Census_State!AS57*FE_ConvertionFactors!$C$54*FE_ConvertionFactors!$C$56*FE_ConvertionFactors!$F$56*FE_ConvertionFactors!$G$56</f>
        <v>7.0150033078125222</v>
      </c>
      <c r="BS57" s="205">
        <f>DB_Census_State!AS57*FE_ConvertionFactors!$F$52*FE_ConvertionFactors!$H$52</f>
        <v>19629.181440000004</v>
      </c>
      <c r="BT57" s="205">
        <f>DB_Census_State!AS57*FE_ConvertionFactors!$C$53*FE_ConvertionFactors!$F$53*FE_ConvertionFactors!$H$53</f>
        <v>5888.7544320000015</v>
      </c>
      <c r="BU57" s="205">
        <f>DB_Census_State!AS57*FE_ConvertionFactors!$C$54*FE_ConvertionFactors!$C$55*FE_ConvertionFactors!$F$55*FE_ConvertionFactors!$H$55</f>
        <v>12037.331152000001</v>
      </c>
      <c r="BV57" s="205">
        <f>DB_Census_State!AS57*FE_ConvertionFactors!$C$54*FE_ConvertionFactors!$C$56*FE_ConvertionFactors!$F$56*FE_ConvertionFactors!$H$56</f>
        <v>1842.6075355187559</v>
      </c>
      <c r="BW57" s="205">
        <f>DB_Census_State!AS57*FE_ConvertionFactors!$F$52*FE_ConvertionFactors!$I$52</f>
        <v>10037.649600000002</v>
      </c>
      <c r="BX57" s="205">
        <f>DB_Census_State!AS57*FE_ConvertionFactors!$C$53*FE_ConvertionFactors!$F$53*FE_ConvertionFactors!$I$53</f>
        <v>3011.2948800000004</v>
      </c>
      <c r="BY57" s="205">
        <f>DB_Census_State!AS57*FE_ConvertionFactors!$C$54*FE_ConvertionFactors!$C$55*FE_ConvertionFactors!$F$55*FE_ConvertionFactors!$L$55</f>
        <v>6251.4316480000007</v>
      </c>
      <c r="BZ57" s="205">
        <f>DB_Census_State!AS57*FE_ConvertionFactors!$C$54*FE_ConvertionFactors!$C$56*FE_ConvertionFactors!$F$56*FE_ConvertionFactors!$I$56</f>
        <v>1052.2504961718785</v>
      </c>
      <c r="CA57" s="205">
        <f>DB_Census_State!AT57*FE_ConvertionFactors!$F$58*FE_ConvertionFactors!$G$58</f>
        <v>523.71987200000001</v>
      </c>
      <c r="CB57" s="205">
        <f>(DB_Census_State!AT57*FE_ConvertionFactors!$D$60/FE_ConvertionFactors!$D$58)*FE_ConvertionFactors!$F$60*FE_ConvertionFactors!$G$60</f>
        <v>2455.6674272727273</v>
      </c>
      <c r="CC57" s="205">
        <f>DB_Census_State!AT57*FE_ConvertionFactors!$F$58*FE_ConvertionFactors!$H$58</f>
        <v>344446.53120000003</v>
      </c>
      <c r="CD57" s="205">
        <f>(DB_Census_State!AT57*FE_ConvertionFactors!$D$60/FE_ConvertionFactors!$D$58)*FE_ConvertionFactors!$F$60*FE_ConvertionFactors!$H$60</f>
        <v>196256.1518181818</v>
      </c>
      <c r="CE57" s="205">
        <f>DB_Census_State!AT57*FE_ConvertionFactors!$F$58*FE_ConvertionFactors!$I$58</f>
        <v>257831.32160000002</v>
      </c>
      <c r="CF57" s="205">
        <f>DB_Census_State!AU57*FE_ConvertionFactors!$F$62*FE_ConvertionFactors!$G$62</f>
        <v>11768.24</v>
      </c>
      <c r="CG57" s="205">
        <f>DB_Census_State!AU57*FE_ConvertionFactors!$C$63*FE_ConvertionFactors!$F$63*FE_ConvertionFactors!$G$63</f>
        <v>4707.2960000000003</v>
      </c>
      <c r="CH57" s="205">
        <f>DB_Census_State!AU57*FE_ConvertionFactors!$C$64*FE_ConvertionFactors!$F$64*FE_ConvertionFactors!$G$64</f>
        <v>7060.9440000000004</v>
      </c>
      <c r="CI57" s="205">
        <f>(DB_Census_State!AU57*FE_ConvertionFactors!$D$66/FE_ConvertionFactors!$D$62)*FE_ConvertionFactors!$F$66*FE_ConvertionFactors!$G$66</f>
        <v>6251.8774999999996</v>
      </c>
      <c r="CJ57" s="205">
        <f>DB_Census_State!AU57*FE_ConvertionFactors!$F$62*FE_ConvertionFactors!$H$62</f>
        <v>2212429.12</v>
      </c>
      <c r="CK57" s="205">
        <f>DB_Census_State!AU57*FE_ConvertionFactors!$C$63*FE_ConvertionFactors!$F$63*FE_ConvertionFactors!$H$63</f>
        <v>884971.64800000004</v>
      </c>
      <c r="CL57" s="205">
        <f>DB_Census_State!AU57*FE_ConvertionFactors!$C$64*FE_ConvertionFactors!$F$64*FE_ConvertionFactors!$H$64</f>
        <v>1327457.4720000001</v>
      </c>
      <c r="CM57" s="205">
        <f>(DB_Census_State!AU57*FE_ConvertionFactors!$D$66/FE_ConvertionFactors!$D$62)*FE_ConvertionFactors!$F$66*FE_ConvertionFactors!$H$66</f>
        <v>1875563.25</v>
      </c>
      <c r="CN57" s="205">
        <f>DB_Census_State!AU57*FE_ConvertionFactors!$F$62*FE_ConvertionFactors!$I$62</f>
        <v>1882918.4</v>
      </c>
      <c r="CO57" s="205">
        <f>DB_Census_State!AU57*FE_ConvertionFactors!$C$63*FE_ConvertionFactors!$F$63*FE_ConvertionFactors!$I$63</f>
        <v>753167.35999999999</v>
      </c>
      <c r="CP57" s="205">
        <f>DB_Census_State!AU57*FE_ConvertionFactors!$C$64*FE_ConvertionFactors!$F$64*FE_ConvertionFactors!$L$64</f>
        <v>1133281.5119999999</v>
      </c>
      <c r="CQ57" s="205">
        <f>DB_Census_State!AU57*FE_ConvertionFactors!$C$64*FE_ConvertionFactors!$F$64*FE_ConvertionFactors!$I$63</f>
        <v>1129751.04</v>
      </c>
      <c r="CR57" s="205">
        <f>DB_Census_State!AV57*FE_ConvertionFactors!$F$68*FE_ConvertionFactors!$G$68</f>
        <v>547.82000000000005</v>
      </c>
      <c r="CS57" s="205">
        <f>DB_Census_State!AV57*FE_ConvertionFactors!$C$69*FE_ConvertionFactors!$F$69*FE_ConvertionFactors!$G$69</f>
        <v>109.56400000000002</v>
      </c>
      <c r="CT57" s="205">
        <f>DB_Census_State!AV57*FE_ConvertionFactors!$C$70*FE_ConvertionFactors!$C$71*FE_ConvertionFactors!$F$71*FE_ConvertionFactors!$G$71</f>
        <v>0</v>
      </c>
      <c r="CU57" s="205">
        <f>DB_Census_State!AV57*FE_ConvertionFactors!$C$70*FE_ConvertionFactors!$C$72*FE_ConvertionFactors!$F$72*FE_ConvertionFactors!$G$72</f>
        <v>465.97653479999997</v>
      </c>
      <c r="CV57" s="205">
        <f>(DB_Census_State!AV57*FE_ConvertionFactors!$D$74/FE_ConvertionFactors!$D$69)*FE_ConvertionFactors!$F$74*FE_ConvertionFactors!$G$74</f>
        <v>67.725000000000009</v>
      </c>
      <c r="CW57" s="205">
        <f>DB_Census_State!AV57*FE_ConvertionFactors!$F$68*FE_ConvertionFactors!$H$68</f>
        <v>32047.469999999998</v>
      </c>
      <c r="CX57" s="205">
        <f>DB_Census_State!AV57*FE_ConvertionFactors!$C$69*FE_ConvertionFactors!$F$69*FE_ConvertionFactors!$H$69</f>
        <v>6409.4940000000006</v>
      </c>
      <c r="CY57" s="205">
        <f>DB_Census_State!AV57*FE_ConvertionFactors!$C$70*FE_ConvertionFactors!$C$71*FE_ConvertionFactors!$F$71*FE_ConvertionFactors!$H$71</f>
        <v>7097.579999999999</v>
      </c>
      <c r="CZ57" s="205">
        <f>DB_Census_State!AV57*FE_ConvertionFactors!$C$70*FE_ConvertionFactors!$C$72*FE_ConvertionFactors!$F$72*FE_ConvertionFactors!$H$72</f>
        <v>17721.501419999997</v>
      </c>
      <c r="DA57" s="205">
        <f>(DB_Census_State!AV57*FE_ConvertionFactors!$D$74/FE_ConvertionFactors!$D$69)*FE_ConvertionFactors!$F$74*FE_ConvertionFactors!$H$74</f>
        <v>22349.25</v>
      </c>
      <c r="DB57" s="205">
        <f>DB_Census_State!AV57*FE_ConvertionFactors!$F$68*FE_ConvertionFactors!$I$68</f>
        <v>26021.45</v>
      </c>
      <c r="DC57" s="205">
        <f>DB_Census_State!AV57*FE_ConvertionFactors!$C$69*FE_ConvertionFactors!$F$69*FE_ConvertionFactors!$I$69</f>
        <v>5204.2900000000009</v>
      </c>
      <c r="DD57" s="205">
        <f>DB_Census_State!AV57*FE_ConvertionFactors!$C$70*FE_ConvertionFactors!$C$71*FE_ConvertionFactors!$F$71*FE_ConvertionFactors!$I$71</f>
        <v>6682.2</v>
      </c>
      <c r="DE57" s="205">
        <f>DB_Census_State!AV57*FE_ConvertionFactors!$C$70*FE_ConvertionFactors!$C$72*FE_ConvertionFactors!$F$72*FE_ConvertionFactors!$L$72</f>
        <v>12459.02511</v>
      </c>
      <c r="DF57" s="205">
        <f>DB_Census_State!AV57*FE_ConvertionFactors!$C$70*FE_ConvertionFactors!$C$72*FE_ConvertionFactors!$F$72*FE_ConvertionFactors!$I$69</f>
        <v>17091.803400000001</v>
      </c>
      <c r="DG57" s="205">
        <f>DB_Census_State!AW57*FE_ConvertionFactors!$F$76*FE_ConvertionFactors!$G$76</f>
        <v>0</v>
      </c>
      <c r="DH57" s="205">
        <f>DB_Census_State!AW57*FE_ConvertionFactors!$C$77*FE_ConvertionFactors!$F$77*FE_ConvertionFactors!$G$77</f>
        <v>0</v>
      </c>
      <c r="DI57" s="205">
        <f>DB_Census_State!AW57*FE_ConvertionFactors!$C$78*FE_ConvertionFactors!$F$78*FE_ConvertionFactors!$G$78</f>
        <v>0</v>
      </c>
      <c r="DJ57" s="205">
        <f>(DB_Census_State!AW57*FE_ConvertionFactors!$D$80/FE_ConvertionFactors!$D$76)*FE_ConvertionFactors!$F$80*FE_ConvertionFactors!$G$80</f>
        <v>0</v>
      </c>
      <c r="DK57" s="205">
        <f>DB_Census_State!AW57*FE_ConvertionFactors!$F$76*FE_ConvertionFactors!$H$76</f>
        <v>0</v>
      </c>
      <c r="DL57" s="205">
        <f>DB_Census_State!AW57*FE_ConvertionFactors!$C$77*FE_ConvertionFactors!$F$77*FE_ConvertionFactors!$H$77</f>
        <v>0</v>
      </c>
      <c r="DM57" s="205">
        <f>DB_Census_State!AW57*FE_ConvertionFactors!$C$78*FE_ConvertionFactors!$F$78*FE_ConvertionFactors!$H$78</f>
        <v>0</v>
      </c>
      <c r="DN57" s="205">
        <f>(DB_Census_State!AW57*FE_ConvertionFactors!$D$80/FE_ConvertionFactors!$D$76)*FE_ConvertionFactors!$F$80*FE_ConvertionFactors!$H$80</f>
        <v>0</v>
      </c>
      <c r="DO57" s="205">
        <f>DB_Census_State!AW57*FE_ConvertionFactors!$F$76*FE_ConvertionFactors!$I$76</f>
        <v>0</v>
      </c>
      <c r="DP57" s="205">
        <f>DB_Census_State!AW57*FE_ConvertionFactors!$C$77*FE_ConvertionFactors!$F$77*FE_ConvertionFactors!$I$77</f>
        <v>0</v>
      </c>
      <c r="DQ57" s="205">
        <f>DB_Census_State!AW57*FE_ConvertionFactors!$C$78*FE_ConvertionFactors!$F$78*FE_ConvertionFactors!$L$78</f>
        <v>0</v>
      </c>
      <c r="DR57" s="205">
        <f>DB_Census_State!AW57*FE_ConvertionFactors!$C$78*FE_ConvertionFactors!$F$78*FE_ConvertionFactors!$I$77</f>
        <v>0</v>
      </c>
      <c r="DS57" s="181">
        <f>SUM(DB_Census_State!M57:N57)*FE_ConvertionFactors!$E$84*FE_ConvertionFactors!$F$84*FE_ConvertionFactors!$G$84</f>
        <v>26159.05922814268</v>
      </c>
      <c r="DT57" s="181">
        <f>SUM(DB_Census_State!O57:P57)*FE_ConvertionFactors!$E$85*FE_ConvertionFactors!$F$85*FE_ConvertionFactors!$G$85</f>
        <v>53.692806256000011</v>
      </c>
      <c r="DU57" s="181">
        <f>SUM(DB_Census_State!Q57:S57)*FE_ConvertionFactors!$E$86*FE_ConvertionFactors!$F$86*FE_ConvertionFactors!$G$86</f>
        <v>253.14248981850002</v>
      </c>
      <c r="DV57" s="181">
        <f>DB_Census_State!U57*FE_ConvertionFactors!$E$87*FE_ConvertionFactors!$F$87*FE_ConvertionFactors!$G$87</f>
        <v>3069.0024403064831</v>
      </c>
      <c r="DW57" s="181">
        <f>DB_Census_State!V57*FE_ConvertionFactors!$E$88*FE_ConvertionFactors!$F$88*FE_ConvertionFactors!$G$88</f>
        <v>4399.0192800000004</v>
      </c>
      <c r="DX57" s="181">
        <f>SUM(DB_Census_State!M57:N57)*FE_ConvertionFactors!$E$84*FE_ConvertionFactors!$F$84*FE_ConvertionFactors!$H$84</f>
        <v>1477816.9823690995</v>
      </c>
      <c r="DY57" s="181">
        <f>SUM(DB_Census_State!O57:P57)*FE_ConvertionFactors!$E$85*FE_ConvertionFactors!$F$85*FE_ConvertionFactors!$H$85</f>
        <v>3347.9043900800007</v>
      </c>
      <c r="DZ57" s="181">
        <f>SUM(DB_Census_State!Q57:S57)*FE_ConvertionFactors!$E$86*FE_ConvertionFactors!$F$86*FE_ConvertionFactors!$H$86</f>
        <v>16086.992758250002</v>
      </c>
      <c r="EA57" s="181">
        <f>DB_Census_State!U57*FE_ConvertionFactors!$E$87*FE_ConvertionFactors!$F$87*FE_ConvertionFactors!$H$87</f>
        <v>234548.11396124677</v>
      </c>
      <c r="EB57" s="181">
        <f>DB_Census_State!V57*FE_ConvertionFactors!$E$88*FE_ConvertionFactors!$F$88*FE_ConvertionFactors!$H$88</f>
        <v>262929.88800000004</v>
      </c>
      <c r="EC57" s="181">
        <f>SUM(DB_Census_State!M57:N57)*FE_ConvertionFactors!$E$84*FE_ConvertionFactors!$F$84*FE_ConvertionFactors!$I$84</f>
        <v>996535.58964353078</v>
      </c>
      <c r="ED57" s="181">
        <f>SUM(DB_Census_State!O57:P57)*FE_ConvertionFactors!$E$85*FE_ConvertionFactors!$F$85*FE_ConvertionFactors!$I$85</f>
        <v>2261.4146634880003</v>
      </c>
      <c r="EE57" s="181">
        <f>SUM(DB_Census_State!Q57:S57)*FE_ConvertionFactors!$E$86*FE_ConvertionFactors!$F$86*FE_ConvertionFactors!$I$86</f>
        <v>10866.30831595</v>
      </c>
      <c r="EF57" s="181">
        <f>DB_Census_State!U57*FE_ConvertionFactors!$E$87*FE_ConvertionFactors!$F$87*FE_ConvertionFactors!$I$87</f>
        <v>187638.49116899743</v>
      </c>
      <c r="EG57" s="181">
        <f>DB_Census_State!V57*FE_ConvertionFactors!$E$88*FE_ConvertionFactors!$F$88*FE_ConvertionFactors!$I$88</f>
        <v>167870.62080000003</v>
      </c>
      <c r="EH57" s="181">
        <f>DB_Census_State!W57*0.00104*FE_ConvertionFactors!$F$90*FE_ConvertionFactors!$G$90</f>
        <v>11535.077600799999</v>
      </c>
      <c r="EI57" s="181">
        <f>DB_Census_State!X57*0.00104*FE_ConvertionFactors!$F$91*FE_ConvertionFactors!$G$91</f>
        <v>0.87420320000000007</v>
      </c>
      <c r="EJ57" s="181">
        <f>DB_Census_State!Y57*0.000054*FE_ConvertionFactors!$F$92*FE_ConvertionFactors!$G$92</f>
        <v>567.59058719999996</v>
      </c>
      <c r="EK57" s="205">
        <f>DB_Census_State!W57*0.00104*FE_ConvertionFactors!$F$90*FE_ConvertionFactors!$H$90</f>
        <v>1371150.7336799998</v>
      </c>
      <c r="EL57" s="205">
        <f>DB_Census_State!X57*0.00104*FE_ConvertionFactors!$F$91*FE_ConvertionFactors!$H$91</f>
        <v>103.91472</v>
      </c>
      <c r="EM57" s="205">
        <f>DB_Census_State!Y57*0.000054*FE_ConvertionFactors!$F$92*FE_ConvertionFactors!$H$92</f>
        <v>47191.103107200004</v>
      </c>
      <c r="EN57" s="205">
        <f>DB_Census_State!W57*0.00104*FE_ConvertionFactors!$F$90*FE_ConvertionFactors!$I$90</f>
        <v>951535.08057919983</v>
      </c>
      <c r="EO57" s="205">
        <f>DB_Census_State!X57*0.00104*FE_ConvertionFactors!$F$91*FE_ConvertionFactors!$I$91</f>
        <v>72.113516799999999</v>
      </c>
      <c r="EP57" s="205">
        <f>DB_Census_State!Y57*0.000054*FE_ConvertionFactors!$F$92*FE_ConvertionFactors!$I$92</f>
        <v>27893.023142400001</v>
      </c>
    </row>
    <row r="58" spans="1:146" x14ac:dyDescent="0.2">
      <c r="A58" s="203">
        <v>12</v>
      </c>
      <c r="B58" s="203" t="s">
        <v>33</v>
      </c>
      <c r="C58" s="203">
        <v>1995</v>
      </c>
      <c r="D58" s="204" t="s">
        <v>200</v>
      </c>
      <c r="E58" s="205">
        <f>DB_Census_State!AL58*FE_ConvertionFactors!$C$4*FE_ConvertionFactors!$F$4*FE_ConvertionFactors!$G$4</f>
        <v>0</v>
      </c>
      <c r="F58" s="205">
        <f>DB_Census_State!AL58*FE_ConvertionFactors!$C$5*FE_ConvertionFactors!$F$5*FE_ConvertionFactors!$G$5</f>
        <v>5.8370927999999997</v>
      </c>
      <c r="G58" s="205">
        <f>(DB_Census_State!AL58*FE_ConvertionFactors!$D$9/FE_ConvertionFactors!$D$3)*FE_ConvertionFactors!$C$10*FE_ConvertionFactors!$F$10*FE_ConvertionFactors!$G$10</f>
        <v>0.54261760000000003</v>
      </c>
      <c r="H58" s="205">
        <f>(DB_Census_State!AL58*FE_ConvertionFactors!$D$9/FE_ConvertionFactors!$D$3)*FE_ConvertionFactors!$C$11*FE_ConvertionFactors!$F$11*FE_ConvertionFactors!$G$11</f>
        <v>0.15986880000000003</v>
      </c>
      <c r="I58" s="205">
        <f>DB_Census_State!AL58*FE_ConvertionFactors!$C$4*FE_ConvertionFactors!$F$4*FE_ConvertionFactors!$H$4</f>
        <v>188.64000000000001</v>
      </c>
      <c r="J58" s="205">
        <f>DB_Census_State!AL58*FE_ConvertionFactors!$C$5*FE_ConvertionFactors!$F$5*FE_ConvertionFactors!$H$5</f>
        <v>335.5548</v>
      </c>
      <c r="K58" s="205">
        <f>(DB_Census_State!AL58*FE_ConvertionFactors!$D$9/FE_ConvertionFactors!$D$3)*FE_ConvertionFactors!$C$10*FE_ConvertionFactors!$F$10*FE_ConvertionFactors!$H$10</f>
        <v>159.39392000000001</v>
      </c>
      <c r="L58" s="205">
        <f>(DB_Census_State!AL58*FE_ConvertionFactors!$D$9/FE_ConvertionFactors!$D$3)*FE_ConvertionFactors!$C$11*FE_ConvertionFactors!$F$11*FE_ConvertionFactors!$H$11</f>
        <v>24.897600000000004</v>
      </c>
      <c r="M58" s="205">
        <f>DB_Census_State!AL58*FE_ConvertionFactors!$C$4*FE_ConvertionFactors!$F$4*FE_ConvertionFactors!$I$4</f>
        <v>177.60000000000002</v>
      </c>
      <c r="N58" s="205">
        <f>DB_Census_State!AL58*FE_ConvertionFactors!$C$5*FE_ConvertionFactors!$F$5*FE_ConvertionFactors!$L$5</f>
        <v>169.33812</v>
      </c>
      <c r="O58" s="205">
        <f>DB_Census_State!AM58*FE_ConvertionFactors!$C$14*FE_ConvertionFactors!$F$14*FE_ConvertionFactors!$G$14</f>
        <v>924.80419199999994</v>
      </c>
      <c r="P58" s="205">
        <f>DB_Census_State!AM58*FE_ConvertionFactors!$C$15*FE_ConvertionFactors!$F$15*FE_ConvertionFactors!$G$15</f>
        <v>265.86924240000002</v>
      </c>
      <c r="Q58" s="205">
        <f>DB_Census_State!AM58*FE_ConvertionFactors!$C$16*FE_ConvertionFactors!$F$16*FE_ConvertionFactors!$G$16</f>
        <v>369.9216768</v>
      </c>
      <c r="R58" s="205">
        <f>DB_Census_State!AM58*FE_ConvertionFactors!$C$17*FE_ConvertionFactors!$F$17*FE_ConvertionFactors!$G$17</f>
        <v>135.59036280000001</v>
      </c>
      <c r="S58" s="205">
        <f>(DB_Census_State!AM58*FE_ConvertionFactors!$D$19/FE_ConvertionFactors!$D$13)*FE_ConvertionFactors!$F$19*FE_ConvertionFactors!$G$19</f>
        <v>949.79315200000019</v>
      </c>
      <c r="T58" s="205">
        <f>DB_Census_State!AM58*FE_ConvertionFactors!$C$14*FE_ConvertionFactors!$F$14*FE_ConvertionFactors!$H$14</f>
        <v>160062.264</v>
      </c>
      <c r="U58" s="205">
        <f>DB_Census_State!AM58*FE_ConvertionFactors!$C$15*FE_ConvertionFactors!$F$15*FE_ConvertionFactors!$H$15</f>
        <v>38083.972560000002</v>
      </c>
      <c r="V58" s="205">
        <f>DB_Census_State!AM58*FE_ConvertionFactors!$C$16*FE_ConvertionFactors!$F$16*FE_ConvertionFactors!$H$16</f>
        <v>64024.905600000006</v>
      </c>
      <c r="W58" s="205">
        <f>DB_Census_State!AM58*FE_ConvertionFactors!$C$17*FE_ConvertionFactors!$F$17*FE_ConvertionFactors!$H$17</f>
        <v>59733.05172000001</v>
      </c>
      <c r="X58" s="205">
        <f>(DB_Census_State!AM58*FE_ConvertionFactors!$D$19/FE_ConvertionFactors!$D$13)*FE_ConvertionFactors!$F$19*FE_ConvertionFactors!$H$19</f>
        <v>350518.9013333334</v>
      </c>
      <c r="Y58" s="205">
        <f>DB_Census_State!AM58*FE_ConvertionFactors!$C$14*FE_ConvertionFactors!$F$14*FE_ConvertionFactors!$I$14</f>
        <v>148502.21159999998</v>
      </c>
      <c r="Z58" s="205">
        <f>DB_Census_State!AM58*FE_ConvertionFactors!$C$15*FE_ConvertionFactors!$F$15*FE_ConvertionFactors!$L$15</f>
        <v>25419.255270000001</v>
      </c>
      <c r="AA58" s="205">
        <f>DB_Census_State!AM58*FE_ConvertionFactors!$C$15*FE_ConvertionFactors!$F$15*FE_ConvertionFactors!$I$14</f>
        <v>30000.110460000004</v>
      </c>
      <c r="AB58" s="205">
        <f>DB_Census_State!AM58*FE_ConvertionFactors!$C$16*FE_ConvertionFactors!$F$16*FE_ConvertionFactors!$L$16</f>
        <v>42593.959304830772</v>
      </c>
      <c r="AC58" s="205">
        <f>DB_Census_State!AM58*FE_ConvertionFactors!$C$16*FE_ConvertionFactors!$F$16*FE_ConvertionFactors!$I$14</f>
        <v>59400.884640000004</v>
      </c>
      <c r="AD58" s="205">
        <f>DB_Census_State!AN58*FE_ConvertionFactors!$C$22*FE_ConvertionFactors!$F$22*FE_ConvertionFactors!$G$22</f>
        <v>286.97102279999996</v>
      </c>
      <c r="AE58" s="205">
        <f>DB_Census_State!AN58*FE_ConvertionFactors!$C$23*FE_ConvertionFactors!$F$23*FE_ConvertionFactors!$G$23</f>
        <v>115.32986387999999</v>
      </c>
      <c r="AF58" s="205">
        <f>(DB_Census_State!AN58*FE_ConvertionFactors!$D$25/FE_ConvertionFactors!$D$21)*FE_ConvertionFactors!$F$25*FE_ConvertionFactors!$G$25</f>
        <v>6536.8356480000011</v>
      </c>
      <c r="AG58" s="205">
        <f>DB_Census_State!AN58*FE_ConvertionFactors!$C$22*FE_ConvertionFactors!$F$22*FE_ConvertionFactors!$H$22</f>
        <v>93130.21871999999</v>
      </c>
      <c r="AH58" s="205">
        <f>DB_Census_State!AN58*FE_ConvertionFactors!$C$23*FE_ConvertionFactors!$F$23*FE_ConvertionFactors!$H$23</f>
        <v>29888.302752</v>
      </c>
      <c r="AI58" s="205">
        <f>(DB_Census_State!AN58*FE_ConvertionFactors!$D$25/FE_ConvertionFactors!$D$21)*FE_ConvertionFactors!$F$25*FE_ConvertionFactors!$H$25</f>
        <v>696999.94560000009</v>
      </c>
      <c r="AJ58" s="205">
        <f>DB_Census_State!AN58*FE_ConvertionFactors!$C$22*FE_ConvertionFactors!$F$22*FE_ConvertionFactors!$I$22</f>
        <v>82301.123519999994</v>
      </c>
      <c r="AK58" s="205">
        <f>DB_Census_State!AO58*FE_ConvertionFactors!$F$27*FE_ConvertionFactors!$G$27</f>
        <v>3.1040000000000001</v>
      </c>
      <c r="AL58" s="205">
        <f>DB_Census_State!AO58*FE_ConvertionFactors!$C$29*FE_ConvertionFactors!$F$29*FE_ConvertionFactors!$G$29</f>
        <v>3.3633600000000001</v>
      </c>
      <c r="AM58" s="205">
        <f>DB_Census_State!AO58*FE_ConvertionFactors!$F$27*FE_ConvertionFactors!$H$27</f>
        <v>276.25600000000003</v>
      </c>
      <c r="AN58" s="205">
        <f>DB_Census_State!AO58*FE_ConvertionFactors!$C$29*FE_ConvertionFactors!$F$29*FE_ConvertionFactors!$H$29</f>
        <v>760.03199999999993</v>
      </c>
      <c r="AO58" s="205">
        <f>DB_Census_State!AO58*FE_ConvertionFactors!$F$27*FE_ConvertionFactors!$I$27</f>
        <v>148.21600000000001</v>
      </c>
      <c r="AP58" s="205">
        <f>DB_Census_State!AP58*FE_ConvertionFactors!$F$31*FE_ConvertionFactors!$G$31</f>
        <v>49.807169999999992</v>
      </c>
      <c r="AQ58" s="205">
        <f>DB_Census_State!AP58*FE_ConvertionFactors!$F$31*FE_ConvertionFactors!$H$31</f>
        <v>6795.6084000000001</v>
      </c>
      <c r="AR58" s="205">
        <f>DB_Census_State!AP58*FE_ConvertionFactors!$F$31*FE_ConvertionFactors!$I$31</f>
        <v>5663.0070000000005</v>
      </c>
      <c r="AS58" s="205">
        <f>DB_Census_State!AQ58*FE_ConvertionFactors!$C$34*FE_ConvertionFactors!$F$34*FE_ConvertionFactors!$G$34</f>
        <v>3.1819200000000003</v>
      </c>
      <c r="AT58" s="205">
        <f>DB_Census_State!AQ58*FE_ConvertionFactors!$C$35*FE_ConvertionFactors!$F$35*FE_ConvertionFactors!$G$35</f>
        <v>10.585566</v>
      </c>
      <c r="AU58" s="205">
        <f>DB_Census_State!AQ58*FE_ConvertionFactors!$C$35*FE_ConvertionFactors!$C$37*FE_ConvertionFactors!$F$37*FE_ConvertionFactors!$G$37</f>
        <v>6.0596484480000008</v>
      </c>
      <c r="AV58" s="205">
        <f>DB_Census_State!AQ58*FE_ConvertionFactors!$C$35*FE_ConvertionFactors!$C$38*FE_ConvertionFactors!$C$39*FE_ConvertionFactors!$F$39*FE_ConvertionFactors!$G$39</f>
        <v>2.2562284470000007</v>
      </c>
      <c r="AW58" s="205">
        <f>DB_Census_State!AQ58*FE_ConvertionFactors!$C$35*FE_ConvertionFactors!$C$38*FE_ConvertionFactors!$C$40*FE_ConvertionFactors!$F$40*FE_ConvertionFactors!$G$40</f>
        <v>0.46360858500000013</v>
      </c>
      <c r="AX58" s="205">
        <f>DB_Census_State!AQ58*FE_ConvertionFactors!$C$35*FE_ConvertionFactors!$C$38*FE_ConvertionFactors!$C$41*FE_ConvertionFactors!$F$41*FE_ConvertionFactors!$G$41</f>
        <v>0</v>
      </c>
      <c r="AY58" s="205">
        <f>DB_Census_State!AQ58*FE_ConvertionFactors!$C$35*FE_ConvertionFactors!$C$42*FE_ConvertionFactors!$C$44*FE_ConvertionFactors!$F$44*FE_ConvertionFactors!$G$44</f>
        <v>12.166032201254639</v>
      </c>
      <c r="AZ58" s="205">
        <f>(DB_Census_State!AQ58*FE_ConvertionFactors!$D$46/FE_ConvertionFactors!$D$33)*FE_ConvertionFactors!$F$46*FE_ConvertionFactors!$G$46</f>
        <v>41.758912000000002</v>
      </c>
      <c r="BA58" s="205">
        <f>DB_Census_State!AQ58*FE_ConvertionFactors!$C$34*FE_ConvertionFactors!$F$34*FE_ConvertionFactors!$H$34</f>
        <v>1081.8528000000001</v>
      </c>
      <c r="BB58" s="205">
        <f>DB_Census_State!AQ58*FE_ConvertionFactors!$C$35*FE_ConvertionFactors!$F$35*FE_ConvertionFactors!$H$35</f>
        <v>11996.974800000002</v>
      </c>
      <c r="BC58" s="205">
        <f>DB_Census_State!AQ58*FE_ConvertionFactors!$C$35*FE_ConvertionFactors!$C$37*FE_ConvertionFactors!$F$37*FE_ConvertionFactors!$H$37</f>
        <v>6194.3073024000005</v>
      </c>
      <c r="BD58" s="205">
        <f>DB_Census_State!AQ58*FE_ConvertionFactors!$C$35*FE_ConvertionFactors!$C$38*FE_ConvertionFactors!$C$39*FE_ConvertionFactors!$F$39*FE_ConvertionFactors!$H$39</f>
        <v>603.02833038000017</v>
      </c>
      <c r="BE58" s="205">
        <f>DB_Census_State!AQ58*FE_ConvertionFactors!$C$35*FE_ConvertionFactors!$C$38*FE_ConvertionFactors!$C$40*FE_ConvertionFactors!$F$40*FE_ConvertionFactors!$H$40</f>
        <v>207.35947620000005</v>
      </c>
      <c r="BF58" s="205">
        <f>DB_Census_State!AQ58*FE_ConvertionFactors!$C$35*FE_ConvertionFactors!$C$38*FE_ConvertionFactors!$C$41*FE_ConvertionFactors!$F$41*FE_ConvertionFactors!$H$41</f>
        <v>2262.8313571500003</v>
      </c>
      <c r="BG58" s="205">
        <f>DB_Census_State!AQ58*FE_ConvertionFactors!$C$35*FE_ConvertionFactors!$C$42*FE_ConvertionFactors!$C$44*FE_ConvertionFactors!$F$44*FE_ConvertionFactors!$H$44</f>
        <v>1276.4361653775359</v>
      </c>
      <c r="BH58" s="205">
        <f>(DB_Census_State!AQ58*FE_ConvertionFactors!$D$46/FE_ConvertionFactors!$D$33)*FE_ConvertionFactors!$F$46*FE_ConvertionFactors!$H$46</f>
        <v>13651.952000000001</v>
      </c>
      <c r="BI58" s="205">
        <f>DB_Census_State!AQ58*FE_ConvertionFactors!$C$35*FE_ConvertionFactors!$C$38*FE_ConvertionFactors!$C$41*FE_ConvertionFactors!$F$41*FE_ConvertionFactors!$I$41</f>
        <v>2094.7353134760001</v>
      </c>
      <c r="BJ58" s="181">
        <f>DB_Census_State!AR58*FE_ConvertionFactors!$F$48*FE_ConvertionFactors!$G$48</f>
        <v>1186.3771920000002</v>
      </c>
      <c r="BK58" s="205">
        <f>(DB_Census_State!AR58*FE_ConvertionFactors!$D$50/FE_ConvertionFactors!$D$48)*FE_ConvertionFactors!$F$50*FE_ConvertionFactors!$G$50</f>
        <v>503.18267999999995</v>
      </c>
      <c r="BL58" s="181">
        <f>DB_Census_State!AR58*FE_ConvertionFactors!$F$48*FE_ConvertionFactors!$H$48</f>
        <v>88978.289400000009</v>
      </c>
      <c r="BM58" s="205">
        <f>(DB_Census_State!AR58*FE_ConvertionFactors!$D$50/FE_ConvertionFactors!$D$48)*FE_ConvertionFactors!$F$50*FE_ConvertionFactors!$H$50</f>
        <v>126858.73199999999</v>
      </c>
      <c r="BN58" s="181">
        <f>DB_Census_State!AR58*FE_ConvertionFactors!$F$48*FE_ConvertionFactors!$I$48</f>
        <v>62811.018270000008</v>
      </c>
      <c r="BO58" s="181">
        <f>DB_Census_State!AS58*FE_ConvertionFactors!$F$52*FE_ConvertionFactors!$G$52</f>
        <v>35.025739199999997</v>
      </c>
      <c r="BP58" s="205">
        <f>DB_Census_State!AS58*FE_ConvertionFactors!$C$53*FE_ConvertionFactors!$F$53*FE_ConvertionFactors!$G$53</f>
        <v>10.507721759999999</v>
      </c>
      <c r="BQ58" s="205">
        <f>DB_Census_State!AS58*FE_ConvertionFactors!$C$54*FE_ConvertionFactors!$C$55*FE_ConvertionFactors!$F$55*FE_ConvertionFactors!$G$55</f>
        <v>16.934366399999998</v>
      </c>
      <c r="BR58" s="205">
        <f>DB_Census_State!AS58*FE_ConvertionFactors!$C$54*FE_ConvertionFactors!$C$56*FE_ConvertionFactors!$F$56*FE_ConvertionFactors!$G$56</f>
        <v>2.9771036039062597</v>
      </c>
      <c r="BS58" s="205">
        <f>DB_Census_State!AS58*FE_ConvertionFactors!$F$52*FE_ConvertionFactors!$H$52</f>
        <v>8330.4460800000015</v>
      </c>
      <c r="BT58" s="205">
        <f>DB_Census_State!AS58*FE_ConvertionFactors!$C$53*FE_ConvertionFactors!$F$53*FE_ConvertionFactors!$H$53</f>
        <v>2499.133824</v>
      </c>
      <c r="BU58" s="205">
        <f>DB_Census_State!AS58*FE_ConvertionFactors!$C$54*FE_ConvertionFactors!$C$55*FE_ConvertionFactors!$F$55*FE_ConvertionFactors!$H$55</f>
        <v>5108.533864</v>
      </c>
      <c r="BV58" s="205">
        <f>DB_Census_State!AS58*FE_ConvertionFactors!$C$54*FE_ConvertionFactors!$C$56*FE_ConvertionFactors!$F$56*FE_ConvertionFactors!$H$56</f>
        <v>781.98587995937748</v>
      </c>
      <c r="BW58" s="205">
        <f>DB_Census_State!AS58*FE_ConvertionFactors!$F$52*FE_ConvertionFactors!$I$52</f>
        <v>4259.8872000000001</v>
      </c>
      <c r="BX58" s="205">
        <f>DB_Census_State!AS58*FE_ConvertionFactors!$C$53*FE_ConvertionFactors!$F$53*FE_ConvertionFactors!$I$53</f>
        <v>1277.9661599999999</v>
      </c>
      <c r="BY58" s="205">
        <f>DB_Census_State!AS58*FE_ConvertionFactors!$C$54*FE_ConvertionFactors!$C$55*FE_ConvertionFactors!$F$55*FE_ConvertionFactors!$L$55</f>
        <v>2653.0507360000001</v>
      </c>
      <c r="BZ58" s="205">
        <f>DB_Census_State!AS58*FE_ConvertionFactors!$C$54*FE_ConvertionFactors!$C$56*FE_ConvertionFactors!$F$56*FE_ConvertionFactors!$I$56</f>
        <v>446.56554058593895</v>
      </c>
      <c r="CA58" s="205">
        <f>DB_Census_State!AT58*FE_ConvertionFactors!$F$58*FE_ConvertionFactors!$G$58</f>
        <v>1220.4553919999998</v>
      </c>
      <c r="CB58" s="205">
        <f>(DB_Census_State!AT58*FE_ConvertionFactors!$D$60/FE_ConvertionFactors!$D$58)*FE_ConvertionFactors!$F$60*FE_ConvertionFactors!$G$60</f>
        <v>5722.5870409090903</v>
      </c>
      <c r="CC58" s="205">
        <f>DB_Census_State!AT58*FE_ConvertionFactors!$F$58*FE_ConvertionFactors!$H$58</f>
        <v>802684.12320000003</v>
      </c>
      <c r="CD58" s="205">
        <f>(DB_Census_State!AT58*FE_ConvertionFactors!$D$60/FE_ConvertionFactors!$D$58)*FE_ConvertionFactors!$F$60*FE_ConvertionFactors!$H$60</f>
        <v>457347.31772727269</v>
      </c>
      <c r="CE58" s="205">
        <f>DB_Census_State!AT58*FE_ConvertionFactors!$F$58*FE_ConvertionFactors!$I$58</f>
        <v>600839.57759999996</v>
      </c>
      <c r="CF58" s="205">
        <f>DB_Census_State!AU58*FE_ConvertionFactors!$F$62*FE_ConvertionFactors!$G$62</f>
        <v>2445.8720000000003</v>
      </c>
      <c r="CG58" s="205">
        <f>DB_Census_State!AU58*FE_ConvertionFactors!$C$63*FE_ConvertionFactors!$F$63*FE_ConvertionFactors!$G$63</f>
        <v>978.34880000000021</v>
      </c>
      <c r="CH58" s="205">
        <f>DB_Census_State!AU58*FE_ConvertionFactors!$C$64*FE_ConvertionFactors!$F$64*FE_ConvertionFactors!$G$64</f>
        <v>1467.5231999999999</v>
      </c>
      <c r="CI58" s="205">
        <f>(DB_Census_State!AU58*FE_ConvertionFactors!$D$66/FE_ConvertionFactors!$D$62)*FE_ConvertionFactors!$F$66*FE_ConvertionFactors!$G$66</f>
        <v>1299.3694999999998</v>
      </c>
      <c r="CJ58" s="205">
        <f>DB_Census_State!AU58*FE_ConvertionFactors!$F$62*FE_ConvertionFactors!$H$62</f>
        <v>459823.93600000005</v>
      </c>
      <c r="CK58" s="205">
        <f>DB_Census_State!AU58*FE_ConvertionFactors!$C$63*FE_ConvertionFactors!$F$63*FE_ConvertionFactors!$H$63</f>
        <v>183929.57440000004</v>
      </c>
      <c r="CL58" s="205">
        <f>DB_Census_State!AU58*FE_ConvertionFactors!$C$64*FE_ConvertionFactors!$F$64*FE_ConvertionFactors!$H$64</f>
        <v>275894.3616</v>
      </c>
      <c r="CM58" s="205">
        <f>(DB_Census_State!AU58*FE_ConvertionFactors!$D$66/FE_ConvertionFactors!$D$62)*FE_ConvertionFactors!$F$66*FE_ConvertionFactors!$H$66</f>
        <v>389810.85</v>
      </c>
      <c r="CN58" s="205">
        <f>DB_Census_State!AU58*FE_ConvertionFactors!$F$62*FE_ConvertionFactors!$I$62</f>
        <v>391339.52000000002</v>
      </c>
      <c r="CO58" s="205">
        <f>DB_Census_State!AU58*FE_ConvertionFactors!$C$63*FE_ConvertionFactors!$F$63*FE_ConvertionFactors!$I$63</f>
        <v>156535.80800000002</v>
      </c>
      <c r="CP58" s="205">
        <f>DB_Census_State!AU58*FE_ConvertionFactors!$C$64*FE_ConvertionFactors!$F$64*FE_ConvertionFactors!$L$64</f>
        <v>235537.47359999994</v>
      </c>
      <c r="CQ58" s="205">
        <f>DB_Census_State!AU58*FE_ConvertionFactors!$C$64*FE_ConvertionFactors!$F$64*FE_ConvertionFactors!$I$63</f>
        <v>234803.71199999997</v>
      </c>
      <c r="CR58" s="205">
        <f>DB_Census_State!AV58*FE_ConvertionFactors!$F$68*FE_ConvertionFactors!$G$68</f>
        <v>5.4600000000000009</v>
      </c>
      <c r="CS58" s="205">
        <f>DB_Census_State!AV58*FE_ConvertionFactors!$C$69*FE_ConvertionFactors!$F$69*FE_ConvertionFactors!$G$69</f>
        <v>1.0920000000000001</v>
      </c>
      <c r="CT58" s="205">
        <f>DB_Census_State!AV58*FE_ConvertionFactors!$C$70*FE_ConvertionFactors!$C$71*FE_ConvertionFactors!$F$71*FE_ConvertionFactors!$G$71</f>
        <v>0</v>
      </c>
      <c r="CU58" s="205">
        <f>DB_Census_State!AV58*FE_ConvertionFactors!$C$70*FE_ConvertionFactors!$C$72*FE_ConvertionFactors!$F$72*FE_ConvertionFactors!$G$72</f>
        <v>4.6442844000000001</v>
      </c>
      <c r="CV58" s="205">
        <f>(DB_Census_State!AV58*FE_ConvertionFactors!$D$74/FE_ConvertionFactors!$D$69)*FE_ConvertionFactors!$F$74*FE_ConvertionFactors!$G$74</f>
        <v>0.67500000000000004</v>
      </c>
      <c r="CW58" s="205">
        <f>DB_Census_State!AV58*FE_ConvertionFactors!$F$68*FE_ConvertionFactors!$H$68</f>
        <v>319.40999999999997</v>
      </c>
      <c r="CX58" s="205">
        <f>DB_Census_State!AV58*FE_ConvertionFactors!$C$69*FE_ConvertionFactors!$F$69*FE_ConvertionFactors!$H$69</f>
        <v>63.881999999999998</v>
      </c>
      <c r="CY58" s="205">
        <f>DB_Census_State!AV58*FE_ConvertionFactors!$C$70*FE_ConvertionFactors!$C$71*FE_ConvertionFactors!$F$71*FE_ConvertionFactors!$H$71</f>
        <v>70.739999999999995</v>
      </c>
      <c r="CZ58" s="205">
        <f>DB_Census_State!AV58*FE_ConvertionFactors!$C$70*FE_ConvertionFactors!$C$72*FE_ConvertionFactors!$F$72*FE_ConvertionFactors!$H$72</f>
        <v>176.62626</v>
      </c>
      <c r="DA58" s="205">
        <f>(DB_Census_State!AV58*FE_ConvertionFactors!$D$74/FE_ConvertionFactors!$D$69)*FE_ConvertionFactors!$F$74*FE_ConvertionFactors!$H$74</f>
        <v>222.75</v>
      </c>
      <c r="DB58" s="205">
        <f>DB_Census_State!AV58*FE_ConvertionFactors!$F$68*FE_ConvertionFactors!$I$68</f>
        <v>259.35000000000002</v>
      </c>
      <c r="DC58" s="205">
        <f>DB_Census_State!AV58*FE_ConvertionFactors!$C$69*FE_ConvertionFactors!$F$69*FE_ConvertionFactors!$I$69</f>
        <v>51.87</v>
      </c>
      <c r="DD58" s="205">
        <f>DB_Census_State!AV58*FE_ConvertionFactors!$C$70*FE_ConvertionFactors!$C$71*FE_ConvertionFactors!$F$71*FE_ConvertionFactors!$I$71</f>
        <v>66.599999999999994</v>
      </c>
      <c r="DE58" s="205">
        <f>DB_Census_State!AV58*FE_ConvertionFactors!$C$70*FE_ConvertionFactors!$C$72*FE_ConvertionFactors!$F$72*FE_ConvertionFactors!$L$72</f>
        <v>124.17633000000001</v>
      </c>
      <c r="DF58" s="205">
        <f>DB_Census_State!AV58*FE_ConvertionFactors!$C$70*FE_ConvertionFactors!$C$72*FE_ConvertionFactors!$F$72*FE_ConvertionFactors!$I$69</f>
        <v>170.3502</v>
      </c>
      <c r="DG58" s="205">
        <f>DB_Census_State!AW58*FE_ConvertionFactors!$F$76*FE_ConvertionFactors!$G$76</f>
        <v>0</v>
      </c>
      <c r="DH58" s="205">
        <f>DB_Census_State!AW58*FE_ConvertionFactors!$C$77*FE_ConvertionFactors!$F$77*FE_ConvertionFactors!$G$77</f>
        <v>0</v>
      </c>
      <c r="DI58" s="205">
        <f>DB_Census_State!AW58*FE_ConvertionFactors!$C$78*FE_ConvertionFactors!$F$78*FE_ConvertionFactors!$G$78</f>
        <v>0</v>
      </c>
      <c r="DJ58" s="205">
        <f>(DB_Census_State!AW58*FE_ConvertionFactors!$D$80/FE_ConvertionFactors!$D$76)*FE_ConvertionFactors!$F$80*FE_ConvertionFactors!$G$80</f>
        <v>0</v>
      </c>
      <c r="DK58" s="205">
        <f>DB_Census_State!AW58*FE_ConvertionFactors!$F$76*FE_ConvertionFactors!$H$76</f>
        <v>0</v>
      </c>
      <c r="DL58" s="205">
        <f>DB_Census_State!AW58*FE_ConvertionFactors!$C$77*FE_ConvertionFactors!$F$77*FE_ConvertionFactors!$H$77</f>
        <v>0</v>
      </c>
      <c r="DM58" s="205">
        <f>DB_Census_State!AW58*FE_ConvertionFactors!$C$78*FE_ConvertionFactors!$F$78*FE_ConvertionFactors!$H$78</f>
        <v>0</v>
      </c>
      <c r="DN58" s="205">
        <f>(DB_Census_State!AW58*FE_ConvertionFactors!$D$80/FE_ConvertionFactors!$D$76)*FE_ConvertionFactors!$F$80*FE_ConvertionFactors!$H$80</f>
        <v>0</v>
      </c>
      <c r="DO58" s="205">
        <f>DB_Census_State!AW58*FE_ConvertionFactors!$F$76*FE_ConvertionFactors!$I$76</f>
        <v>0</v>
      </c>
      <c r="DP58" s="205">
        <f>DB_Census_State!AW58*FE_ConvertionFactors!$C$77*FE_ConvertionFactors!$F$77*FE_ConvertionFactors!$I$77</f>
        <v>0</v>
      </c>
      <c r="DQ58" s="205">
        <f>DB_Census_State!AW58*FE_ConvertionFactors!$C$78*FE_ConvertionFactors!$F$78*FE_ConvertionFactors!$L$78</f>
        <v>0</v>
      </c>
      <c r="DR58" s="205">
        <f>DB_Census_State!AW58*FE_ConvertionFactors!$C$78*FE_ConvertionFactors!$F$78*FE_ConvertionFactors!$I$77</f>
        <v>0</v>
      </c>
      <c r="DS58" s="181">
        <f>SUM(DB_Census_State!M58:N58)*FE_ConvertionFactors!$E$84*FE_ConvertionFactors!$F$84*FE_ConvertionFactors!$G$84</f>
        <v>5619.8607854781076</v>
      </c>
      <c r="DT58" s="181">
        <f>SUM(DB_Census_State!O58:P58)*FE_ConvertionFactors!$E$85*FE_ConvertionFactors!$F$85*FE_ConvertionFactors!$G$85</f>
        <v>32.125558783999999</v>
      </c>
      <c r="DU58" s="181">
        <f>SUM(DB_Census_State!Q58:S58)*FE_ConvertionFactors!$E$86*FE_ConvertionFactors!$F$86*FE_ConvertionFactors!$G$86</f>
        <v>52.625342245500001</v>
      </c>
      <c r="DV58" s="181">
        <f>DB_Census_State!U58*FE_ConvertionFactors!$E$87*FE_ConvertionFactors!$F$87*FE_ConvertionFactors!$G$87</f>
        <v>1205.5734797193359</v>
      </c>
      <c r="DW58" s="181">
        <f>DB_Census_State!V58*FE_ConvertionFactors!$E$88*FE_ConvertionFactors!$F$88*FE_ConvertionFactors!$G$88</f>
        <v>1272.2653800000003</v>
      </c>
      <c r="DX58" s="181">
        <f>SUM(DB_Census_State!M58:N58)*FE_ConvertionFactors!$E$84*FE_ConvertionFactors!$F$84*FE_ConvertionFactors!$H$84</f>
        <v>317485.64177700999</v>
      </c>
      <c r="DY58" s="181">
        <f>SUM(DB_Census_State!O58:P58)*FE_ConvertionFactors!$E$85*FE_ConvertionFactors!$F$85*FE_ConvertionFactors!$H$85</f>
        <v>2003.1230771199998</v>
      </c>
      <c r="DZ58" s="181">
        <f>SUM(DB_Census_State!Q58:S58)*FE_ConvertionFactors!$E$86*FE_ConvertionFactors!$F$86*FE_ConvertionFactors!$H$86</f>
        <v>3344.2963297500005</v>
      </c>
      <c r="EA58" s="181">
        <f>DB_Census_State!U58*FE_ConvertionFactors!$E$87*FE_ConvertionFactors!$F$87*FE_ConvertionFactors!$H$87</f>
        <v>92135.797025182401</v>
      </c>
      <c r="EB58" s="181">
        <f>DB_Census_State!V58*FE_ConvertionFactors!$E$88*FE_ConvertionFactors!$F$88*FE_ConvertionFactors!$H$88</f>
        <v>76043.448000000019</v>
      </c>
      <c r="EC58" s="181">
        <f>SUM(DB_Census_State!M58:N58)*FE_ConvertionFactors!$E$84*FE_ConvertionFactors!$F$84*FE_ConvertionFactors!$I$84</f>
        <v>214089.93468488028</v>
      </c>
      <c r="ED58" s="181">
        <f>SUM(DB_Census_State!O58:P58)*FE_ConvertionFactors!$E$85*FE_ConvertionFactors!$F$85*FE_ConvertionFactors!$I$85</f>
        <v>1353.0529464319998</v>
      </c>
      <c r="EE58" s="181">
        <f>SUM(DB_Census_State!Q58:S58)*FE_ConvertionFactors!$E$86*FE_ConvertionFactors!$F$86*FE_ConvertionFactors!$I$86</f>
        <v>2258.97752085</v>
      </c>
      <c r="EF58" s="181">
        <f>DB_Census_State!U58*FE_ConvertionFactors!$E$87*FE_ConvertionFactors!$F$87*FE_ConvertionFactors!$I$87</f>
        <v>73708.637620145921</v>
      </c>
      <c r="EG58" s="181">
        <f>DB_Census_State!V58*FE_ConvertionFactors!$E$88*FE_ConvertionFactors!$F$88*FE_ConvertionFactors!$I$88</f>
        <v>48550.816800000015</v>
      </c>
      <c r="EH58" s="181">
        <f>DB_Census_State!W58*0.00104*FE_ConvertionFactors!$F$90*FE_ConvertionFactors!$G$90</f>
        <v>1094.0316815999997</v>
      </c>
      <c r="EI58" s="181">
        <f>DB_Census_State!X58*0.00104*FE_ConvertionFactors!$F$91*FE_ConvertionFactors!$G$91</f>
        <v>0.9414496</v>
      </c>
      <c r="EJ58" s="181">
        <f>DB_Census_State!Y58*0.000054*FE_ConvertionFactors!$F$92*FE_ConvertionFactors!$G$92</f>
        <v>137.1359808</v>
      </c>
      <c r="EK58" s="205">
        <f>DB_Census_State!W58*0.00104*FE_ConvertionFactors!$F$90*FE_ConvertionFactors!$H$90</f>
        <v>130045.27535999997</v>
      </c>
      <c r="EL58" s="205">
        <f>DB_Census_State!X58*0.00104*FE_ConvertionFactors!$F$91*FE_ConvertionFactors!$H$91</f>
        <v>111.90816</v>
      </c>
      <c r="EM58" s="205">
        <f>DB_Census_State!Y58*0.000054*FE_ConvertionFactors!$F$92*FE_ConvertionFactors!$H$92</f>
        <v>11401.877260800002</v>
      </c>
      <c r="EN58" s="205">
        <f>DB_Census_State!W58*0.00104*FE_ConvertionFactors!$F$90*FE_ConvertionFactors!$I$90</f>
        <v>90247.292678399986</v>
      </c>
      <c r="EO58" s="205">
        <f>DB_Census_State!X58*0.00104*FE_ConvertionFactors!$F$91*FE_ConvertionFactors!$I$91</f>
        <v>77.660710399999999</v>
      </c>
      <c r="EP58" s="205">
        <f>DB_Census_State!Y58*0.000054*FE_ConvertionFactors!$F$92*FE_ConvertionFactors!$I$92</f>
        <v>6739.2539135999996</v>
      </c>
    </row>
    <row r="59" spans="1:146" x14ac:dyDescent="0.2">
      <c r="A59" s="203">
        <v>13</v>
      </c>
      <c r="B59" s="203" t="s">
        <v>34</v>
      </c>
      <c r="C59" s="203">
        <v>1995</v>
      </c>
      <c r="D59" s="204" t="s">
        <v>200</v>
      </c>
      <c r="E59" s="205">
        <f>DB_Census_State!AL59*FE_ConvertionFactors!$C$4*FE_ConvertionFactors!$F$4*FE_ConvertionFactors!$G$4</f>
        <v>0</v>
      </c>
      <c r="F59" s="205">
        <f>DB_Census_State!AL59*FE_ConvertionFactors!$C$5*FE_ConvertionFactors!$F$5*FE_ConvertionFactors!$G$5</f>
        <v>3.8913951999999998</v>
      </c>
      <c r="G59" s="205">
        <f>(DB_Census_State!AL59*FE_ConvertionFactors!$D$9/FE_ConvertionFactors!$D$3)*FE_ConvertionFactors!$C$10*FE_ConvertionFactors!$F$10*FE_ConvertionFactors!$G$10</f>
        <v>0.36174506666666667</v>
      </c>
      <c r="H59" s="205">
        <f>(DB_Census_State!AL59*FE_ConvertionFactors!$D$9/FE_ConvertionFactors!$D$3)*FE_ConvertionFactors!$C$11*FE_ConvertionFactors!$F$11*FE_ConvertionFactors!$G$11</f>
        <v>0.10657920000000001</v>
      </c>
      <c r="I59" s="205">
        <f>DB_Census_State!AL59*FE_ConvertionFactors!$C$4*FE_ConvertionFactors!$F$4*FE_ConvertionFactors!$H$4</f>
        <v>125.75999999999999</v>
      </c>
      <c r="J59" s="205">
        <f>DB_Census_State!AL59*FE_ConvertionFactors!$C$5*FE_ConvertionFactors!$F$5*FE_ConvertionFactors!$H$5</f>
        <v>223.70320000000001</v>
      </c>
      <c r="K59" s="205">
        <f>(DB_Census_State!AL59*FE_ConvertionFactors!$D$9/FE_ConvertionFactors!$D$3)*FE_ConvertionFactors!$C$10*FE_ConvertionFactors!$F$10*FE_ConvertionFactors!$H$10</f>
        <v>106.26261333333333</v>
      </c>
      <c r="L59" s="205">
        <f>(DB_Census_State!AL59*FE_ConvertionFactors!$D$9/FE_ConvertionFactors!$D$3)*FE_ConvertionFactors!$C$11*FE_ConvertionFactors!$F$11*FE_ConvertionFactors!$H$11</f>
        <v>16.598400000000002</v>
      </c>
      <c r="M59" s="205">
        <f>DB_Census_State!AL59*FE_ConvertionFactors!$C$4*FE_ConvertionFactors!$F$4*FE_ConvertionFactors!$I$4</f>
        <v>118.4</v>
      </c>
      <c r="N59" s="205">
        <f>DB_Census_State!AL59*FE_ConvertionFactors!$C$5*FE_ConvertionFactors!$F$5*FE_ConvertionFactors!$L$5</f>
        <v>112.89208000000001</v>
      </c>
      <c r="O59" s="205">
        <f>DB_Census_State!AM59*FE_ConvertionFactors!$C$14*FE_ConvertionFactors!$F$14*FE_ConvertionFactors!$G$14</f>
        <v>298.20273599999996</v>
      </c>
      <c r="P59" s="205">
        <f>DB_Census_State!AM59*FE_ConvertionFactors!$C$15*FE_ConvertionFactors!$F$15*FE_ConvertionFactors!$G$15</f>
        <v>85.729429200000013</v>
      </c>
      <c r="Q59" s="205">
        <f>DB_Census_State!AM59*FE_ConvertionFactors!$C$16*FE_ConvertionFactors!$F$16*FE_ConvertionFactors!$G$16</f>
        <v>119.2810944</v>
      </c>
      <c r="R59" s="205">
        <f>DB_Census_State!AM59*FE_ConvertionFactors!$C$17*FE_ConvertionFactors!$F$17*FE_ConvertionFactors!$G$17</f>
        <v>43.721057400000007</v>
      </c>
      <c r="S59" s="205">
        <f>(DB_Census_State!AM59*FE_ConvertionFactors!$D$19/FE_ConvertionFactors!$D$13)*FE_ConvertionFactors!$F$19*FE_ConvertionFactors!$G$19</f>
        <v>306.26041600000008</v>
      </c>
      <c r="T59" s="205">
        <f>DB_Census_State!AM59*FE_ConvertionFactors!$C$14*FE_ConvertionFactors!$F$14*FE_ConvertionFactors!$H$14</f>
        <v>51612.011999999995</v>
      </c>
      <c r="U59" s="205">
        <f>DB_Census_State!AM59*FE_ConvertionFactors!$C$15*FE_ConvertionFactors!$F$15*FE_ConvertionFactors!$H$15</f>
        <v>12280.161480000001</v>
      </c>
      <c r="V59" s="205">
        <f>DB_Census_State!AM59*FE_ConvertionFactors!$C$16*FE_ConvertionFactors!$F$16*FE_ConvertionFactors!$H$16</f>
        <v>20644.804800000002</v>
      </c>
      <c r="W59" s="205">
        <f>DB_Census_State!AM59*FE_ConvertionFactors!$C$17*FE_ConvertionFactors!$F$17*FE_ConvertionFactors!$H$17</f>
        <v>19260.898260000005</v>
      </c>
      <c r="X59" s="205">
        <f>(DB_Census_State!AM59*FE_ConvertionFactors!$D$19/FE_ConvertionFactors!$D$13)*FE_ConvertionFactors!$F$19*FE_ConvertionFactors!$H$19</f>
        <v>113024.67733333334</v>
      </c>
      <c r="Y59" s="205">
        <f>DB_Census_State!AM59*FE_ConvertionFactors!$C$14*FE_ConvertionFactors!$F$14*FE_ConvertionFactors!$I$14</f>
        <v>47884.477799999993</v>
      </c>
      <c r="Z59" s="205">
        <f>DB_Census_State!AM59*FE_ConvertionFactors!$C$15*FE_ConvertionFactors!$F$15*FE_ConvertionFactors!$L$15</f>
        <v>8196.4285350000009</v>
      </c>
      <c r="AA59" s="205">
        <f>DB_Census_State!AM59*FE_ConvertionFactors!$C$15*FE_ConvertionFactors!$F$15*FE_ConvertionFactors!$I$14</f>
        <v>9673.5234300000011</v>
      </c>
      <c r="AB59" s="205">
        <f>DB_Census_State!AM59*FE_ConvertionFactors!$C$16*FE_ConvertionFactors!$F$16*FE_ConvertionFactors!$L$16</f>
        <v>13734.404873646154</v>
      </c>
      <c r="AC59" s="205">
        <f>DB_Census_State!AM59*FE_ConvertionFactors!$C$16*FE_ConvertionFactors!$F$16*FE_ConvertionFactors!$I$14</f>
        <v>19153.791120000002</v>
      </c>
      <c r="AD59" s="205">
        <f>DB_Census_State!AN59*FE_ConvertionFactors!$C$22*FE_ConvertionFactors!$F$22*FE_ConvertionFactors!$G$22</f>
        <v>1408.5473555999997</v>
      </c>
      <c r="AE59" s="205">
        <f>DB_Census_State!AN59*FE_ConvertionFactors!$C$23*FE_ConvertionFactors!$F$23*FE_ConvertionFactors!$G$23</f>
        <v>566.07657875999985</v>
      </c>
      <c r="AF59" s="205">
        <f>(DB_Census_State!AN59*FE_ConvertionFactors!$D$25/FE_ConvertionFactors!$D$21)*FE_ConvertionFactors!$F$25*FE_ConvertionFactors!$G$25</f>
        <v>32084.920896</v>
      </c>
      <c r="AG59" s="205">
        <f>DB_Census_State!AN59*FE_ConvertionFactors!$C$22*FE_ConvertionFactors!$F$22*FE_ConvertionFactors!$H$22</f>
        <v>457113.48143999994</v>
      </c>
      <c r="AH59" s="205">
        <f>DB_Census_State!AN59*FE_ConvertionFactors!$C$23*FE_ConvertionFactors!$F$23*FE_ConvertionFactors!$H$23</f>
        <v>146701.53590399996</v>
      </c>
      <c r="AI59" s="205">
        <f>(DB_Census_State!AN59*FE_ConvertionFactors!$D$25/FE_ConvertionFactors!$D$21)*FE_ConvertionFactors!$F$25*FE_ConvertionFactors!$H$25</f>
        <v>3421103.0111999996</v>
      </c>
      <c r="AJ59" s="205">
        <f>DB_Census_State!AN59*FE_ConvertionFactors!$C$22*FE_ConvertionFactors!$F$22*FE_ConvertionFactors!$I$22</f>
        <v>403960.75103999994</v>
      </c>
      <c r="AK59" s="205">
        <f>DB_Census_State!AO59*FE_ConvertionFactors!$F$27*FE_ConvertionFactors!$G$27</f>
        <v>191.67200000000003</v>
      </c>
      <c r="AL59" s="205">
        <f>DB_Census_State!AO59*FE_ConvertionFactors!$C$29*FE_ConvertionFactors!$F$29*FE_ConvertionFactors!$G$29</f>
        <v>207.68748000000002</v>
      </c>
      <c r="AM59" s="205">
        <f>DB_Census_State!AO59*FE_ConvertionFactors!$F$27*FE_ConvertionFactors!$H$27</f>
        <v>17058.808000000001</v>
      </c>
      <c r="AN59" s="205">
        <f>DB_Census_State!AO59*FE_ConvertionFactors!$C$29*FE_ConvertionFactors!$F$29*FE_ConvertionFactors!$H$29</f>
        <v>46931.976000000002</v>
      </c>
      <c r="AO59" s="205">
        <f>DB_Census_State!AO59*FE_ConvertionFactors!$F$27*FE_ConvertionFactors!$I$27</f>
        <v>9152.3380000000016</v>
      </c>
      <c r="AP59" s="205">
        <f>DB_Census_State!AP59*FE_ConvertionFactors!$F$31*FE_ConvertionFactors!$G$31</f>
        <v>38.217689999999997</v>
      </c>
      <c r="AQ59" s="205">
        <f>DB_Census_State!AP59*FE_ConvertionFactors!$F$31*FE_ConvertionFactors!$H$31</f>
        <v>5214.3588</v>
      </c>
      <c r="AR59" s="205">
        <f>DB_Census_State!AP59*FE_ConvertionFactors!$F$31*FE_ConvertionFactors!$I$31</f>
        <v>4345.299</v>
      </c>
      <c r="AS59" s="205">
        <f>DB_Census_State!AQ59*FE_ConvertionFactors!$C$34*FE_ConvertionFactors!$F$34*FE_ConvertionFactors!$G$34</f>
        <v>9.5726400000000016</v>
      </c>
      <c r="AT59" s="205">
        <f>DB_Census_State!AQ59*FE_ConvertionFactors!$C$35*FE_ConvertionFactors!$F$35*FE_ConvertionFactors!$G$35</f>
        <v>31.846122000000005</v>
      </c>
      <c r="AU59" s="205">
        <f>DB_Census_State!AQ59*FE_ConvertionFactors!$C$35*FE_ConvertionFactors!$C$37*FE_ConvertionFactors!$F$37*FE_ConvertionFactors!$G$37</f>
        <v>18.230135616000002</v>
      </c>
      <c r="AV59" s="205">
        <f>DB_Census_State!AQ59*FE_ConvertionFactors!$C$35*FE_ConvertionFactors!$C$38*FE_ConvertionFactors!$C$39*FE_ConvertionFactors!$F$39*FE_ConvertionFactors!$G$39</f>
        <v>6.7877453490000006</v>
      </c>
      <c r="AW59" s="205">
        <f>DB_Census_State!AQ59*FE_ConvertionFactors!$C$35*FE_ConvertionFactors!$C$38*FE_ConvertionFactors!$C$40*FE_ConvertionFactors!$F$40*FE_ConvertionFactors!$G$40</f>
        <v>1.3947421949999999</v>
      </c>
      <c r="AX59" s="205">
        <f>DB_Census_State!AQ59*FE_ConvertionFactors!$C$35*FE_ConvertionFactors!$C$38*FE_ConvertionFactors!$C$41*FE_ConvertionFactors!$F$41*FE_ConvertionFactors!$G$41</f>
        <v>0</v>
      </c>
      <c r="AY59" s="205">
        <f>DB_Census_State!AQ59*FE_ConvertionFactors!$C$35*FE_ConvertionFactors!$C$42*FE_ConvertionFactors!$C$44*FE_ConvertionFactors!$F$44*FE_ConvertionFactors!$G$44</f>
        <v>36.600871954988875</v>
      </c>
      <c r="AZ59" s="205">
        <f>(DB_Census_State!AQ59*FE_ConvertionFactors!$D$46/FE_ConvertionFactors!$D$33)*FE_ConvertionFactors!$F$46*FE_ConvertionFactors!$G$46</f>
        <v>125.62950400000001</v>
      </c>
      <c r="BA59" s="205">
        <f>DB_Census_State!AQ59*FE_ConvertionFactors!$C$34*FE_ConvertionFactors!$F$34*FE_ConvertionFactors!$H$34</f>
        <v>3254.6976000000004</v>
      </c>
      <c r="BB59" s="205">
        <f>DB_Census_State!AQ59*FE_ConvertionFactors!$C$35*FE_ConvertionFactors!$F$35*FE_ConvertionFactors!$H$35</f>
        <v>36092.271600000007</v>
      </c>
      <c r="BC59" s="205">
        <f>DB_Census_State!AQ59*FE_ConvertionFactors!$C$35*FE_ConvertionFactors!$C$37*FE_ConvertionFactors!$F$37*FE_ConvertionFactors!$H$37</f>
        <v>18635.249740800002</v>
      </c>
      <c r="BD59" s="205">
        <f>DB_Census_State!AQ59*FE_ConvertionFactors!$C$35*FE_ConvertionFactors!$C$38*FE_ConvertionFactors!$C$39*FE_ConvertionFactors!$F$39*FE_ConvertionFactors!$H$39</f>
        <v>1814.17921146</v>
      </c>
      <c r="BE59" s="205">
        <f>DB_Census_State!AQ59*FE_ConvertionFactors!$C$35*FE_ConvertionFactors!$C$38*FE_ConvertionFactors!$C$40*FE_ConvertionFactors!$F$40*FE_ConvertionFactors!$H$40</f>
        <v>623.83014539999999</v>
      </c>
      <c r="BF59" s="205">
        <f>DB_Census_State!AQ59*FE_ConvertionFactors!$C$35*FE_ConvertionFactors!$C$38*FE_ConvertionFactors!$C$41*FE_ConvertionFactors!$F$41*FE_ConvertionFactors!$H$41</f>
        <v>6807.6098590500005</v>
      </c>
      <c r="BG59" s="205">
        <f>DB_Census_State!AQ59*FE_ConvertionFactors!$C$35*FE_ConvertionFactors!$C$42*FE_ConvertionFactors!$C$44*FE_ConvertionFactors!$F$44*FE_ConvertionFactors!$H$44</f>
        <v>3840.0914838021122</v>
      </c>
      <c r="BH59" s="205">
        <f>(DB_Census_State!AQ59*FE_ConvertionFactors!$D$46/FE_ConvertionFactors!$D$33)*FE_ConvertionFactors!$F$46*FE_ConvertionFactors!$H$46</f>
        <v>41071.184000000001</v>
      </c>
      <c r="BI59" s="205">
        <f>DB_Census_State!AQ59*FE_ConvertionFactors!$C$35*FE_ConvertionFactors!$C$38*FE_ConvertionFactors!$C$41*FE_ConvertionFactors!$F$41*FE_ConvertionFactors!$I$41</f>
        <v>6301.9016980920005</v>
      </c>
      <c r="BJ59" s="181">
        <f>DB_Census_State!AR59*FE_ConvertionFactors!$F$48*FE_ConvertionFactors!$G$48</f>
        <v>870.39295199999992</v>
      </c>
      <c r="BK59" s="205">
        <f>(DB_Census_State!AR59*FE_ConvertionFactors!$D$50/FE_ConvertionFactors!$D$48)*FE_ConvertionFactors!$F$50*FE_ConvertionFactors!$G$50</f>
        <v>369.16307999999998</v>
      </c>
      <c r="BL59" s="181">
        <f>DB_Census_State!AR59*FE_ConvertionFactors!$F$48*FE_ConvertionFactors!$H$48</f>
        <v>65279.471400000002</v>
      </c>
      <c r="BM59" s="205">
        <f>(DB_Census_State!AR59*FE_ConvertionFactors!$D$50/FE_ConvertionFactors!$D$48)*FE_ConvertionFactors!$F$50*FE_ConvertionFactors!$H$50</f>
        <v>93070.691999999995</v>
      </c>
      <c r="BN59" s="181">
        <f>DB_Census_State!AR59*FE_ConvertionFactors!$F$48*FE_ConvertionFactors!$I$48</f>
        <v>46081.69137</v>
      </c>
      <c r="BO59" s="181">
        <f>DB_Census_State!AS59*FE_ConvertionFactors!$F$52*FE_ConvertionFactors!$G$52</f>
        <v>97.7085936</v>
      </c>
      <c r="BP59" s="205">
        <f>DB_Census_State!AS59*FE_ConvertionFactors!$C$53*FE_ConvertionFactors!$F$53*FE_ConvertionFactors!$G$53</f>
        <v>29.312578079999994</v>
      </c>
      <c r="BQ59" s="205">
        <f>DB_Census_State!AS59*FE_ConvertionFactors!$C$54*FE_ConvertionFactors!$C$55*FE_ConvertionFactors!$F$55*FE_ConvertionFactors!$G$55</f>
        <v>47.240491199999994</v>
      </c>
      <c r="BR59" s="205">
        <f>DB_Census_State!AS59*FE_ConvertionFactors!$C$54*FE_ConvertionFactors!$C$56*FE_ConvertionFactors!$F$56*FE_ConvertionFactors!$G$56</f>
        <v>8.3049954914062756</v>
      </c>
      <c r="BS59" s="205">
        <f>DB_Census_State!AS59*FE_ConvertionFactors!$F$52*FE_ConvertionFactors!$H$52</f>
        <v>23238.800640000005</v>
      </c>
      <c r="BT59" s="205">
        <f>DB_Census_State!AS59*FE_ConvertionFactors!$C$53*FE_ConvertionFactors!$F$53*FE_ConvertionFactors!$H$53</f>
        <v>6971.6401919999998</v>
      </c>
      <c r="BU59" s="205">
        <f>DB_Census_State!AS59*FE_ConvertionFactors!$C$54*FE_ConvertionFactors!$C$55*FE_ConvertionFactors!$F$55*FE_ConvertionFactors!$H$55</f>
        <v>14250.881512</v>
      </c>
      <c r="BV59" s="205">
        <f>DB_Census_State!AS59*FE_ConvertionFactors!$C$54*FE_ConvertionFactors!$C$56*FE_ConvertionFactors!$F$56*FE_ConvertionFactors!$H$56</f>
        <v>2181.4454824093818</v>
      </c>
      <c r="BW59" s="205">
        <f>DB_Census_State!AS59*FE_ConvertionFactors!$F$52*FE_ConvertionFactors!$I$52</f>
        <v>11883.4776</v>
      </c>
      <c r="BX59" s="205">
        <f>DB_Census_State!AS59*FE_ConvertionFactors!$C$53*FE_ConvertionFactors!$F$53*FE_ConvertionFactors!$I$53</f>
        <v>3565.0432799999999</v>
      </c>
      <c r="BY59" s="205">
        <f>DB_Census_State!AS59*FE_ConvertionFactors!$C$54*FE_ConvertionFactors!$C$55*FE_ConvertionFactors!$F$55*FE_ConvertionFactors!$L$55</f>
        <v>7401.0102879999995</v>
      </c>
      <c r="BZ59" s="205">
        <f>DB_Census_State!AS59*FE_ConvertionFactors!$C$54*FE_ConvertionFactors!$C$56*FE_ConvertionFactors!$F$56*FE_ConvertionFactors!$I$56</f>
        <v>1245.7493237109416</v>
      </c>
      <c r="CA59" s="205">
        <f>DB_Census_State!AT59*FE_ConvertionFactors!$F$58*FE_ConvertionFactors!$G$58</f>
        <v>8246.9847199999986</v>
      </c>
      <c r="CB59" s="205">
        <f>(DB_Census_State!AT59*FE_ConvertionFactors!$D$60/FE_ConvertionFactors!$D$58)*FE_ConvertionFactors!$F$60*FE_ConvertionFactors!$G$60</f>
        <v>38669.244443181815</v>
      </c>
      <c r="CC59" s="205">
        <f>DB_Census_State!AT59*FE_ConvertionFactors!$F$58*FE_ConvertionFactors!$H$58</f>
        <v>5423978.4119999995</v>
      </c>
      <c r="CD59" s="205">
        <f>(DB_Census_State!AT59*FE_ConvertionFactors!$D$60/FE_ConvertionFactors!$D$58)*FE_ConvertionFactors!$F$60*FE_ConvertionFactors!$H$60</f>
        <v>3090433.5920454538</v>
      </c>
      <c r="CE59" s="205">
        <f>DB_Census_State!AT59*FE_ConvertionFactors!$F$58*FE_ConvertionFactors!$I$58</f>
        <v>4060054.0159999998</v>
      </c>
      <c r="CF59" s="205">
        <f>DB_Census_State!AU59*FE_ConvertionFactors!$F$62*FE_ConvertionFactors!$G$62</f>
        <v>1148.4880000000001</v>
      </c>
      <c r="CG59" s="205">
        <f>DB_Census_State!AU59*FE_ConvertionFactors!$C$63*FE_ConvertionFactors!$F$63*FE_ConvertionFactors!$G$63</f>
        <v>459.39520000000005</v>
      </c>
      <c r="CH59" s="205">
        <f>DB_Census_State!AU59*FE_ConvertionFactors!$C$64*FE_ConvertionFactors!$F$64*FE_ConvertionFactors!$G$64</f>
        <v>689.09280000000001</v>
      </c>
      <c r="CI59" s="205">
        <f>(DB_Census_State!AU59*FE_ConvertionFactors!$D$66/FE_ConvertionFactors!$D$62)*FE_ConvertionFactors!$F$66*FE_ConvertionFactors!$G$66</f>
        <v>610.13425000000007</v>
      </c>
      <c r="CJ59" s="205">
        <f>DB_Census_State!AU59*FE_ConvertionFactors!$F$62*FE_ConvertionFactors!$H$62</f>
        <v>215915.74400000001</v>
      </c>
      <c r="CK59" s="205">
        <f>DB_Census_State!AU59*FE_ConvertionFactors!$C$63*FE_ConvertionFactors!$F$63*FE_ConvertionFactors!$H$63</f>
        <v>86366.297600000005</v>
      </c>
      <c r="CL59" s="205">
        <f>DB_Census_State!AU59*FE_ConvertionFactors!$C$64*FE_ConvertionFactors!$F$64*FE_ConvertionFactors!$H$64</f>
        <v>129549.4464</v>
      </c>
      <c r="CM59" s="205">
        <f>(DB_Census_State!AU59*FE_ConvertionFactors!$D$66/FE_ConvertionFactors!$D$62)*FE_ConvertionFactors!$F$66*FE_ConvertionFactors!$H$66</f>
        <v>183040.27499999999</v>
      </c>
      <c r="CN59" s="205">
        <f>DB_Census_State!AU59*FE_ConvertionFactors!$F$62*FE_ConvertionFactors!$I$62</f>
        <v>183758.07999999999</v>
      </c>
      <c r="CO59" s="205">
        <f>DB_Census_State!AU59*FE_ConvertionFactors!$C$63*FE_ConvertionFactors!$F$63*FE_ConvertionFactors!$I$63</f>
        <v>73503.232000000004</v>
      </c>
      <c r="CP59" s="205">
        <f>DB_Census_State!AU59*FE_ConvertionFactors!$C$64*FE_ConvertionFactors!$F$64*FE_ConvertionFactors!$L$64</f>
        <v>110599.39439999998</v>
      </c>
      <c r="CQ59" s="205">
        <f>DB_Census_State!AU59*FE_ConvertionFactors!$C$64*FE_ConvertionFactors!$F$64*FE_ConvertionFactors!$I$63</f>
        <v>110254.848</v>
      </c>
      <c r="CR59" s="205">
        <f>DB_Census_State!AV59*FE_ConvertionFactors!$F$68*FE_ConvertionFactors!$G$68</f>
        <v>9.8280000000000012</v>
      </c>
      <c r="CS59" s="205">
        <f>DB_Census_State!AV59*FE_ConvertionFactors!$C$69*FE_ConvertionFactors!$F$69*FE_ConvertionFactors!$G$69</f>
        <v>1.9656000000000002</v>
      </c>
      <c r="CT59" s="205">
        <f>DB_Census_State!AV59*FE_ConvertionFactors!$C$70*FE_ConvertionFactors!$C$71*FE_ConvertionFactors!$F$71*FE_ConvertionFactors!$G$71</f>
        <v>0</v>
      </c>
      <c r="CU59" s="205">
        <f>DB_Census_State!AV59*FE_ConvertionFactors!$C$70*FE_ConvertionFactors!$C$72*FE_ConvertionFactors!$F$72*FE_ConvertionFactors!$G$72</f>
        <v>8.3597119200000005</v>
      </c>
      <c r="CV59" s="205">
        <f>(DB_Census_State!AV59*FE_ConvertionFactors!$D$74/FE_ConvertionFactors!$D$69)*FE_ConvertionFactors!$F$74*FE_ConvertionFactors!$G$74</f>
        <v>1.2150000000000001</v>
      </c>
      <c r="CW59" s="205">
        <f>DB_Census_State!AV59*FE_ConvertionFactors!$F$68*FE_ConvertionFactors!$H$68</f>
        <v>574.93799999999999</v>
      </c>
      <c r="CX59" s="205">
        <f>DB_Census_State!AV59*FE_ConvertionFactors!$C$69*FE_ConvertionFactors!$F$69*FE_ConvertionFactors!$H$69</f>
        <v>114.9876</v>
      </c>
      <c r="CY59" s="205">
        <f>DB_Census_State!AV59*FE_ConvertionFactors!$C$70*FE_ConvertionFactors!$C$71*FE_ConvertionFactors!$F$71*FE_ConvertionFactors!$H$71</f>
        <v>127.33199999999999</v>
      </c>
      <c r="CZ59" s="205">
        <f>DB_Census_State!AV59*FE_ConvertionFactors!$C$70*FE_ConvertionFactors!$C$72*FE_ConvertionFactors!$F$72*FE_ConvertionFactors!$H$72</f>
        <v>317.92726799999997</v>
      </c>
      <c r="DA59" s="205">
        <f>(DB_Census_State!AV59*FE_ConvertionFactors!$D$74/FE_ConvertionFactors!$D$69)*FE_ConvertionFactors!$F$74*FE_ConvertionFactors!$H$74</f>
        <v>400.95</v>
      </c>
      <c r="DB59" s="205">
        <f>DB_Census_State!AV59*FE_ConvertionFactors!$F$68*FE_ConvertionFactors!$I$68</f>
        <v>466.83</v>
      </c>
      <c r="DC59" s="205">
        <f>DB_Census_State!AV59*FE_ConvertionFactors!$C$69*FE_ConvertionFactors!$F$69*FE_ConvertionFactors!$I$69</f>
        <v>93.366000000000014</v>
      </c>
      <c r="DD59" s="205">
        <f>DB_Census_State!AV59*FE_ConvertionFactors!$C$70*FE_ConvertionFactors!$C$71*FE_ConvertionFactors!$F$71*FE_ConvertionFactors!$I$71</f>
        <v>119.88000000000001</v>
      </c>
      <c r="DE59" s="205">
        <f>DB_Census_State!AV59*FE_ConvertionFactors!$C$70*FE_ConvertionFactors!$C$72*FE_ConvertionFactors!$F$72*FE_ConvertionFactors!$L$72</f>
        <v>223.51739400000002</v>
      </c>
      <c r="DF59" s="205">
        <f>DB_Census_State!AV59*FE_ConvertionFactors!$C$70*FE_ConvertionFactors!$C$72*FE_ConvertionFactors!$F$72*FE_ConvertionFactors!$I$69</f>
        <v>306.63036</v>
      </c>
      <c r="DG59" s="205">
        <f>DB_Census_State!AW59*FE_ConvertionFactors!$F$76*FE_ConvertionFactors!$G$76</f>
        <v>0</v>
      </c>
      <c r="DH59" s="205">
        <f>DB_Census_State!AW59*FE_ConvertionFactors!$C$77*FE_ConvertionFactors!$F$77*FE_ConvertionFactors!$G$77</f>
        <v>0</v>
      </c>
      <c r="DI59" s="205">
        <f>DB_Census_State!AW59*FE_ConvertionFactors!$C$78*FE_ConvertionFactors!$F$78*FE_ConvertionFactors!$G$78</f>
        <v>0</v>
      </c>
      <c r="DJ59" s="205">
        <f>(DB_Census_State!AW59*FE_ConvertionFactors!$D$80/FE_ConvertionFactors!$D$76)*FE_ConvertionFactors!$F$80*FE_ConvertionFactors!$G$80</f>
        <v>0</v>
      </c>
      <c r="DK59" s="205">
        <f>DB_Census_State!AW59*FE_ConvertionFactors!$F$76*FE_ConvertionFactors!$H$76</f>
        <v>0</v>
      </c>
      <c r="DL59" s="205">
        <f>DB_Census_State!AW59*FE_ConvertionFactors!$C$77*FE_ConvertionFactors!$F$77*FE_ConvertionFactors!$H$77</f>
        <v>0</v>
      </c>
      <c r="DM59" s="205">
        <f>DB_Census_State!AW59*FE_ConvertionFactors!$C$78*FE_ConvertionFactors!$F$78*FE_ConvertionFactors!$H$78</f>
        <v>0</v>
      </c>
      <c r="DN59" s="205">
        <f>(DB_Census_State!AW59*FE_ConvertionFactors!$D$80/FE_ConvertionFactors!$D$76)*FE_ConvertionFactors!$F$80*FE_ConvertionFactors!$H$80</f>
        <v>0</v>
      </c>
      <c r="DO59" s="205">
        <f>DB_Census_State!AW59*FE_ConvertionFactors!$F$76*FE_ConvertionFactors!$I$76</f>
        <v>0</v>
      </c>
      <c r="DP59" s="205">
        <f>DB_Census_State!AW59*FE_ConvertionFactors!$C$77*FE_ConvertionFactors!$F$77*FE_ConvertionFactors!$I$77</f>
        <v>0</v>
      </c>
      <c r="DQ59" s="205">
        <f>DB_Census_State!AW59*FE_ConvertionFactors!$C$78*FE_ConvertionFactors!$F$78*FE_ConvertionFactors!$L$78</f>
        <v>0</v>
      </c>
      <c r="DR59" s="205">
        <f>DB_Census_State!AW59*FE_ConvertionFactors!$C$78*FE_ConvertionFactors!$F$78*FE_ConvertionFactors!$I$77</f>
        <v>0</v>
      </c>
      <c r="DS59" s="181">
        <f>SUM(DB_Census_State!M59:N59)*FE_ConvertionFactors!$E$84*FE_ConvertionFactors!$F$84*FE_ConvertionFactors!$G$84</f>
        <v>5112.9563359215254</v>
      </c>
      <c r="DT59" s="181">
        <f>SUM(DB_Census_State!O59:P59)*FE_ConvertionFactors!$E$85*FE_ConvertionFactors!$F$85*FE_ConvertionFactors!$G$85</f>
        <v>39.198657664000002</v>
      </c>
      <c r="DU59" s="181">
        <f>SUM(DB_Census_State!Q59:S59)*FE_ConvertionFactors!$E$86*FE_ConvertionFactors!$F$86*FE_ConvertionFactors!$G$86</f>
        <v>20.918920508999999</v>
      </c>
      <c r="DV59" s="181">
        <f>DB_Census_State!U59*FE_ConvertionFactors!$E$87*FE_ConvertionFactors!$F$87*FE_ConvertionFactors!$G$87</f>
        <v>1726.3199498679242</v>
      </c>
      <c r="DW59" s="181">
        <f>DB_Census_State!V59*FE_ConvertionFactors!$E$88*FE_ConvertionFactors!$F$88*FE_ConvertionFactors!$G$88</f>
        <v>1913.789025</v>
      </c>
      <c r="DX59" s="181">
        <f>SUM(DB_Census_State!M59:N59)*FE_ConvertionFactors!$E$84*FE_ConvertionFactors!$F$84*FE_ConvertionFactors!$H$84</f>
        <v>288848.83196439786</v>
      </c>
      <c r="DY59" s="181">
        <f>SUM(DB_Census_State!O59:P59)*FE_ConvertionFactors!$E$85*FE_ConvertionFactors!$F$85*FE_ConvertionFactors!$H$85</f>
        <v>2444.1515955200002</v>
      </c>
      <c r="DZ59" s="181">
        <f>SUM(DB_Census_State!Q59:S59)*FE_ConvertionFactors!$E$86*FE_ConvertionFactors!$F$86*FE_ConvertionFactors!$H$86</f>
        <v>1329.3798405</v>
      </c>
      <c r="EA59" s="181">
        <f>DB_Census_State!U59*FE_ConvertionFactors!$E$87*FE_ConvertionFactors!$F$87*FE_ConvertionFactors!$H$87</f>
        <v>131933.77855208228</v>
      </c>
      <c r="EB59" s="181">
        <f>DB_Census_State!V59*FE_ConvertionFactors!$E$88*FE_ConvertionFactors!$F$88*FE_ConvertionFactors!$H$88</f>
        <v>114387.39000000001</v>
      </c>
      <c r="EC59" s="181">
        <f>SUM(DB_Census_State!M59:N59)*FE_ConvertionFactors!$E$84*FE_ConvertionFactors!$F$84*FE_ConvertionFactors!$I$84</f>
        <v>194779.28898748668</v>
      </c>
      <c r="ED59" s="181">
        <f>SUM(DB_Census_State!O59:P59)*FE_ConvertionFactors!$E$85*FE_ConvertionFactors!$F$85*FE_ConvertionFactors!$I$85</f>
        <v>1650.9552286720002</v>
      </c>
      <c r="EE59" s="181">
        <f>SUM(DB_Census_State!Q59:S59)*FE_ConvertionFactors!$E$86*FE_ConvertionFactors!$F$86*FE_ConvertionFactors!$I$86</f>
        <v>897.95845829999996</v>
      </c>
      <c r="EF59" s="181">
        <f>DB_Census_State!U59*FE_ConvertionFactors!$E$87*FE_ConvertionFactors!$F$87*FE_ConvertionFactors!$I$87</f>
        <v>105547.02284166582</v>
      </c>
      <c r="EG59" s="181">
        <f>DB_Census_State!V59*FE_ConvertionFactors!$E$88*FE_ConvertionFactors!$F$88*FE_ConvertionFactors!$I$88</f>
        <v>73031.949000000008</v>
      </c>
      <c r="EH59" s="181">
        <f>DB_Census_State!W59*0.00104*FE_ConvertionFactors!$F$90*FE_ConvertionFactors!$G$90</f>
        <v>907.99451599999998</v>
      </c>
      <c r="EI59" s="181">
        <f>DB_Census_State!X59*0.00104*FE_ConvertionFactors!$F$91*FE_ConvertionFactors!$G$91</f>
        <v>0.33623199999999992</v>
      </c>
      <c r="EJ59" s="181">
        <f>DB_Census_State!Y59*0.000054*FE_ConvertionFactors!$F$92*FE_ConvertionFactors!$G$92</f>
        <v>845.5986251999999</v>
      </c>
      <c r="EK59" s="205">
        <f>DB_Census_State!W59*0.00104*FE_ConvertionFactors!$F$90*FE_ConvertionFactors!$H$90</f>
        <v>107931.42359999999</v>
      </c>
      <c r="EL59" s="205">
        <f>DB_Census_State!X59*0.00104*FE_ConvertionFactors!$F$91*FE_ConvertionFactors!$H$91</f>
        <v>39.967199999999991</v>
      </c>
      <c r="EM59" s="205">
        <f>DB_Census_State!Y59*0.000054*FE_ConvertionFactors!$F$92*FE_ConvertionFactors!$H$92</f>
        <v>70305.485695199997</v>
      </c>
      <c r="EN59" s="205">
        <f>DB_Census_State!W59*0.00104*FE_ConvertionFactors!$F$90*FE_ConvertionFactors!$I$90</f>
        <v>74900.981583999994</v>
      </c>
      <c r="EO59" s="205">
        <f>DB_Census_State!X59*0.00104*FE_ConvertionFactors!$F$91*FE_ConvertionFactors!$I$91</f>
        <v>27.735967999999993</v>
      </c>
      <c r="EP59" s="205">
        <f>DB_Census_State!Y59*0.000054*FE_ConvertionFactors!$F$92*FE_ConvertionFactors!$I$92</f>
        <v>41555.132438399996</v>
      </c>
    </row>
    <row r="60" spans="1:146" x14ac:dyDescent="0.2">
      <c r="A60" s="203">
        <v>14</v>
      </c>
      <c r="B60" s="203" t="s">
        <v>35</v>
      </c>
      <c r="C60" s="203">
        <v>1995</v>
      </c>
      <c r="D60" s="204" t="s">
        <v>200</v>
      </c>
      <c r="E60" s="205">
        <f>DB_Census_State!AL60*FE_ConvertionFactors!$C$4*FE_ConvertionFactors!$F$4*FE_ConvertionFactors!$G$4</f>
        <v>0</v>
      </c>
      <c r="F60" s="205">
        <f>DB_Census_State!AL60*FE_ConvertionFactors!$C$5*FE_ConvertionFactors!$F$5*FE_ConvertionFactors!$G$5</f>
        <v>3.648183</v>
      </c>
      <c r="G60" s="205">
        <f>(DB_Census_State!AL60*FE_ConvertionFactors!$D$9/FE_ConvertionFactors!$D$3)*FE_ConvertionFactors!$C$10*FE_ConvertionFactors!$F$10*FE_ConvertionFactors!$G$10</f>
        <v>0.33913600000000005</v>
      </c>
      <c r="H60" s="205">
        <f>(DB_Census_State!AL60*FE_ConvertionFactors!$D$9/FE_ConvertionFactors!$D$3)*FE_ConvertionFactors!$C$11*FE_ConvertionFactors!$F$11*FE_ConvertionFactors!$G$11</f>
        <v>9.9918000000000007E-2</v>
      </c>
      <c r="I60" s="205">
        <f>DB_Census_State!AL60*FE_ConvertionFactors!$C$4*FE_ConvertionFactors!$F$4*FE_ConvertionFactors!$H$4</f>
        <v>117.89999999999999</v>
      </c>
      <c r="J60" s="205">
        <f>DB_Census_State!AL60*FE_ConvertionFactors!$C$5*FE_ConvertionFactors!$F$5*FE_ConvertionFactors!$H$5</f>
        <v>209.72175000000001</v>
      </c>
      <c r="K60" s="205">
        <f>(DB_Census_State!AL60*FE_ConvertionFactors!$D$9/FE_ConvertionFactors!$D$3)*FE_ConvertionFactors!$C$10*FE_ConvertionFactors!$F$10*FE_ConvertionFactors!$H$10</f>
        <v>99.621200000000016</v>
      </c>
      <c r="L60" s="205">
        <f>(DB_Census_State!AL60*FE_ConvertionFactors!$D$9/FE_ConvertionFactors!$D$3)*FE_ConvertionFactors!$C$11*FE_ConvertionFactors!$F$11*FE_ConvertionFactors!$H$11</f>
        <v>15.561000000000002</v>
      </c>
      <c r="M60" s="205">
        <f>DB_Census_State!AL60*FE_ConvertionFactors!$C$4*FE_ConvertionFactors!$F$4*FE_ConvertionFactors!$I$4</f>
        <v>111</v>
      </c>
      <c r="N60" s="205">
        <f>DB_Census_State!AL60*FE_ConvertionFactors!$C$5*FE_ConvertionFactors!$F$5*FE_ConvertionFactors!$L$5</f>
        <v>105.83632500000002</v>
      </c>
      <c r="O60" s="205">
        <f>DB_Census_State!AM60*FE_ConvertionFactors!$C$14*FE_ConvertionFactors!$F$14*FE_ConvertionFactors!$G$14</f>
        <v>1415.63968</v>
      </c>
      <c r="P60" s="205">
        <f>DB_Census_State!AM60*FE_ConvertionFactors!$C$15*FE_ConvertionFactors!$F$15*FE_ConvertionFactors!$G$15</f>
        <v>406.97809599999994</v>
      </c>
      <c r="Q60" s="205">
        <f>DB_Census_State!AM60*FE_ConvertionFactors!$C$16*FE_ConvertionFactors!$F$16*FE_ConvertionFactors!$G$16</f>
        <v>566.25587199999995</v>
      </c>
      <c r="R60" s="205">
        <f>DB_Census_State!AM60*FE_ConvertionFactors!$C$17*FE_ConvertionFactors!$F$17*FE_ConvertionFactors!$G$17</f>
        <v>207.55431199999998</v>
      </c>
      <c r="S60" s="205">
        <f>(DB_Census_State!AM60*FE_ConvertionFactors!$D$19/FE_ConvertionFactors!$D$13)*FE_ConvertionFactors!$F$19*FE_ConvertionFactors!$G$19</f>
        <v>1453.8914133333335</v>
      </c>
      <c r="T60" s="205">
        <f>DB_Census_State!AM60*FE_ConvertionFactors!$C$14*FE_ConvertionFactors!$F$14*FE_ConvertionFactors!$H$14</f>
        <v>245014.56</v>
      </c>
      <c r="U60" s="205">
        <f>DB_Census_State!AM60*FE_ConvertionFactors!$C$15*FE_ConvertionFactors!$F$15*FE_ConvertionFactors!$H$15</f>
        <v>58296.862399999998</v>
      </c>
      <c r="V60" s="205">
        <f>DB_Census_State!AM60*FE_ConvertionFactors!$C$16*FE_ConvertionFactors!$F$16*FE_ConvertionFactors!$H$16</f>
        <v>98005.823999999993</v>
      </c>
      <c r="W60" s="205">
        <f>DB_Census_State!AM60*FE_ConvertionFactors!$C$17*FE_ConvertionFactors!$F$17*FE_ConvertionFactors!$H$17</f>
        <v>91436.088799999998</v>
      </c>
      <c r="X60" s="205">
        <f>(DB_Census_State!AM60*FE_ConvertionFactors!$D$19/FE_ConvertionFactors!$D$13)*FE_ConvertionFactors!$F$19*FE_ConvertionFactors!$H$19</f>
        <v>536555.16444444447</v>
      </c>
      <c r="Y60" s="205">
        <f>DB_Census_State!AM60*FE_ConvertionFactors!$C$14*FE_ConvertionFactors!$F$14*FE_ConvertionFactors!$I$14</f>
        <v>227319.06399999998</v>
      </c>
      <c r="Z60" s="205">
        <f>DB_Census_State!AM60*FE_ConvertionFactors!$C$15*FE_ConvertionFactors!$F$15*FE_ConvertionFactors!$L$15</f>
        <v>38910.405799999993</v>
      </c>
      <c r="AA60" s="205">
        <f>DB_Census_State!AM60*FE_ConvertionFactors!$C$15*FE_ConvertionFactors!$F$15*FE_ConvertionFactors!$I$14</f>
        <v>45922.528399999996</v>
      </c>
      <c r="AB60" s="205">
        <f>DB_Census_State!AM60*FE_ConvertionFactors!$C$16*FE_ConvertionFactors!$F$16*FE_ConvertionFactors!$L$16</f>
        <v>65200.503459897431</v>
      </c>
      <c r="AC60" s="205">
        <f>DB_Census_State!AM60*FE_ConvertionFactors!$C$16*FE_ConvertionFactors!$F$16*FE_ConvertionFactors!$I$14</f>
        <v>90927.625599999999</v>
      </c>
      <c r="AD60" s="205">
        <f>DB_Census_State!AN60*FE_ConvertionFactors!$C$22*FE_ConvertionFactors!$F$22*FE_ConvertionFactors!$G$22</f>
        <v>163.59096599999998</v>
      </c>
      <c r="AE60" s="205">
        <f>DB_Census_State!AN60*FE_ConvertionFactors!$C$23*FE_ConvertionFactors!$F$23*FE_ConvertionFactors!$G$23</f>
        <v>65.74504859999999</v>
      </c>
      <c r="AF60" s="205">
        <f>(DB_Census_State!AN60*FE_ConvertionFactors!$D$25/FE_ConvertionFactors!$D$21)*FE_ConvertionFactors!$F$25*FE_ConvertionFactors!$G$25</f>
        <v>3726.3945600000002</v>
      </c>
      <c r="AG60" s="205">
        <f>DB_Census_State!AN60*FE_ConvertionFactors!$C$22*FE_ConvertionFactors!$F$22*FE_ConvertionFactors!$H$22</f>
        <v>53089.898399999998</v>
      </c>
      <c r="AH60" s="205">
        <f>DB_Census_State!AN60*FE_ConvertionFactors!$C$23*FE_ConvertionFactors!$F$23*FE_ConvertionFactors!$H$23</f>
        <v>17038.153439999998</v>
      </c>
      <c r="AI60" s="205">
        <f>(DB_Census_State!AN60*FE_ConvertionFactors!$D$25/FE_ConvertionFactors!$D$21)*FE_ConvertionFactors!$F$25*FE_ConvertionFactors!$H$25</f>
        <v>397332.43199999997</v>
      </c>
      <c r="AJ60" s="205">
        <f>DB_Census_State!AN60*FE_ConvertionFactors!$C$22*FE_ConvertionFactors!$F$22*FE_ConvertionFactors!$I$22</f>
        <v>46916.654399999992</v>
      </c>
      <c r="AK60" s="205">
        <f>DB_Census_State!AO60*FE_ConvertionFactors!$F$27*FE_ConvertionFactors!$G$27</f>
        <v>1.1640000000000001</v>
      </c>
      <c r="AL60" s="205">
        <f>DB_Census_State!AO60*FE_ConvertionFactors!$C$29*FE_ConvertionFactors!$F$29*FE_ConvertionFactors!$G$29</f>
        <v>1.2612599999999998</v>
      </c>
      <c r="AM60" s="205">
        <f>DB_Census_State!AO60*FE_ConvertionFactors!$F$27*FE_ConvertionFactors!$H$27</f>
        <v>103.596</v>
      </c>
      <c r="AN60" s="205">
        <f>DB_Census_State!AO60*FE_ConvertionFactors!$C$29*FE_ConvertionFactors!$F$29*FE_ConvertionFactors!$H$29</f>
        <v>285.01199999999994</v>
      </c>
      <c r="AO60" s="205">
        <f>DB_Census_State!AO60*FE_ConvertionFactors!$F$27*FE_ConvertionFactors!$I$27</f>
        <v>55.58100000000001</v>
      </c>
      <c r="AP60" s="205">
        <f>DB_Census_State!AP60*FE_ConvertionFactors!$F$31*FE_ConvertionFactors!$G$31</f>
        <v>4.9669199999999991</v>
      </c>
      <c r="AQ60" s="205">
        <f>DB_Census_State!AP60*FE_ConvertionFactors!$F$31*FE_ConvertionFactors!$H$31</f>
        <v>677.67840000000001</v>
      </c>
      <c r="AR60" s="205">
        <f>DB_Census_State!AP60*FE_ConvertionFactors!$F$31*FE_ConvertionFactors!$I$31</f>
        <v>564.73199999999997</v>
      </c>
      <c r="AS60" s="205">
        <f>DB_Census_State!AQ60*FE_ConvertionFactors!$C$34*FE_ConvertionFactors!$F$34*FE_ConvertionFactors!$G$34</f>
        <v>0.65072000000000019</v>
      </c>
      <c r="AT60" s="205">
        <f>DB_Census_State!AQ60*FE_ConvertionFactors!$C$35*FE_ConvertionFactors!$F$35*FE_ConvertionFactors!$G$35</f>
        <v>2.164806</v>
      </c>
      <c r="AU60" s="205">
        <f>DB_Census_State!AQ60*FE_ConvertionFactors!$C$35*FE_ConvertionFactors!$C$37*FE_ConvertionFactors!$F$37*FE_ConvertionFactors!$G$37</f>
        <v>1.2392311680000001</v>
      </c>
      <c r="AV60" s="205">
        <f>DB_Census_State!AQ60*FE_ConvertionFactors!$C$35*FE_ConvertionFactors!$C$38*FE_ConvertionFactors!$C$39*FE_ConvertionFactors!$F$39*FE_ConvertionFactors!$G$39</f>
        <v>0.46141102699999997</v>
      </c>
      <c r="AW60" s="205">
        <f>DB_Census_State!AQ60*FE_ConvertionFactors!$C$35*FE_ConvertionFactors!$C$38*FE_ConvertionFactors!$C$40*FE_ConvertionFactors!$F$40*FE_ConvertionFactors!$G$40</f>
        <v>9.4810484999999986E-2</v>
      </c>
      <c r="AX60" s="205">
        <f>DB_Census_State!AQ60*FE_ConvertionFactors!$C$35*FE_ConvertionFactors!$C$38*FE_ConvertionFactors!$C$41*FE_ConvertionFactors!$F$41*FE_ConvertionFactors!$G$41</f>
        <v>0</v>
      </c>
      <c r="AY60" s="205">
        <f>DB_Census_State!AQ60*FE_ConvertionFactors!$C$35*FE_ConvertionFactors!$C$42*FE_ConvertionFactors!$C$44*FE_ConvertionFactors!$F$44*FE_ConvertionFactors!$G$44</f>
        <v>2.4880199609042393</v>
      </c>
      <c r="AZ60" s="205">
        <f>(DB_Census_State!AQ60*FE_ConvertionFactors!$D$46/FE_ConvertionFactors!$D$33)*FE_ConvertionFactors!$F$46*FE_ConvertionFactors!$G$46</f>
        <v>8.5399253333333345</v>
      </c>
      <c r="BA60" s="205">
        <f>DB_Census_State!AQ60*FE_ConvertionFactors!$C$34*FE_ConvertionFactors!$F$34*FE_ConvertionFactors!$H$34</f>
        <v>221.24480000000003</v>
      </c>
      <c r="BB60" s="205">
        <f>DB_Census_State!AQ60*FE_ConvertionFactors!$C$35*FE_ConvertionFactors!$F$35*FE_ConvertionFactors!$H$35</f>
        <v>2453.4468000000002</v>
      </c>
      <c r="BC60" s="205">
        <f>DB_Census_State!AQ60*FE_ConvertionFactors!$C$35*FE_ConvertionFactors!$C$37*FE_ConvertionFactors!$F$37*FE_ConvertionFactors!$H$37</f>
        <v>1266.7696384000001</v>
      </c>
      <c r="BD60" s="205">
        <f>DB_Census_State!AQ60*FE_ConvertionFactors!$C$35*FE_ConvertionFactors!$C$38*FE_ConvertionFactors!$C$39*FE_ConvertionFactors!$F$39*FE_ConvertionFactors!$H$39</f>
        <v>123.32258357999999</v>
      </c>
      <c r="BE60" s="205">
        <f>DB_Census_State!AQ60*FE_ConvertionFactors!$C$35*FE_ConvertionFactors!$C$38*FE_ConvertionFactors!$C$40*FE_ConvertionFactors!$F$40*FE_ConvertionFactors!$H$40</f>
        <v>42.4061442</v>
      </c>
      <c r="BF60" s="205">
        <f>DB_Census_State!AQ60*FE_ConvertionFactors!$C$35*FE_ConvertionFactors!$C$38*FE_ConvertionFactors!$C$41*FE_ConvertionFactors!$F$41*FE_ConvertionFactors!$H$41</f>
        <v>462.76135814999992</v>
      </c>
      <c r="BG60" s="205">
        <f>DB_Census_State!AQ60*FE_ConvertionFactors!$C$35*FE_ConvertionFactors!$C$42*FE_ConvertionFactors!$C$44*FE_ConvertionFactors!$F$44*FE_ConvertionFactors!$H$44</f>
        <v>261.0381598325759</v>
      </c>
      <c r="BH60" s="205">
        <f>(DB_Census_State!AQ60*FE_ConvertionFactors!$D$46/FE_ConvertionFactors!$D$33)*FE_ConvertionFactors!$F$46*FE_ConvertionFactors!$H$46</f>
        <v>2791.8986666666669</v>
      </c>
      <c r="BI60" s="205">
        <f>DB_Census_State!AQ60*FE_ConvertionFactors!$C$35*FE_ConvertionFactors!$C$38*FE_ConvertionFactors!$C$41*FE_ConvertionFactors!$F$41*FE_ConvertionFactors!$I$41</f>
        <v>428.38480011599995</v>
      </c>
      <c r="BJ60" s="181">
        <f>DB_Census_State!AR60*FE_ConvertionFactors!$F$48*FE_ConvertionFactors!$G$48</f>
        <v>123.963048</v>
      </c>
      <c r="BK60" s="205">
        <f>(DB_Census_State!AR60*FE_ConvertionFactors!$D$50/FE_ConvertionFactors!$D$48)*FE_ConvertionFactors!$F$50*FE_ConvertionFactors!$G$50</f>
        <v>52.576919999999987</v>
      </c>
      <c r="BL60" s="181">
        <f>DB_Census_State!AR60*FE_ConvertionFactors!$F$48*FE_ConvertionFactors!$H$48</f>
        <v>9297.2286000000004</v>
      </c>
      <c r="BM60" s="205">
        <f>(DB_Census_State!AR60*FE_ConvertionFactors!$D$50/FE_ConvertionFactors!$D$48)*FE_ConvertionFactors!$F$50*FE_ConvertionFactors!$H$50</f>
        <v>13255.307999999997</v>
      </c>
      <c r="BN60" s="181">
        <f>DB_Census_State!AR60*FE_ConvertionFactors!$F$48*FE_ConvertionFactors!$I$48</f>
        <v>6563.0436300000001</v>
      </c>
      <c r="BO60" s="181">
        <f>DB_Census_State!AS60*FE_ConvertionFactors!$F$52*FE_ConvertionFactors!$G$52</f>
        <v>11.623564799999999</v>
      </c>
      <c r="BP60" s="205">
        <f>DB_Census_State!AS60*FE_ConvertionFactors!$C$53*FE_ConvertionFactors!$F$53*FE_ConvertionFactors!$G$53</f>
        <v>3.48706944</v>
      </c>
      <c r="BQ60" s="205">
        <f>DB_Census_State!AS60*FE_ConvertionFactors!$C$54*FE_ConvertionFactors!$C$55*FE_ConvertionFactors!$F$55*FE_ConvertionFactors!$G$55</f>
        <v>5.6198015999999997</v>
      </c>
      <c r="BR60" s="205">
        <f>DB_Census_State!AS60*FE_ConvertionFactors!$C$54*FE_ConvertionFactors!$C$56*FE_ConvertionFactors!$F$56*FE_ConvertionFactors!$G$56</f>
        <v>0.98797505625000315</v>
      </c>
      <c r="BS60" s="205">
        <f>DB_Census_State!AS60*FE_ConvertionFactors!$F$52*FE_ConvertionFactors!$H$52</f>
        <v>2764.5235200000002</v>
      </c>
      <c r="BT60" s="205">
        <f>DB_Census_State!AS60*FE_ConvertionFactors!$C$53*FE_ConvertionFactors!$F$53*FE_ConvertionFactors!$H$53</f>
        <v>829.35705600000006</v>
      </c>
      <c r="BU60" s="205">
        <f>DB_Census_State!AS60*FE_ConvertionFactors!$C$54*FE_ConvertionFactors!$C$55*FE_ConvertionFactors!$F$55*FE_ConvertionFactors!$H$55</f>
        <v>1695.306816</v>
      </c>
      <c r="BV60" s="205">
        <f>DB_Census_State!AS60*FE_ConvertionFactors!$C$54*FE_ConvertionFactors!$C$56*FE_ConvertionFactors!$F$56*FE_ConvertionFactors!$H$56</f>
        <v>259.50811477500082</v>
      </c>
      <c r="BW60" s="205">
        <f>DB_Census_State!AS60*FE_ConvertionFactors!$F$52*FE_ConvertionFactors!$I$52</f>
        <v>1413.6768</v>
      </c>
      <c r="BX60" s="205">
        <f>DB_Census_State!AS60*FE_ConvertionFactors!$C$53*FE_ConvertionFactors!$F$53*FE_ConvertionFactors!$I$53</f>
        <v>424.10304000000002</v>
      </c>
      <c r="BY60" s="205">
        <f>DB_Census_State!AS60*FE_ConvertionFactors!$C$54*FE_ConvertionFactors!$C$55*FE_ConvertionFactors!$F$55*FE_ConvertionFactors!$L$55</f>
        <v>880.43558400000006</v>
      </c>
      <c r="BZ60" s="205">
        <f>DB_Census_State!AS60*FE_ConvertionFactors!$C$54*FE_ConvertionFactors!$C$56*FE_ConvertionFactors!$F$56*FE_ConvertionFactors!$I$56</f>
        <v>148.19625843750049</v>
      </c>
      <c r="CA60" s="205">
        <f>DB_Census_State!AT60*FE_ConvertionFactors!$F$58*FE_ConvertionFactors!$G$58</f>
        <v>246.80489599999996</v>
      </c>
      <c r="CB60" s="205">
        <f>(DB_Census_State!AT60*FE_ConvertionFactors!$D$60/FE_ConvertionFactors!$D$58)*FE_ConvertionFactors!$F$60*FE_ConvertionFactors!$G$60</f>
        <v>1157.2422136363637</v>
      </c>
      <c r="CC60" s="205">
        <f>DB_Census_State!AT60*FE_ConvertionFactors!$F$58*FE_ConvertionFactors!$H$58</f>
        <v>162321.68160000001</v>
      </c>
      <c r="CD60" s="205">
        <f>(DB_Census_State!AT60*FE_ConvertionFactors!$D$60/FE_ConvertionFactors!$D$58)*FE_ConvertionFactors!$F$60*FE_ConvertionFactors!$H$60</f>
        <v>92486.425909090904</v>
      </c>
      <c r="CE60" s="205">
        <f>DB_Census_State!AT60*FE_ConvertionFactors!$F$58*FE_ConvertionFactors!$I$58</f>
        <v>121503.9488</v>
      </c>
      <c r="CF60" s="205">
        <f>DB_Census_State!AU60*FE_ConvertionFactors!$F$62*FE_ConvertionFactors!$G$62</f>
        <v>1278.2</v>
      </c>
      <c r="CG60" s="205">
        <f>DB_Census_State!AU60*FE_ConvertionFactors!$C$63*FE_ConvertionFactors!$F$63*FE_ConvertionFactors!$G$63</f>
        <v>511.28000000000003</v>
      </c>
      <c r="CH60" s="205">
        <f>DB_Census_State!AU60*FE_ConvertionFactors!$C$64*FE_ConvertionFactors!$F$64*FE_ConvertionFactors!$G$64</f>
        <v>766.92000000000007</v>
      </c>
      <c r="CI60" s="205">
        <f>(DB_Census_State!AU60*FE_ConvertionFactors!$D$66/FE_ConvertionFactors!$D$62)*FE_ConvertionFactors!$F$66*FE_ConvertionFactors!$G$66</f>
        <v>679.04375000000005</v>
      </c>
      <c r="CJ60" s="205">
        <f>DB_Census_State!AU60*FE_ConvertionFactors!$F$62*FE_ConvertionFactors!$H$62</f>
        <v>240301.6</v>
      </c>
      <c r="CK60" s="205">
        <f>DB_Census_State!AU60*FE_ConvertionFactors!$C$63*FE_ConvertionFactors!$F$63*FE_ConvertionFactors!$H$63</f>
        <v>96120.640000000014</v>
      </c>
      <c r="CL60" s="205">
        <f>DB_Census_State!AU60*FE_ConvertionFactors!$C$64*FE_ConvertionFactors!$F$64*FE_ConvertionFactors!$H$64</f>
        <v>144180.96</v>
      </c>
      <c r="CM60" s="205">
        <f>(DB_Census_State!AU60*FE_ConvertionFactors!$D$66/FE_ConvertionFactors!$D$62)*FE_ConvertionFactors!$F$66*FE_ConvertionFactors!$H$66</f>
        <v>203713.125</v>
      </c>
      <c r="CN60" s="205">
        <f>DB_Census_State!AU60*FE_ConvertionFactors!$F$62*FE_ConvertionFactors!$I$62</f>
        <v>204512</v>
      </c>
      <c r="CO60" s="205">
        <f>DB_Census_State!AU60*FE_ConvertionFactors!$C$63*FE_ConvertionFactors!$F$63*FE_ConvertionFactors!$I$63</f>
        <v>81804.800000000003</v>
      </c>
      <c r="CP60" s="205">
        <f>DB_Census_State!AU60*FE_ConvertionFactors!$C$64*FE_ConvertionFactors!$F$64*FE_ConvertionFactors!$L$64</f>
        <v>123090.65999999997</v>
      </c>
      <c r="CQ60" s="205">
        <f>DB_Census_State!AU60*FE_ConvertionFactors!$C$64*FE_ConvertionFactors!$F$64*FE_ConvertionFactors!$I$63</f>
        <v>122707.2</v>
      </c>
      <c r="CR60" s="205">
        <f>DB_Census_State!AV60*FE_ConvertionFactors!$F$68*FE_ConvertionFactors!$G$68</f>
        <v>243.88000000000002</v>
      </c>
      <c r="CS60" s="205">
        <f>DB_Census_State!AV60*FE_ConvertionFactors!$C$69*FE_ConvertionFactors!$F$69*FE_ConvertionFactors!$G$69</f>
        <v>48.776000000000003</v>
      </c>
      <c r="CT60" s="205">
        <f>DB_Census_State!AV60*FE_ConvertionFactors!$C$70*FE_ConvertionFactors!$C$71*FE_ConvertionFactors!$F$71*FE_ConvertionFactors!$G$71</f>
        <v>0</v>
      </c>
      <c r="CU60" s="205">
        <f>DB_Census_State!AV60*FE_ConvertionFactors!$C$70*FE_ConvertionFactors!$C$72*FE_ConvertionFactors!$F$72*FE_ConvertionFactors!$G$72</f>
        <v>207.44470319999999</v>
      </c>
      <c r="CV60" s="205">
        <f>(DB_Census_State!AV60*FE_ConvertionFactors!$D$74/FE_ConvertionFactors!$D$69)*FE_ConvertionFactors!$F$74*FE_ConvertionFactors!$G$74</f>
        <v>30.150000000000002</v>
      </c>
      <c r="CW60" s="205">
        <f>DB_Census_State!AV60*FE_ConvertionFactors!$F$68*FE_ConvertionFactors!$H$68</f>
        <v>14266.98</v>
      </c>
      <c r="CX60" s="205">
        <f>DB_Census_State!AV60*FE_ConvertionFactors!$C$69*FE_ConvertionFactors!$F$69*FE_ConvertionFactors!$H$69</f>
        <v>2853.3959999999997</v>
      </c>
      <c r="CY60" s="205">
        <f>DB_Census_State!AV60*FE_ConvertionFactors!$C$70*FE_ConvertionFactors!$C$71*FE_ConvertionFactors!$F$71*FE_ConvertionFactors!$H$71</f>
        <v>3159.7199999999993</v>
      </c>
      <c r="CZ60" s="205">
        <f>DB_Census_State!AV60*FE_ConvertionFactors!$C$70*FE_ConvertionFactors!$C$72*FE_ConvertionFactors!$F$72*FE_ConvertionFactors!$H$72</f>
        <v>7889.3062799999998</v>
      </c>
      <c r="DA60" s="205">
        <f>(DB_Census_State!AV60*FE_ConvertionFactors!$D$74/FE_ConvertionFactors!$D$69)*FE_ConvertionFactors!$F$74*FE_ConvertionFactors!$H$74</f>
        <v>9949.5</v>
      </c>
      <c r="DB60" s="205">
        <f>DB_Census_State!AV60*FE_ConvertionFactors!$F$68*FE_ConvertionFactors!$I$68</f>
        <v>11584.300000000001</v>
      </c>
      <c r="DC60" s="205">
        <f>DB_Census_State!AV60*FE_ConvertionFactors!$C$69*FE_ConvertionFactors!$F$69*FE_ConvertionFactors!$I$69</f>
        <v>2316.86</v>
      </c>
      <c r="DD60" s="205">
        <f>DB_Census_State!AV60*FE_ConvertionFactors!$C$70*FE_ConvertionFactors!$C$71*FE_ConvertionFactors!$F$71*FE_ConvertionFactors!$I$71</f>
        <v>2974.7999999999997</v>
      </c>
      <c r="DE60" s="205">
        <f>DB_Census_State!AV60*FE_ConvertionFactors!$C$70*FE_ConvertionFactors!$C$72*FE_ConvertionFactors!$F$72*FE_ConvertionFactors!$L$72</f>
        <v>5546.5427400000008</v>
      </c>
      <c r="DF60" s="205">
        <f>DB_Census_State!AV60*FE_ConvertionFactors!$C$70*FE_ConvertionFactors!$C$72*FE_ConvertionFactors!$F$72*FE_ConvertionFactors!$I$69</f>
        <v>7608.9755999999998</v>
      </c>
      <c r="DG60" s="205">
        <f>DB_Census_State!AW60*FE_ConvertionFactors!$F$76*FE_ConvertionFactors!$G$76</f>
        <v>0</v>
      </c>
      <c r="DH60" s="205">
        <f>DB_Census_State!AW60*FE_ConvertionFactors!$C$77*FE_ConvertionFactors!$F$77*FE_ConvertionFactors!$G$77</f>
        <v>0</v>
      </c>
      <c r="DI60" s="205">
        <f>DB_Census_State!AW60*FE_ConvertionFactors!$C$78*FE_ConvertionFactors!$F$78*FE_ConvertionFactors!$G$78</f>
        <v>0</v>
      </c>
      <c r="DJ60" s="205">
        <f>(DB_Census_State!AW60*FE_ConvertionFactors!$D$80/FE_ConvertionFactors!$D$76)*FE_ConvertionFactors!$F$80*FE_ConvertionFactors!$G$80</f>
        <v>0</v>
      </c>
      <c r="DK60" s="205">
        <f>DB_Census_State!AW60*FE_ConvertionFactors!$F$76*FE_ConvertionFactors!$H$76</f>
        <v>0</v>
      </c>
      <c r="DL60" s="205">
        <f>DB_Census_State!AW60*FE_ConvertionFactors!$C$77*FE_ConvertionFactors!$F$77*FE_ConvertionFactors!$H$77</f>
        <v>0</v>
      </c>
      <c r="DM60" s="205">
        <f>DB_Census_State!AW60*FE_ConvertionFactors!$C$78*FE_ConvertionFactors!$F$78*FE_ConvertionFactors!$H$78</f>
        <v>0</v>
      </c>
      <c r="DN60" s="205">
        <f>(DB_Census_State!AW60*FE_ConvertionFactors!$D$80/FE_ConvertionFactors!$D$76)*FE_ConvertionFactors!$F$80*FE_ConvertionFactors!$H$80</f>
        <v>0</v>
      </c>
      <c r="DO60" s="205">
        <f>DB_Census_State!AW60*FE_ConvertionFactors!$F$76*FE_ConvertionFactors!$I$76</f>
        <v>0</v>
      </c>
      <c r="DP60" s="205">
        <f>DB_Census_State!AW60*FE_ConvertionFactors!$C$77*FE_ConvertionFactors!$F$77*FE_ConvertionFactors!$I$77</f>
        <v>0</v>
      </c>
      <c r="DQ60" s="205">
        <f>DB_Census_State!AW60*FE_ConvertionFactors!$C$78*FE_ConvertionFactors!$F$78*FE_ConvertionFactors!$L$78</f>
        <v>0</v>
      </c>
      <c r="DR60" s="205">
        <f>DB_Census_State!AW60*FE_ConvertionFactors!$C$78*FE_ConvertionFactors!$F$78*FE_ConvertionFactors!$I$77</f>
        <v>0</v>
      </c>
      <c r="DS60" s="181">
        <f>SUM(DB_Census_State!M60:N60)*FE_ConvertionFactors!$E$84*FE_ConvertionFactors!$F$84*FE_ConvertionFactors!$G$84</f>
        <v>2653.1776461908803</v>
      </c>
      <c r="DT60" s="181">
        <f>SUM(DB_Census_State!O60:P60)*FE_ConvertionFactors!$E$85*FE_ConvertionFactors!$F$85*FE_ConvertionFactors!$G$85</f>
        <v>28.455675726000006</v>
      </c>
      <c r="DU60" s="181">
        <f>SUM(DB_Census_State!Q60:S60)*FE_ConvertionFactors!$E$86*FE_ConvertionFactors!$F$86*FE_ConvertionFactors!$G$86</f>
        <v>61.097631221250005</v>
      </c>
      <c r="DV60" s="181">
        <f>DB_Census_State!U60*FE_ConvertionFactors!$E$87*FE_ConvertionFactors!$F$87*FE_ConvertionFactors!$G$87</f>
        <v>422.81573656357966</v>
      </c>
      <c r="DW60" s="181">
        <f>DB_Census_State!V60*FE_ConvertionFactors!$E$88*FE_ConvertionFactors!$F$88*FE_ConvertionFactors!$G$88</f>
        <v>522.92263500000001</v>
      </c>
      <c r="DX60" s="181">
        <f>SUM(DB_Census_State!M60:N60)*FE_ConvertionFactors!$E$84*FE_ConvertionFactors!$F$84*FE_ConvertionFactors!$H$84</f>
        <v>149887.30858351078</v>
      </c>
      <c r="DY60" s="181">
        <f>SUM(DB_Census_State!O60:P60)*FE_ConvertionFactors!$E$85*FE_ConvertionFactors!$F$85*FE_ConvertionFactors!$H$85</f>
        <v>1774.2950746800004</v>
      </c>
      <c r="DZ60" s="181">
        <f>SUM(DB_Census_State!Q60:S60)*FE_ConvertionFactors!$E$86*FE_ConvertionFactors!$F$86*FE_ConvertionFactors!$H$86</f>
        <v>3882.7031831250006</v>
      </c>
      <c r="EA60" s="181">
        <f>DB_Census_State!U60*FE_ConvertionFactors!$E$87*FE_ConvertionFactors!$F$87*FE_ConvertionFactors!$H$87</f>
        <v>32313.63789799378</v>
      </c>
      <c r="EB60" s="181">
        <f>DB_Census_State!V60*FE_ConvertionFactors!$E$88*FE_ConvertionFactors!$F$88*FE_ConvertionFactors!$H$88</f>
        <v>31255.146000000001</v>
      </c>
      <c r="EC60" s="181">
        <f>SUM(DB_Census_State!M60:N60)*FE_ConvertionFactors!$E$84*FE_ConvertionFactors!$F$84*FE_ConvertionFactors!$I$84</f>
        <v>101073.43414060496</v>
      </c>
      <c r="ED60" s="181">
        <f>SUM(DB_Census_State!O60:P60)*FE_ConvertionFactors!$E$85*FE_ConvertionFactors!$F$85*FE_ConvertionFactors!$I$85</f>
        <v>1198.4861070480001</v>
      </c>
      <c r="EE60" s="181">
        <f>SUM(DB_Census_State!Q60:S60)*FE_ConvertionFactors!$E$86*FE_ConvertionFactors!$F$86*FE_ConvertionFactors!$I$86</f>
        <v>2622.6561123750002</v>
      </c>
      <c r="EF60" s="181">
        <f>DB_Census_State!U60*FE_ConvertionFactors!$E$87*FE_ConvertionFactors!$F$87*FE_ConvertionFactors!$I$87</f>
        <v>25850.910318395028</v>
      </c>
      <c r="EG60" s="181">
        <f>DB_Census_State!V60*FE_ConvertionFactors!$E$88*FE_ConvertionFactors!$F$88*FE_ConvertionFactors!$I$88</f>
        <v>19955.208600000002</v>
      </c>
      <c r="EH60" s="181">
        <f>DB_Census_State!W60*0.00104*FE_ConvertionFactors!$F$90*FE_ConvertionFactors!$G$90</f>
        <v>320.56358879999993</v>
      </c>
      <c r="EI60" s="181">
        <f>DB_Census_State!X60*0.00104*FE_ConvertionFactors!$F$91*FE_ConvertionFactors!$G$91</f>
        <v>0.13449279999999997</v>
      </c>
      <c r="EJ60" s="181">
        <f>DB_Census_State!Y60*0.000054*FE_ConvertionFactors!$F$92*FE_ConvertionFactors!$G$92</f>
        <v>120.43352159999999</v>
      </c>
      <c r="EK60" s="205">
        <f>DB_Census_State!W60*0.00104*FE_ConvertionFactors!$F$90*FE_ConvertionFactors!$H$90</f>
        <v>38104.728479999991</v>
      </c>
      <c r="EL60" s="205">
        <f>DB_Census_State!X60*0.00104*FE_ConvertionFactors!$F$91*FE_ConvertionFactors!$H$91</f>
        <v>15.986879999999996</v>
      </c>
      <c r="EM60" s="205">
        <f>DB_Census_State!Y60*0.000054*FE_ConvertionFactors!$F$92*FE_ConvertionFactors!$H$92</f>
        <v>10013.187081600001</v>
      </c>
      <c r="EN60" s="205">
        <f>DB_Census_State!W60*0.00104*FE_ConvertionFactors!$F$90*FE_ConvertionFactors!$I$90</f>
        <v>26443.471891199992</v>
      </c>
      <c r="EO60" s="205">
        <f>DB_Census_State!X60*0.00104*FE_ConvertionFactors!$F$91*FE_ConvertionFactors!$I$91</f>
        <v>11.094387199999996</v>
      </c>
      <c r="EP60" s="205">
        <f>DB_Census_State!Y60*0.000054*FE_ConvertionFactors!$F$92*FE_ConvertionFactors!$I$92</f>
        <v>5918.4473472</v>
      </c>
    </row>
    <row r="61" spans="1:146" x14ac:dyDescent="0.2">
      <c r="A61" s="203">
        <v>15</v>
      </c>
      <c r="B61" s="203" t="s">
        <v>36</v>
      </c>
      <c r="C61" s="203">
        <v>1995</v>
      </c>
      <c r="D61" s="204" t="s">
        <v>200</v>
      </c>
      <c r="E61" s="205">
        <f>DB_Census_State!AL61*FE_ConvertionFactors!$C$4*FE_ConvertionFactors!$F$4*FE_ConvertionFactors!$G$4</f>
        <v>0</v>
      </c>
      <c r="F61" s="205">
        <f>DB_Census_State!AL61*FE_ConvertionFactors!$C$5*FE_ConvertionFactors!$F$5*FE_ConvertionFactors!$G$5</f>
        <v>249.53571719999999</v>
      </c>
      <c r="G61" s="205">
        <f>(DB_Census_State!AL61*FE_ConvertionFactors!$D$9/FE_ConvertionFactors!$D$3)*FE_ConvertionFactors!$C$10*FE_ConvertionFactors!$F$10*FE_ConvertionFactors!$G$10</f>
        <v>23.196902400000003</v>
      </c>
      <c r="H61" s="205">
        <f>(DB_Census_State!AL61*FE_ConvertionFactors!$D$9/FE_ConvertionFactors!$D$3)*FE_ConvertionFactors!$C$11*FE_ConvertionFactors!$F$11*FE_ConvertionFactors!$G$11</f>
        <v>6.8343912000000016</v>
      </c>
      <c r="I61" s="205">
        <f>DB_Census_State!AL61*FE_ConvertionFactors!$C$4*FE_ConvertionFactors!$F$4*FE_ConvertionFactors!$H$4</f>
        <v>8064.36</v>
      </c>
      <c r="J61" s="205">
        <f>DB_Census_State!AL61*FE_ConvertionFactors!$C$5*FE_ConvertionFactors!$F$5*FE_ConvertionFactors!$H$5</f>
        <v>14344.967700000001</v>
      </c>
      <c r="K61" s="205">
        <f>(DB_Census_State!AL61*FE_ConvertionFactors!$D$9/FE_ConvertionFactors!$D$3)*FE_ConvertionFactors!$C$10*FE_ConvertionFactors!$F$10*FE_ConvertionFactors!$H$10</f>
        <v>6814.0900800000009</v>
      </c>
      <c r="L61" s="205">
        <f>(DB_Census_State!AL61*FE_ConvertionFactors!$D$9/FE_ConvertionFactors!$D$3)*FE_ConvertionFactors!$C$11*FE_ConvertionFactors!$F$11*FE_ConvertionFactors!$H$11</f>
        <v>1064.3724000000002</v>
      </c>
      <c r="M61" s="205">
        <f>DB_Census_State!AL61*FE_ConvertionFactors!$C$4*FE_ConvertionFactors!$F$4*FE_ConvertionFactors!$I$4</f>
        <v>7592.4000000000005</v>
      </c>
      <c r="N61" s="205">
        <f>DB_Census_State!AL61*FE_ConvertionFactors!$C$5*FE_ConvertionFactors!$F$5*FE_ConvertionFactors!$L$5</f>
        <v>7239.2046300000011</v>
      </c>
      <c r="O61" s="205">
        <f>DB_Census_State!AM61*FE_ConvertionFactors!$C$14*FE_ConvertionFactors!$F$14*FE_ConvertionFactors!$G$14</f>
        <v>9163.9013439999999</v>
      </c>
      <c r="P61" s="205">
        <f>DB_Census_State!AM61*FE_ConvertionFactors!$C$15*FE_ConvertionFactors!$F$15*FE_ConvertionFactors!$G$15</f>
        <v>2634.5030968000001</v>
      </c>
      <c r="Q61" s="205">
        <f>DB_Census_State!AM61*FE_ConvertionFactors!$C$16*FE_ConvertionFactors!$F$16*FE_ConvertionFactors!$G$16</f>
        <v>3665.5605375999999</v>
      </c>
      <c r="R61" s="205">
        <f>DB_Census_State!AM61*FE_ConvertionFactors!$C$17*FE_ConvertionFactors!$F$17*FE_ConvertionFactors!$G$17</f>
        <v>1343.5673396000002</v>
      </c>
      <c r="S61" s="205">
        <f>(DB_Census_State!AM61*FE_ConvertionFactors!$D$19/FE_ConvertionFactors!$D$13)*FE_ConvertionFactors!$F$19*FE_ConvertionFactors!$G$19</f>
        <v>9411.5173973333349</v>
      </c>
      <c r="T61" s="205">
        <f>DB_Census_State!AM61*FE_ConvertionFactors!$C$14*FE_ConvertionFactors!$F$14*FE_ConvertionFactors!$H$14</f>
        <v>1586059.848</v>
      </c>
      <c r="U61" s="205">
        <f>DB_Census_State!AM61*FE_ConvertionFactors!$C$15*FE_ConvertionFactors!$F$15*FE_ConvertionFactors!$H$15</f>
        <v>377374.76792000007</v>
      </c>
      <c r="V61" s="205">
        <f>DB_Census_State!AM61*FE_ConvertionFactors!$C$16*FE_ConvertionFactors!$F$16*FE_ConvertionFactors!$H$16</f>
        <v>634423.93920000002</v>
      </c>
      <c r="W61" s="205">
        <f>DB_Census_State!AM61*FE_ConvertionFactors!$C$17*FE_ConvertionFactors!$F$17*FE_ConvertionFactors!$H$17</f>
        <v>591895.88204000017</v>
      </c>
      <c r="X61" s="205">
        <f>(DB_Census_State!AM61*FE_ConvertionFactors!$D$19/FE_ConvertionFactors!$D$13)*FE_ConvertionFactors!$F$19*FE_ConvertionFactors!$H$19</f>
        <v>3473298.0871111113</v>
      </c>
      <c r="Y61" s="205">
        <f>DB_Census_State!AM61*FE_ConvertionFactors!$C$14*FE_ConvertionFactors!$F$14*FE_ConvertionFactors!$I$14</f>
        <v>1471511.0811999999</v>
      </c>
      <c r="Z61" s="205">
        <f>DB_Census_State!AM61*FE_ConvertionFactors!$C$15*FE_ConvertionFactors!$F$15*FE_ConvertionFactors!$L$15</f>
        <v>251879.85689000002</v>
      </c>
      <c r="AA61" s="205">
        <f>DB_Census_State!AM61*FE_ConvertionFactors!$C$15*FE_ConvertionFactors!$F$15*FE_ConvertionFactors!$I$14</f>
        <v>297271.63322000002</v>
      </c>
      <c r="AB61" s="205">
        <f>DB_Census_State!AM61*FE_ConvertionFactors!$C$16*FE_ConvertionFactors!$F$16*FE_ConvertionFactors!$L$16</f>
        <v>422064.30755432817</v>
      </c>
      <c r="AC61" s="205">
        <f>DB_Census_State!AM61*FE_ConvertionFactors!$C$16*FE_ConvertionFactors!$F$16*FE_ConvertionFactors!$I$14</f>
        <v>588604.43247999996</v>
      </c>
      <c r="AD61" s="205">
        <f>DB_Census_State!AN61*FE_ConvertionFactors!$C$22*FE_ConvertionFactors!$F$22*FE_ConvertionFactors!$G$22</f>
        <v>881.9759256000001</v>
      </c>
      <c r="AE61" s="205">
        <f>DB_Census_State!AN61*FE_ConvertionFactors!$C$23*FE_ConvertionFactors!$F$23*FE_ConvertionFactors!$G$23</f>
        <v>354.45447575999998</v>
      </c>
      <c r="AF61" s="205">
        <f>(DB_Census_State!AN61*FE_ConvertionFactors!$D$25/FE_ConvertionFactors!$D$21)*FE_ConvertionFactors!$F$25*FE_ConvertionFactors!$G$25</f>
        <v>20090.292096000001</v>
      </c>
      <c r="AG61" s="205">
        <f>DB_Census_State!AN61*FE_ConvertionFactors!$C$22*FE_ConvertionFactors!$F$22*FE_ConvertionFactors!$H$22</f>
        <v>286226.14944000001</v>
      </c>
      <c r="AH61" s="205">
        <f>DB_Census_State!AN61*FE_ConvertionFactors!$C$23*FE_ConvertionFactors!$F$23*FE_ConvertionFactors!$H$23</f>
        <v>91858.624704000002</v>
      </c>
      <c r="AI61" s="205">
        <f>(DB_Census_State!AN61*FE_ConvertionFactors!$D$25/FE_ConvertionFactors!$D$21)*FE_ConvertionFactors!$F$25*FE_ConvertionFactors!$H$25</f>
        <v>2142157.6511999997</v>
      </c>
      <c r="AJ61" s="205">
        <f>DB_Census_State!AN61*FE_ConvertionFactors!$C$22*FE_ConvertionFactors!$F$22*FE_ConvertionFactors!$I$22</f>
        <v>252944.03904000003</v>
      </c>
      <c r="AK61" s="205">
        <f>DB_Census_State!AO61*FE_ConvertionFactors!$F$27*FE_ConvertionFactors!$G$27</f>
        <v>2921.8340000000003</v>
      </c>
      <c r="AL61" s="205">
        <f>DB_Census_State!AO61*FE_ConvertionFactors!$C$29*FE_ConvertionFactors!$F$29*FE_ConvertionFactors!$G$29</f>
        <v>3165.9728099999998</v>
      </c>
      <c r="AM61" s="205">
        <f>DB_Census_State!AO61*FE_ConvertionFactors!$F$27*FE_ConvertionFactors!$H$27</f>
        <v>260043.22600000002</v>
      </c>
      <c r="AN61" s="205">
        <f>DB_Census_State!AO61*FE_ConvertionFactors!$C$29*FE_ConvertionFactors!$F$29*FE_ConvertionFactors!$H$29</f>
        <v>715427.62199999997</v>
      </c>
      <c r="AO61" s="205">
        <f>DB_Census_State!AO61*FE_ConvertionFactors!$F$27*FE_ConvertionFactors!$I$27</f>
        <v>139517.5735</v>
      </c>
      <c r="AP61" s="205">
        <f>DB_Census_State!AP61*FE_ConvertionFactors!$F$31*FE_ConvertionFactors!$G$31</f>
        <v>885.07754999999986</v>
      </c>
      <c r="AQ61" s="205">
        <f>DB_Census_State!AP61*FE_ConvertionFactors!$F$31*FE_ConvertionFactors!$H$31</f>
        <v>120758.526</v>
      </c>
      <c r="AR61" s="205">
        <f>DB_Census_State!AP61*FE_ConvertionFactors!$F$31*FE_ConvertionFactors!$I$31</f>
        <v>100632.105</v>
      </c>
      <c r="AS61" s="205">
        <f>DB_Census_State!AQ61*FE_ConvertionFactors!$C$34*FE_ConvertionFactors!$F$34*FE_ConvertionFactors!$G$34</f>
        <v>62.265280000000011</v>
      </c>
      <c r="AT61" s="205">
        <f>DB_Census_State!AQ61*FE_ConvertionFactors!$C$35*FE_ConvertionFactors!$F$35*FE_ConvertionFactors!$G$35</f>
        <v>207.14324400000001</v>
      </c>
      <c r="AU61" s="205">
        <f>DB_Census_State!AQ61*FE_ConvertionFactors!$C$35*FE_ConvertionFactors!$C$37*FE_ConvertionFactors!$F$37*FE_ConvertionFactors!$G$37</f>
        <v>118.57799923200001</v>
      </c>
      <c r="AV61" s="205">
        <f>DB_Census_State!AQ61*FE_ConvertionFactors!$C$35*FE_ConvertionFactors!$C$38*FE_ConvertionFactors!$C$39*FE_ConvertionFactors!$F$39*FE_ConvertionFactors!$G$39</f>
        <v>44.150920198000009</v>
      </c>
      <c r="AW61" s="205">
        <f>DB_Census_State!AQ61*FE_ConvertionFactors!$C$35*FE_ConvertionFactors!$C$38*FE_ConvertionFactors!$C$40*FE_ConvertionFactors!$F$40*FE_ConvertionFactors!$G$40</f>
        <v>9.0721068899999988</v>
      </c>
      <c r="AX61" s="205">
        <f>DB_Census_State!AQ61*FE_ConvertionFactors!$C$35*FE_ConvertionFactors!$C$38*FE_ConvertionFactors!$C$41*FE_ConvertionFactors!$F$41*FE_ConvertionFactors!$G$41</f>
        <v>0</v>
      </c>
      <c r="AY61" s="205">
        <f>DB_Census_State!AQ61*FE_ConvertionFactors!$C$35*FE_ConvertionFactors!$C$42*FE_ConvertionFactors!$C$44*FE_ConvertionFactors!$F$44*FE_ConvertionFactors!$G$44</f>
        <v>238.07053650001774</v>
      </c>
      <c r="AZ61" s="205">
        <f>(DB_Census_State!AQ61*FE_ConvertionFactors!$D$46/FE_ConvertionFactors!$D$33)*FE_ConvertionFactors!$F$46*FE_ConvertionFactors!$G$46</f>
        <v>817.15767466666671</v>
      </c>
      <c r="BA61" s="205">
        <f>DB_Census_State!AQ61*FE_ConvertionFactors!$C$34*FE_ConvertionFactors!$F$34*FE_ConvertionFactors!$H$34</f>
        <v>21170.195200000002</v>
      </c>
      <c r="BB61" s="205">
        <f>DB_Census_State!AQ61*FE_ConvertionFactors!$C$35*FE_ConvertionFactors!$F$35*FE_ConvertionFactors!$H$35</f>
        <v>234762.34320000003</v>
      </c>
      <c r="BC61" s="205">
        <f>DB_Census_State!AQ61*FE_ConvertionFactors!$C$35*FE_ConvertionFactors!$C$37*FE_ConvertionFactors!$F$37*FE_ConvertionFactors!$H$37</f>
        <v>121213.06588160002</v>
      </c>
      <c r="BD61" s="205">
        <f>DB_Census_State!AQ61*FE_ConvertionFactors!$C$35*FE_ConvertionFactors!$C$38*FE_ConvertionFactors!$C$39*FE_ConvertionFactors!$F$39*FE_ConvertionFactors!$H$39</f>
        <v>11800.336852920002</v>
      </c>
      <c r="BE61" s="205">
        <f>DB_Census_State!AQ61*FE_ConvertionFactors!$C$35*FE_ConvertionFactors!$C$38*FE_ConvertionFactors!$C$40*FE_ConvertionFactors!$F$40*FE_ConvertionFactors!$H$40</f>
        <v>4057.7059908000001</v>
      </c>
      <c r="BF61" s="205">
        <f>DB_Census_State!AQ61*FE_ConvertionFactors!$C$35*FE_ConvertionFactors!$C$38*FE_ConvertionFactors!$C$41*FE_ConvertionFactors!$F$41*FE_ConvertionFactors!$H$41</f>
        <v>44280.128993099999</v>
      </c>
      <c r="BG61" s="205">
        <f>DB_Census_State!AQ61*FE_ConvertionFactors!$C$35*FE_ConvertionFactors!$C$42*FE_ConvertionFactors!$C$44*FE_ConvertionFactors!$F$44*FE_ConvertionFactors!$H$44</f>
        <v>24977.892354100222</v>
      </c>
      <c r="BH61" s="205">
        <f>(DB_Census_State!AQ61*FE_ConvertionFactors!$D$46/FE_ConvertionFactors!$D$33)*FE_ConvertionFactors!$F$46*FE_ConvertionFactors!$H$46</f>
        <v>267147.70133333339</v>
      </c>
      <c r="BI61" s="205">
        <f>DB_Census_State!AQ61*FE_ConvertionFactors!$C$35*FE_ConvertionFactors!$C$38*FE_ConvertionFactors!$C$41*FE_ConvertionFactors!$F$41*FE_ConvertionFactors!$I$41</f>
        <v>40990.747982184002</v>
      </c>
      <c r="BJ61" s="181">
        <f>DB_Census_State!AR61*FE_ConvertionFactors!$F$48*FE_ConvertionFactors!$G$48</f>
        <v>5635.1259359999995</v>
      </c>
      <c r="BK61" s="205">
        <f>(DB_Census_State!AR61*FE_ConvertionFactors!$D$50/FE_ConvertionFactors!$D$48)*FE_ConvertionFactors!$F$50*FE_ConvertionFactors!$G$50</f>
        <v>2390.0474399999994</v>
      </c>
      <c r="BL61" s="181">
        <f>DB_Census_State!AR61*FE_ConvertionFactors!$F$48*FE_ConvertionFactors!$H$48</f>
        <v>422634.44520000002</v>
      </c>
      <c r="BM61" s="205">
        <f>(DB_Census_State!AR61*FE_ConvertionFactors!$D$50/FE_ConvertionFactors!$D$48)*FE_ConvertionFactors!$F$50*FE_ConvertionFactors!$H$50</f>
        <v>602561.25599999982</v>
      </c>
      <c r="BN61" s="181">
        <f>DB_Census_State!AR61*FE_ConvertionFactors!$F$48*FE_ConvertionFactors!$I$48</f>
        <v>298343.56266</v>
      </c>
      <c r="BO61" s="181">
        <f>DB_Census_State!AS61*FE_ConvertionFactors!$F$52*FE_ConvertionFactors!$G$52</f>
        <v>678.52080000000001</v>
      </c>
      <c r="BP61" s="205">
        <f>DB_Census_State!AS61*FE_ConvertionFactors!$C$53*FE_ConvertionFactors!$F$53*FE_ConvertionFactors!$G$53</f>
        <v>203.55624</v>
      </c>
      <c r="BQ61" s="205">
        <f>DB_Census_State!AS61*FE_ConvertionFactors!$C$54*FE_ConvertionFactors!$C$55*FE_ConvertionFactors!$F$55*FE_ConvertionFactors!$G$55</f>
        <v>328.05360000000002</v>
      </c>
      <c r="BR61" s="205">
        <f>DB_Census_State!AS61*FE_ConvertionFactors!$C$54*FE_ConvertionFactors!$C$56*FE_ConvertionFactors!$F$56*FE_ConvertionFactors!$G$56</f>
        <v>57.672636328125193</v>
      </c>
      <c r="BS61" s="205">
        <f>DB_Census_State!AS61*FE_ConvertionFactors!$F$52*FE_ConvertionFactors!$H$52</f>
        <v>161377.92000000001</v>
      </c>
      <c r="BT61" s="205">
        <f>DB_Census_State!AS61*FE_ConvertionFactors!$C$53*FE_ConvertionFactors!$F$53*FE_ConvertionFactors!$H$53</f>
        <v>48413.376000000011</v>
      </c>
      <c r="BU61" s="205">
        <f>DB_Census_State!AS61*FE_ConvertionFactors!$C$54*FE_ConvertionFactors!$C$55*FE_ConvertionFactors!$F$55*FE_ConvertionFactors!$H$55</f>
        <v>98962.83600000001</v>
      </c>
      <c r="BV61" s="205">
        <f>DB_Census_State!AS61*FE_ConvertionFactors!$C$54*FE_ConvertionFactors!$C$56*FE_ConvertionFactors!$F$56*FE_ConvertionFactors!$H$56</f>
        <v>15148.67914218755</v>
      </c>
      <c r="BW61" s="205">
        <f>DB_Census_State!AS61*FE_ConvertionFactors!$F$52*FE_ConvertionFactors!$I$52</f>
        <v>82522.8</v>
      </c>
      <c r="BX61" s="205">
        <f>DB_Census_State!AS61*FE_ConvertionFactors!$C$53*FE_ConvertionFactors!$F$53*FE_ConvertionFactors!$I$53</f>
        <v>24756.840000000004</v>
      </c>
      <c r="BY61" s="205">
        <f>DB_Census_State!AS61*FE_ConvertionFactors!$C$54*FE_ConvertionFactors!$C$55*FE_ConvertionFactors!$F$55*FE_ConvertionFactors!$L$55</f>
        <v>51395.064000000006</v>
      </c>
      <c r="BZ61" s="205">
        <f>DB_Census_State!AS61*FE_ConvertionFactors!$C$54*FE_ConvertionFactors!$C$56*FE_ConvertionFactors!$F$56*FE_ConvertionFactors!$I$56</f>
        <v>8650.8954492187786</v>
      </c>
      <c r="CA61" s="205">
        <f>DB_Census_State!AT61*FE_ConvertionFactors!$F$58*FE_ConvertionFactors!$G$58</f>
        <v>13354.729647999999</v>
      </c>
      <c r="CB61" s="205">
        <f>(DB_Census_State!AT61*FE_ConvertionFactors!$D$60/FE_ConvertionFactors!$D$58)*FE_ConvertionFactors!$F$60*FE_ConvertionFactors!$G$60</f>
        <v>62618.923493181821</v>
      </c>
      <c r="CC61" s="205">
        <f>DB_Census_State!AT61*FE_ConvertionFactors!$F$58*FE_ConvertionFactors!$H$58</f>
        <v>8783302.9607999995</v>
      </c>
      <c r="CD61" s="205">
        <f>(DB_Census_State!AT61*FE_ConvertionFactors!$D$60/FE_ConvertionFactors!$D$58)*FE_ConvertionFactors!$F$60*FE_ConvertionFactors!$H$60</f>
        <v>5004484.2470454546</v>
      </c>
      <c r="CE61" s="205">
        <f>DB_Census_State!AT61*FE_ConvertionFactors!$F$58*FE_ConvertionFactors!$I$58</f>
        <v>6574636.1343999999</v>
      </c>
      <c r="CF61" s="205">
        <f>DB_Census_State!AU61*FE_ConvertionFactors!$F$62*FE_ConvertionFactors!$G$62</f>
        <v>12117.248</v>
      </c>
      <c r="CG61" s="205">
        <f>DB_Census_State!AU61*FE_ConvertionFactors!$C$63*FE_ConvertionFactors!$F$63*FE_ConvertionFactors!$G$63</f>
        <v>4846.8991999999998</v>
      </c>
      <c r="CH61" s="205">
        <f>DB_Census_State!AU61*FE_ConvertionFactors!$C$64*FE_ConvertionFactors!$F$64*FE_ConvertionFactors!$G$64</f>
        <v>7270.3487999999998</v>
      </c>
      <c r="CI61" s="205">
        <f>(DB_Census_State!AU61*FE_ConvertionFactors!$D$66/FE_ConvertionFactors!$D$62)*FE_ConvertionFactors!$F$66*FE_ConvertionFactors!$G$66</f>
        <v>6437.2879999999996</v>
      </c>
      <c r="CJ61" s="205">
        <f>DB_Census_State!AU61*FE_ConvertionFactors!$F$62*FE_ConvertionFactors!$H$62</f>
        <v>2278042.6239999998</v>
      </c>
      <c r="CK61" s="205">
        <f>DB_Census_State!AU61*FE_ConvertionFactors!$C$63*FE_ConvertionFactors!$F$63*FE_ConvertionFactors!$H$63</f>
        <v>911217.04960000003</v>
      </c>
      <c r="CL61" s="205">
        <f>DB_Census_State!AU61*FE_ConvertionFactors!$C$64*FE_ConvertionFactors!$F$64*FE_ConvertionFactors!$H$64</f>
        <v>1366825.5744</v>
      </c>
      <c r="CM61" s="205">
        <f>(DB_Census_State!AU61*FE_ConvertionFactors!$D$66/FE_ConvertionFactors!$D$62)*FE_ConvertionFactors!$F$66*FE_ConvertionFactors!$H$66</f>
        <v>1931186.4</v>
      </c>
      <c r="CN61" s="205">
        <f>DB_Census_State!AU61*FE_ConvertionFactors!$F$62*FE_ConvertionFactors!$I$62</f>
        <v>1938759.6799999999</v>
      </c>
      <c r="CO61" s="205">
        <f>DB_Census_State!AU61*FE_ConvertionFactors!$C$63*FE_ConvertionFactors!$F$63*FE_ConvertionFactors!$I$63</f>
        <v>775503.87199999997</v>
      </c>
      <c r="CP61" s="205">
        <f>DB_Census_State!AU61*FE_ConvertionFactors!$C$64*FE_ConvertionFactors!$F$64*FE_ConvertionFactors!$L$64</f>
        <v>1166890.9823999999</v>
      </c>
      <c r="CQ61" s="205">
        <f>DB_Census_State!AU61*FE_ConvertionFactors!$C$64*FE_ConvertionFactors!$F$64*FE_ConvertionFactors!$I$63</f>
        <v>1163255.808</v>
      </c>
      <c r="CR61" s="205">
        <f>DB_Census_State!AV61*FE_ConvertionFactors!$F$68*FE_ConvertionFactors!$G$68</f>
        <v>80.808000000000007</v>
      </c>
      <c r="CS61" s="205">
        <f>DB_Census_State!AV61*FE_ConvertionFactors!$C$69*FE_ConvertionFactors!$F$69*FE_ConvertionFactors!$G$69</f>
        <v>16.161600000000004</v>
      </c>
      <c r="CT61" s="205">
        <f>DB_Census_State!AV61*FE_ConvertionFactors!$C$70*FE_ConvertionFactors!$C$71*FE_ConvertionFactors!$F$71*FE_ConvertionFactors!$G$71</f>
        <v>0</v>
      </c>
      <c r="CU61" s="205">
        <f>DB_Census_State!AV61*FE_ConvertionFactors!$C$70*FE_ConvertionFactors!$C$72*FE_ConvertionFactors!$F$72*FE_ConvertionFactors!$G$72</f>
        <v>68.73540912</v>
      </c>
      <c r="CV61" s="205">
        <f>(DB_Census_State!AV61*FE_ConvertionFactors!$D$74/FE_ConvertionFactors!$D$69)*FE_ConvertionFactors!$F$74*FE_ConvertionFactors!$G$74</f>
        <v>9.990000000000002</v>
      </c>
      <c r="CW61" s="205">
        <f>DB_Census_State!AV61*FE_ConvertionFactors!$F$68*FE_ConvertionFactors!$H$68</f>
        <v>4727.268</v>
      </c>
      <c r="CX61" s="205">
        <f>DB_Census_State!AV61*FE_ConvertionFactors!$C$69*FE_ConvertionFactors!$F$69*FE_ConvertionFactors!$H$69</f>
        <v>945.45360000000005</v>
      </c>
      <c r="CY61" s="205">
        <f>DB_Census_State!AV61*FE_ConvertionFactors!$C$70*FE_ConvertionFactors!$C$71*FE_ConvertionFactors!$F$71*FE_ConvertionFactors!$H$71</f>
        <v>1046.952</v>
      </c>
      <c r="CZ61" s="205">
        <f>DB_Census_State!AV61*FE_ConvertionFactors!$C$70*FE_ConvertionFactors!$C$72*FE_ConvertionFactors!$F$72*FE_ConvertionFactors!$H$72</f>
        <v>2614.0686479999999</v>
      </c>
      <c r="DA61" s="205">
        <f>(DB_Census_State!AV61*FE_ConvertionFactors!$D$74/FE_ConvertionFactors!$D$69)*FE_ConvertionFactors!$F$74*FE_ConvertionFactors!$H$74</f>
        <v>3296.7000000000003</v>
      </c>
      <c r="DB61" s="205">
        <f>DB_Census_State!AV61*FE_ConvertionFactors!$F$68*FE_ConvertionFactors!$I$68</f>
        <v>3838.38</v>
      </c>
      <c r="DC61" s="205">
        <f>DB_Census_State!AV61*FE_ConvertionFactors!$C$69*FE_ConvertionFactors!$F$69*FE_ConvertionFactors!$I$69</f>
        <v>767.67600000000004</v>
      </c>
      <c r="DD61" s="205">
        <f>DB_Census_State!AV61*FE_ConvertionFactors!$C$70*FE_ConvertionFactors!$C$71*FE_ConvertionFactors!$F$71*FE_ConvertionFactors!$I$71</f>
        <v>985.68000000000018</v>
      </c>
      <c r="DE61" s="205">
        <f>DB_Census_State!AV61*FE_ConvertionFactors!$C$70*FE_ConvertionFactors!$C$72*FE_ConvertionFactors!$F$72*FE_ConvertionFactors!$L$72</f>
        <v>1837.8096840000001</v>
      </c>
      <c r="DF61" s="205">
        <f>DB_Census_State!AV61*FE_ConvertionFactors!$C$70*FE_ConvertionFactors!$C$72*FE_ConvertionFactors!$F$72*FE_ConvertionFactors!$I$69</f>
        <v>2521.1829600000001</v>
      </c>
      <c r="DG61" s="205">
        <f>DB_Census_State!AW61*FE_ConvertionFactors!$F$76*FE_ConvertionFactors!$G$76</f>
        <v>0.80080000000000007</v>
      </c>
      <c r="DH61" s="205">
        <f>DB_Census_State!AW61*FE_ConvertionFactors!$C$77*FE_ConvertionFactors!$F$77*FE_ConvertionFactors!$G$77</f>
        <v>0.55384000000000011</v>
      </c>
      <c r="DI61" s="205">
        <f>DB_Census_State!AW61*FE_ConvertionFactors!$C$78*FE_ConvertionFactors!$F$78*FE_ConvertionFactors!$G$78</f>
        <v>0.21071400000000001</v>
      </c>
      <c r="DJ61" s="205">
        <f>(DB_Census_State!AW61*FE_ConvertionFactors!$D$80/FE_ConvertionFactors!$D$76)*FE_ConvertionFactors!$F$80*FE_ConvertionFactors!$G$80</f>
        <v>0.40131</v>
      </c>
      <c r="DK61" s="205">
        <f>DB_Census_State!AW61*FE_ConvertionFactors!$F$76*FE_ConvertionFactors!$H$76</f>
        <v>113.34399999999999</v>
      </c>
      <c r="DL61" s="205">
        <f>DB_Census_State!AW61*FE_ConvertionFactors!$C$77*FE_ConvertionFactors!$F$77*FE_ConvertionFactors!$H$77</f>
        <v>88.132800000000017</v>
      </c>
      <c r="DM61" s="205">
        <f>DB_Census_State!AW61*FE_ConvertionFactors!$C$78*FE_ConvertionFactors!$F$78*FE_ConvertionFactors!$H$78</f>
        <v>23.020200000000003</v>
      </c>
      <c r="DN61" s="205">
        <f>(DB_Census_State!AW61*FE_ConvertionFactors!$D$80/FE_ConvertionFactors!$D$76)*FE_ConvertionFactors!$F$80*FE_ConvertionFactors!$H$80</f>
        <v>176.76749999999998</v>
      </c>
      <c r="DO61" s="205">
        <f>DB_Census_State!AW61*FE_ConvertionFactors!$F$76*FE_ConvertionFactors!$I$76</f>
        <v>98.56</v>
      </c>
      <c r="DP61" s="205">
        <f>DB_Census_State!AW61*FE_ConvertionFactors!$C$77*FE_ConvertionFactors!$F$77*FE_ConvertionFactors!$I$77</f>
        <v>77.056000000000012</v>
      </c>
      <c r="DQ61" s="205">
        <f>DB_Census_State!AW61*FE_ConvertionFactors!$C$78*FE_ConvertionFactors!$F$78*FE_ConvertionFactors!$L$78</f>
        <v>11.327400000000003</v>
      </c>
      <c r="DR61" s="205">
        <f>DB_Census_State!AW61*FE_ConvertionFactors!$C$78*FE_ConvertionFactors!$F$78*FE_ConvertionFactors!$I$77</f>
        <v>19.488000000000003</v>
      </c>
      <c r="DS61" s="181">
        <f>SUM(DB_Census_State!M61:N61)*FE_ConvertionFactors!$E$84*FE_ConvertionFactors!$F$84*FE_ConvertionFactors!$G$84</f>
        <v>42361.819315788816</v>
      </c>
      <c r="DT61" s="181">
        <f>SUM(DB_Census_State!O61:P61)*FE_ConvertionFactors!$E$85*FE_ConvertionFactors!$F$85*FE_ConvertionFactors!$G$85</f>
        <v>89.548141274000002</v>
      </c>
      <c r="DU61" s="181">
        <f>SUM(DB_Census_State!Q61:S61)*FE_ConvertionFactors!$E$86*FE_ConvertionFactors!$F$86*FE_ConvertionFactors!$G$86</f>
        <v>575.83807722000006</v>
      </c>
      <c r="DV61" s="181">
        <f>DB_Census_State!U61*FE_ConvertionFactors!$E$87*FE_ConvertionFactors!$F$87*FE_ConvertionFactors!$G$87</f>
        <v>8352.7294009868019</v>
      </c>
      <c r="DW61" s="181">
        <f>DB_Census_State!V61*FE_ConvertionFactors!$E$88*FE_ConvertionFactors!$F$88*FE_ConvertionFactors!$G$88</f>
        <v>14256.380497500004</v>
      </c>
      <c r="DX61" s="181">
        <f>SUM(DB_Census_State!M61:N61)*FE_ConvertionFactors!$E$84*FE_ConvertionFactors!$F$84*FE_ConvertionFactors!$H$84</f>
        <v>2393167.7145932643</v>
      </c>
      <c r="DY61" s="181">
        <f>SUM(DB_Census_State!O61:P61)*FE_ConvertionFactors!$E$85*FE_ConvertionFactors!$F$85*FE_ConvertionFactors!$H$85</f>
        <v>5583.5899853199999</v>
      </c>
      <c r="DZ61" s="181">
        <f>SUM(DB_Census_State!Q61:S61)*FE_ConvertionFactors!$E$86*FE_ConvertionFactors!$F$86*FE_ConvertionFactors!$H$86</f>
        <v>36594.026490000004</v>
      </c>
      <c r="EA61" s="181">
        <f>DB_Census_State!U61*FE_ConvertionFactors!$E$87*FE_ConvertionFactors!$F$87*FE_ConvertionFactors!$H$87</f>
        <v>638356.26251064939</v>
      </c>
      <c r="EB61" s="181">
        <f>DB_Census_State!V61*FE_ConvertionFactors!$E$88*FE_ConvertionFactors!$F$88*FE_ConvertionFactors!$H$88</f>
        <v>852105.50100000028</v>
      </c>
      <c r="EC61" s="181">
        <f>SUM(DB_Census_State!M61:N61)*FE_ConvertionFactors!$E$84*FE_ConvertionFactors!$F$84*FE_ConvertionFactors!$I$84</f>
        <v>1613783.5929824312</v>
      </c>
      <c r="ED61" s="181">
        <f>SUM(DB_Census_State!O61:P61)*FE_ConvertionFactors!$E$85*FE_ConvertionFactors!$F$85*FE_ConvertionFactors!$I$85</f>
        <v>3771.5570089519997</v>
      </c>
      <c r="EE61" s="181">
        <f>SUM(DB_Census_State!Q61:S61)*FE_ConvertionFactors!$E$86*FE_ConvertionFactors!$F$86*FE_ConvertionFactors!$I$86</f>
        <v>24718.229213999999</v>
      </c>
      <c r="EF61" s="181">
        <f>DB_Census_State!U61*FE_ConvertionFactors!$E$87*FE_ConvertionFactors!$F$87*FE_ConvertionFactors!$I$87</f>
        <v>510685.01000851952</v>
      </c>
      <c r="EG61" s="181">
        <f>DB_Census_State!V61*FE_ConvertionFactors!$E$88*FE_ConvertionFactors!$F$88*FE_ConvertionFactors!$I$88</f>
        <v>544036.58910000022</v>
      </c>
      <c r="EH61" s="181">
        <f>DB_Census_State!W61*0.00104*FE_ConvertionFactors!$F$90*FE_ConvertionFactors!$G$90</f>
        <v>9657.1546344000017</v>
      </c>
      <c r="EI61" s="181">
        <f>DB_Census_State!X61*0.00104*FE_ConvertionFactors!$F$91*FE_ConvertionFactors!$G$91</f>
        <v>1.8828992</v>
      </c>
      <c r="EJ61" s="181">
        <f>DB_Census_State!Y61*0.000054*FE_ConvertionFactors!$F$92*FE_ConvertionFactors!$G$92</f>
        <v>985.00555439999982</v>
      </c>
      <c r="EK61" s="205">
        <f>DB_Census_State!W61*0.00104*FE_ConvertionFactors!$F$90*FE_ConvertionFactors!$H$90</f>
        <v>1147925.92824</v>
      </c>
      <c r="EL61" s="205">
        <f>DB_Census_State!X61*0.00104*FE_ConvertionFactors!$F$91*FE_ConvertionFactors!$H$91</f>
        <v>223.81631999999999</v>
      </c>
      <c r="EM61" s="205">
        <f>DB_Census_State!Y61*0.000054*FE_ConvertionFactors!$F$92*FE_ConvertionFactors!$H$92</f>
        <v>81896.176094399998</v>
      </c>
      <c r="EN61" s="205">
        <f>DB_Census_State!W61*0.00104*FE_ConvertionFactors!$F$90*FE_ConvertionFactors!$I$90</f>
        <v>796624.15210559999</v>
      </c>
      <c r="EO61" s="205">
        <f>DB_Census_State!X61*0.00104*FE_ConvertionFactors!$F$91*FE_ConvertionFactors!$I$91</f>
        <v>155.3214208</v>
      </c>
      <c r="EP61" s="205">
        <f>DB_Census_State!Y61*0.000054*FE_ConvertionFactors!$F$92*FE_ConvertionFactors!$I$92</f>
        <v>48405.987244799995</v>
      </c>
    </row>
    <row r="62" spans="1:146" x14ac:dyDescent="0.2">
      <c r="A62" s="203">
        <v>16</v>
      </c>
      <c r="B62" s="203" t="s">
        <v>37</v>
      </c>
      <c r="C62" s="203">
        <v>1995</v>
      </c>
      <c r="D62" s="204" t="s">
        <v>200</v>
      </c>
      <c r="E62" s="205">
        <f>DB_Census_State!AL62*FE_ConvertionFactors!$C$4*FE_ConvertionFactors!$F$4*FE_ConvertionFactors!$G$4</f>
        <v>0</v>
      </c>
      <c r="F62" s="205">
        <f>DB_Census_State!AL62*FE_ConvertionFactors!$C$5*FE_ConvertionFactors!$F$5*FE_ConvertionFactors!$G$5</f>
        <v>0</v>
      </c>
      <c r="G62" s="205">
        <f>(DB_Census_State!AL62*FE_ConvertionFactors!$D$9/FE_ConvertionFactors!$D$3)*FE_ConvertionFactors!$C$10*FE_ConvertionFactors!$F$10*FE_ConvertionFactors!$G$10</f>
        <v>0</v>
      </c>
      <c r="H62" s="205">
        <f>(DB_Census_State!AL62*FE_ConvertionFactors!$D$9/FE_ConvertionFactors!$D$3)*FE_ConvertionFactors!$C$11*FE_ConvertionFactors!$F$11*FE_ConvertionFactors!$G$11</f>
        <v>0</v>
      </c>
      <c r="I62" s="205">
        <f>DB_Census_State!AL62*FE_ConvertionFactors!$C$4*FE_ConvertionFactors!$F$4*FE_ConvertionFactors!$H$4</f>
        <v>0</v>
      </c>
      <c r="J62" s="205">
        <f>DB_Census_State!AL62*FE_ConvertionFactors!$C$5*FE_ConvertionFactors!$F$5*FE_ConvertionFactors!$H$5</f>
        <v>0</v>
      </c>
      <c r="K62" s="205">
        <f>(DB_Census_State!AL62*FE_ConvertionFactors!$D$9/FE_ConvertionFactors!$D$3)*FE_ConvertionFactors!$C$10*FE_ConvertionFactors!$F$10*FE_ConvertionFactors!$H$10</f>
        <v>0</v>
      </c>
      <c r="L62" s="205">
        <f>(DB_Census_State!AL62*FE_ConvertionFactors!$D$9/FE_ConvertionFactors!$D$3)*FE_ConvertionFactors!$C$11*FE_ConvertionFactors!$F$11*FE_ConvertionFactors!$H$11</f>
        <v>0</v>
      </c>
      <c r="M62" s="205">
        <f>DB_Census_State!AL62*FE_ConvertionFactors!$C$4*FE_ConvertionFactors!$F$4*FE_ConvertionFactors!$I$4</f>
        <v>0</v>
      </c>
      <c r="N62" s="205">
        <f>DB_Census_State!AL62*FE_ConvertionFactors!$C$5*FE_ConvertionFactors!$F$5*FE_ConvertionFactors!$L$5</f>
        <v>0</v>
      </c>
      <c r="O62" s="205">
        <f>DB_Census_State!AM62*FE_ConvertionFactors!$C$14*FE_ConvertionFactors!$F$14*FE_ConvertionFactors!$G$14</f>
        <v>25.418431999999999</v>
      </c>
      <c r="P62" s="205">
        <f>DB_Census_State!AM62*FE_ConvertionFactors!$C$15*FE_ConvertionFactors!$F$15*FE_ConvertionFactors!$G$15</f>
        <v>7.3074704000000006</v>
      </c>
      <c r="Q62" s="205">
        <f>DB_Census_State!AM62*FE_ConvertionFactors!$C$16*FE_ConvertionFactors!$F$16*FE_ConvertionFactors!$G$16</f>
        <v>10.167372800000001</v>
      </c>
      <c r="R62" s="205">
        <f>DB_Census_State!AM62*FE_ConvertionFactors!$C$17*FE_ConvertionFactors!$F$17*FE_ConvertionFactors!$G$17</f>
        <v>3.7267288000000001</v>
      </c>
      <c r="S62" s="205">
        <f>(DB_Census_State!AM62*FE_ConvertionFactors!$D$19/FE_ConvertionFactors!$D$13)*FE_ConvertionFactors!$F$19*FE_ConvertionFactors!$G$19</f>
        <v>26.105258666666675</v>
      </c>
      <c r="T62" s="205">
        <f>DB_Census_State!AM62*FE_ConvertionFactors!$C$14*FE_ConvertionFactors!$F$14*FE_ConvertionFactors!$H$14</f>
        <v>4399.3440000000001</v>
      </c>
      <c r="U62" s="205">
        <f>DB_Census_State!AM62*FE_ConvertionFactors!$C$15*FE_ConvertionFactors!$F$15*FE_ConvertionFactors!$H$15</f>
        <v>1046.74576</v>
      </c>
      <c r="V62" s="205">
        <f>DB_Census_State!AM62*FE_ConvertionFactors!$C$16*FE_ConvertionFactors!$F$16*FE_ConvertionFactors!$H$16</f>
        <v>1759.7376000000002</v>
      </c>
      <c r="W62" s="205">
        <f>DB_Census_State!AM62*FE_ConvertionFactors!$C$17*FE_ConvertionFactors!$F$17*FE_ConvertionFactors!$H$17</f>
        <v>1641.7751200000002</v>
      </c>
      <c r="X62" s="205">
        <f>(DB_Census_State!AM62*FE_ConvertionFactors!$D$19/FE_ConvertionFactors!$D$13)*FE_ConvertionFactors!$F$19*FE_ConvertionFactors!$H$19</f>
        <v>9634.0835555555568</v>
      </c>
      <c r="Y62" s="205">
        <f>DB_Census_State!AM62*FE_ConvertionFactors!$C$14*FE_ConvertionFactors!$F$14*FE_ConvertionFactors!$I$14</f>
        <v>4081.6136000000001</v>
      </c>
      <c r="Z62" s="205">
        <f>DB_Census_State!AM62*FE_ConvertionFactors!$C$15*FE_ConvertionFactors!$F$15*FE_ConvertionFactors!$L$15</f>
        <v>698.65341999999998</v>
      </c>
      <c r="AA62" s="205">
        <f>DB_Census_State!AM62*FE_ConvertionFactors!$C$15*FE_ConvertionFactors!$F$15*FE_ConvertionFactors!$I$14</f>
        <v>824.55916000000013</v>
      </c>
      <c r="AB62" s="205">
        <f>DB_Census_State!AM62*FE_ConvertionFactors!$C$16*FE_ConvertionFactors!$F$16*FE_ConvertionFactors!$L$16</f>
        <v>1170.7036663179488</v>
      </c>
      <c r="AC62" s="205">
        <f>DB_Census_State!AM62*FE_ConvertionFactors!$C$16*FE_ConvertionFactors!$F$16*FE_ConvertionFactors!$I$14</f>
        <v>1632.6454400000002</v>
      </c>
      <c r="AD62" s="205">
        <f>DB_Census_State!AN62*FE_ConvertionFactors!$C$22*FE_ConvertionFactors!$F$22*FE_ConvertionFactors!$G$22</f>
        <v>34.299988799999987</v>
      </c>
      <c r="AE62" s="205">
        <f>DB_Census_State!AN62*FE_ConvertionFactors!$C$23*FE_ConvertionFactors!$F$23*FE_ConvertionFactors!$G$23</f>
        <v>13.784712479999996</v>
      </c>
      <c r="AF62" s="205">
        <f>(DB_Census_State!AN62*FE_ConvertionFactors!$D$25/FE_ConvertionFactors!$D$21)*FE_ConvertionFactors!$F$25*FE_ConvertionFactors!$G$25</f>
        <v>781.31020799999988</v>
      </c>
      <c r="AG62" s="205">
        <f>DB_Census_State!AN62*FE_ConvertionFactors!$C$22*FE_ConvertionFactors!$F$22*FE_ConvertionFactors!$H$22</f>
        <v>11131.317119999996</v>
      </c>
      <c r="AH62" s="205">
        <f>DB_Census_State!AN62*FE_ConvertionFactors!$C$23*FE_ConvertionFactors!$F$23*FE_ConvertionFactors!$H$23</f>
        <v>3572.3761919999993</v>
      </c>
      <c r="AI62" s="205">
        <f>(DB_Census_State!AN62*FE_ConvertionFactors!$D$25/FE_ConvertionFactors!$D$21)*FE_ConvertionFactors!$F$25*FE_ConvertionFactors!$H$25</f>
        <v>83308.377599999978</v>
      </c>
      <c r="AJ62" s="205">
        <f>DB_Census_State!AN62*FE_ConvertionFactors!$C$22*FE_ConvertionFactors!$F$22*FE_ConvertionFactors!$I$22</f>
        <v>9836.9779199999975</v>
      </c>
      <c r="AK62" s="205">
        <f>DB_Census_State!AO62*FE_ConvertionFactors!$F$27*FE_ConvertionFactors!$G$27</f>
        <v>4.6560000000000006</v>
      </c>
      <c r="AL62" s="205">
        <f>DB_Census_State!AO62*FE_ConvertionFactors!$C$29*FE_ConvertionFactors!$F$29*FE_ConvertionFactors!$G$29</f>
        <v>5.0450399999999993</v>
      </c>
      <c r="AM62" s="205">
        <f>DB_Census_State!AO62*FE_ConvertionFactors!$F$27*FE_ConvertionFactors!$H$27</f>
        <v>414.38400000000001</v>
      </c>
      <c r="AN62" s="205">
        <f>DB_Census_State!AO62*FE_ConvertionFactors!$C$29*FE_ConvertionFactors!$F$29*FE_ConvertionFactors!$H$29</f>
        <v>1140.0479999999998</v>
      </c>
      <c r="AO62" s="205">
        <f>DB_Census_State!AO62*FE_ConvertionFactors!$F$27*FE_ConvertionFactors!$I$27</f>
        <v>222.32400000000004</v>
      </c>
      <c r="AP62" s="205">
        <f>DB_Census_State!AP62*FE_ConvertionFactors!$F$31*FE_ConvertionFactors!$G$31</f>
        <v>2.7593999999999994</v>
      </c>
      <c r="AQ62" s="205">
        <f>DB_Census_State!AP62*FE_ConvertionFactors!$F$31*FE_ConvertionFactors!$H$31</f>
        <v>376.488</v>
      </c>
      <c r="AR62" s="205">
        <f>DB_Census_State!AP62*FE_ConvertionFactors!$F$31*FE_ConvertionFactors!$I$31</f>
        <v>313.74</v>
      </c>
      <c r="AS62" s="205">
        <f>DB_Census_State!AQ62*FE_ConvertionFactors!$C$34*FE_ConvertionFactors!$F$34*FE_ConvertionFactors!$G$34</f>
        <v>2.7697600000000007</v>
      </c>
      <c r="AT62" s="205">
        <f>DB_Census_State!AQ62*FE_ConvertionFactors!$C$35*FE_ConvertionFactors!$F$35*FE_ConvertionFactors!$G$35</f>
        <v>9.214398000000001</v>
      </c>
      <c r="AU62" s="205">
        <f>DB_Census_State!AQ62*FE_ConvertionFactors!$C$35*FE_ConvertionFactors!$C$37*FE_ConvertionFactors!$F$37*FE_ConvertionFactors!$G$37</f>
        <v>5.2747309440000008</v>
      </c>
      <c r="AV62" s="205">
        <f>DB_Census_State!AQ62*FE_ConvertionFactors!$C$35*FE_ConvertionFactors!$C$38*FE_ConvertionFactors!$C$39*FE_ConvertionFactors!$F$39*FE_ConvertionFactors!$G$39</f>
        <v>1.9639749909999999</v>
      </c>
      <c r="AW62" s="205">
        <f>DB_Census_State!AQ62*FE_ConvertionFactors!$C$35*FE_ConvertionFactors!$C$38*FE_ConvertionFactors!$C$40*FE_ConvertionFactors!$F$40*FE_ConvertionFactors!$G$40</f>
        <v>0.40355650500000001</v>
      </c>
      <c r="AX62" s="205">
        <f>DB_Census_State!AQ62*FE_ConvertionFactors!$C$35*FE_ConvertionFactors!$C$38*FE_ConvertionFactors!$C$41*FE_ConvertionFactors!$F$41*FE_ConvertionFactors!$G$41</f>
        <v>0</v>
      </c>
      <c r="AY62" s="205">
        <f>DB_Census_State!AQ62*FE_ConvertionFactors!$C$35*FE_ConvertionFactors!$C$42*FE_ConvertionFactors!$C$44*FE_ConvertionFactors!$F$44*FE_ConvertionFactors!$G$44</f>
        <v>10.59014348247192</v>
      </c>
      <c r="AZ62" s="205">
        <f>(DB_Census_State!AQ62*FE_ConvertionFactors!$D$46/FE_ConvertionFactors!$D$33)*FE_ConvertionFactors!$F$46*FE_ConvertionFactors!$G$46</f>
        <v>36.349802666666669</v>
      </c>
      <c r="BA62" s="205">
        <f>DB_Census_State!AQ62*FE_ConvertionFactors!$C$34*FE_ConvertionFactors!$F$34*FE_ConvertionFactors!$H$34</f>
        <v>941.7184000000002</v>
      </c>
      <c r="BB62" s="205">
        <f>DB_Census_State!AQ62*FE_ConvertionFactors!$C$35*FE_ConvertionFactors!$F$35*FE_ConvertionFactors!$H$35</f>
        <v>10442.984400000001</v>
      </c>
      <c r="BC62" s="205">
        <f>DB_Census_State!AQ62*FE_ConvertionFactors!$C$35*FE_ConvertionFactors!$C$37*FE_ConvertionFactors!$F$37*FE_ConvertionFactors!$H$37</f>
        <v>5391.9471872000013</v>
      </c>
      <c r="BD62" s="205">
        <f>DB_Census_State!AQ62*FE_ConvertionFactors!$C$35*FE_ConvertionFactors!$C$38*FE_ConvertionFactors!$C$39*FE_ConvertionFactors!$F$39*FE_ConvertionFactors!$H$39</f>
        <v>524.91695214000003</v>
      </c>
      <c r="BE62" s="205">
        <f>DB_Census_State!AQ62*FE_ConvertionFactors!$C$35*FE_ConvertionFactors!$C$38*FE_ConvertionFactors!$C$40*FE_ConvertionFactors!$F$40*FE_ConvertionFactors!$H$40</f>
        <v>180.49981860000003</v>
      </c>
      <c r="BF62" s="205">
        <f>DB_Census_State!AQ62*FE_ConvertionFactors!$C$35*FE_ConvertionFactors!$C$38*FE_ConvertionFactors!$C$41*FE_ConvertionFactors!$F$41*FE_ConvertionFactors!$H$41</f>
        <v>1969.7226139500001</v>
      </c>
      <c r="BG62" s="205">
        <f>DB_Census_State!AQ62*FE_ConvertionFactors!$C$35*FE_ConvertionFactors!$C$42*FE_ConvertionFactors!$C$44*FE_ConvertionFactors!$F$44*FE_ConvertionFactors!$H$44</f>
        <v>1111.0970211118081</v>
      </c>
      <c r="BH62" s="205">
        <f>(DB_Census_State!AQ62*FE_ConvertionFactors!$D$46/FE_ConvertionFactors!$D$33)*FE_ConvertionFactors!$F$46*FE_ConvertionFactors!$H$46</f>
        <v>11883.589333333333</v>
      </c>
      <c r="BI62" s="205">
        <f>DB_Census_State!AQ62*FE_ConvertionFactors!$C$35*FE_ConvertionFactors!$C$38*FE_ConvertionFactors!$C$41*FE_ConvertionFactors!$F$41*FE_ConvertionFactors!$I$41</f>
        <v>1823.400362628</v>
      </c>
      <c r="BJ62" s="181">
        <f>DB_Census_State!AR62*FE_ConvertionFactors!$F$48*FE_ConvertionFactors!$G$48</f>
        <v>32.924232000000003</v>
      </c>
      <c r="BK62" s="205">
        <f>(DB_Census_State!AR62*FE_ConvertionFactors!$D$50/FE_ConvertionFactors!$D$48)*FE_ConvertionFactors!$F$50*FE_ConvertionFactors!$G$50</f>
        <v>13.964279999999997</v>
      </c>
      <c r="BL62" s="181">
        <f>DB_Census_State!AR62*FE_ConvertionFactors!$F$48*FE_ConvertionFactors!$H$48</f>
        <v>2469.3174000000004</v>
      </c>
      <c r="BM62" s="205">
        <f>(DB_Census_State!AR62*FE_ConvertionFactors!$D$50/FE_ConvertionFactors!$D$48)*FE_ConvertionFactors!$F$50*FE_ConvertionFactors!$H$50</f>
        <v>3520.5719999999992</v>
      </c>
      <c r="BN62" s="181">
        <f>DB_Census_State!AR62*FE_ConvertionFactors!$F$48*FE_ConvertionFactors!$I$48</f>
        <v>1743.1256700000004</v>
      </c>
      <c r="BO62" s="181">
        <f>DB_Census_State!AS62*FE_ConvertionFactors!$F$52*FE_ConvertionFactors!$G$52</f>
        <v>32.385182400000005</v>
      </c>
      <c r="BP62" s="205">
        <f>DB_Census_State!AS62*FE_ConvertionFactors!$C$53*FE_ConvertionFactors!$F$53*FE_ConvertionFactors!$G$53</f>
        <v>9.7155547200000001</v>
      </c>
      <c r="BQ62" s="205">
        <f>DB_Census_State!AS62*FE_ConvertionFactors!$C$54*FE_ConvertionFactors!$C$55*FE_ConvertionFactors!$F$55*FE_ConvertionFactors!$G$55</f>
        <v>15.657700799999999</v>
      </c>
      <c r="BR62" s="205">
        <f>DB_Census_State!AS62*FE_ConvertionFactors!$C$54*FE_ConvertionFactors!$C$56*FE_ConvertionFactors!$F$56*FE_ConvertionFactors!$G$56</f>
        <v>2.7526626257812592</v>
      </c>
      <c r="BS62" s="205">
        <f>DB_Census_State!AS62*FE_ConvertionFactors!$F$52*FE_ConvertionFactors!$H$52</f>
        <v>7702.421760000002</v>
      </c>
      <c r="BT62" s="205">
        <f>DB_Census_State!AS62*FE_ConvertionFactors!$C$53*FE_ConvertionFactors!$F$53*FE_ConvertionFactors!$H$53</f>
        <v>2310.7265280000001</v>
      </c>
      <c r="BU62" s="205">
        <f>DB_Census_State!AS62*FE_ConvertionFactors!$C$54*FE_ConvertionFactors!$C$55*FE_ConvertionFactors!$F$55*FE_ConvertionFactors!$H$55</f>
        <v>4723.4064080000007</v>
      </c>
      <c r="BV62" s="205">
        <f>DB_Census_State!AS62*FE_ConvertionFactors!$C$54*FE_ConvertionFactors!$C$56*FE_ConvertionFactors!$F$56*FE_ConvertionFactors!$H$56</f>
        <v>723.03271637187743</v>
      </c>
      <c r="BW62" s="205">
        <f>DB_Census_State!AS62*FE_ConvertionFactors!$F$52*FE_ConvertionFactors!$I$52</f>
        <v>3938.7384000000006</v>
      </c>
      <c r="BX62" s="205">
        <f>DB_Census_State!AS62*FE_ConvertionFactors!$C$53*FE_ConvertionFactors!$F$53*FE_ConvertionFactors!$I$53</f>
        <v>1181.6215199999999</v>
      </c>
      <c r="BY62" s="205">
        <f>DB_Census_State!AS62*FE_ConvertionFactors!$C$54*FE_ConvertionFactors!$C$55*FE_ConvertionFactors!$F$55*FE_ConvertionFactors!$L$55</f>
        <v>2453.039792</v>
      </c>
      <c r="BZ62" s="205">
        <f>DB_Census_State!AS62*FE_ConvertionFactors!$C$54*FE_ConvertionFactors!$C$56*FE_ConvertionFactors!$F$56*FE_ConvertionFactors!$I$56</f>
        <v>412.89939386718891</v>
      </c>
      <c r="CA62" s="205">
        <f>DB_Census_State!AT62*FE_ConvertionFactors!$F$58*FE_ConvertionFactors!$G$58</f>
        <v>218.15144000000001</v>
      </c>
      <c r="CB62" s="205">
        <f>(DB_Census_State!AT62*FE_ConvertionFactors!$D$60/FE_ConvertionFactors!$D$58)*FE_ConvertionFactors!$F$60*FE_ConvertionFactors!$G$60</f>
        <v>1022.8891704545454</v>
      </c>
      <c r="CC62" s="205">
        <f>DB_Census_State!AT62*FE_ConvertionFactors!$F$58*FE_ConvertionFactors!$H$58</f>
        <v>143476.52400000003</v>
      </c>
      <c r="CD62" s="205">
        <f>(DB_Census_State!AT62*FE_ConvertionFactors!$D$60/FE_ConvertionFactors!$D$58)*FE_ConvertionFactors!$F$60*FE_ConvertionFactors!$H$60</f>
        <v>81748.973863636347</v>
      </c>
      <c r="CE62" s="205">
        <f>DB_Census_State!AT62*FE_ConvertionFactors!$F$58*FE_ConvertionFactors!$I$58</f>
        <v>107397.63200000001</v>
      </c>
      <c r="CF62" s="205">
        <f>DB_Census_State!AU62*FE_ConvertionFactors!$F$62*FE_ConvertionFactors!$G$62</f>
        <v>31.592000000000002</v>
      </c>
      <c r="CG62" s="205">
        <f>DB_Census_State!AU62*FE_ConvertionFactors!$C$63*FE_ConvertionFactors!$F$63*FE_ConvertionFactors!$G$63</f>
        <v>12.636800000000001</v>
      </c>
      <c r="CH62" s="205">
        <f>DB_Census_State!AU62*FE_ConvertionFactors!$C$64*FE_ConvertionFactors!$F$64*FE_ConvertionFactors!$G$64</f>
        <v>18.955200000000001</v>
      </c>
      <c r="CI62" s="205">
        <f>(DB_Census_State!AU62*FE_ConvertionFactors!$D$66/FE_ConvertionFactors!$D$62)*FE_ConvertionFactors!$F$66*FE_ConvertionFactors!$G$66</f>
        <v>16.783249999999999</v>
      </c>
      <c r="CJ62" s="205">
        <f>DB_Census_State!AU62*FE_ConvertionFactors!$F$62*FE_ConvertionFactors!$H$62</f>
        <v>5939.2960000000003</v>
      </c>
      <c r="CK62" s="205">
        <f>DB_Census_State!AU62*FE_ConvertionFactors!$C$63*FE_ConvertionFactors!$F$63*FE_ConvertionFactors!$H$63</f>
        <v>2375.7184000000002</v>
      </c>
      <c r="CL62" s="205">
        <f>DB_Census_State!AU62*FE_ConvertionFactors!$C$64*FE_ConvertionFactors!$F$64*FE_ConvertionFactors!$H$64</f>
        <v>3563.5776000000001</v>
      </c>
      <c r="CM62" s="205">
        <f>(DB_Census_State!AU62*FE_ConvertionFactors!$D$66/FE_ConvertionFactors!$D$62)*FE_ConvertionFactors!$F$66*FE_ConvertionFactors!$H$66</f>
        <v>5034.9749999999995</v>
      </c>
      <c r="CN62" s="205">
        <f>DB_Census_State!AU62*FE_ConvertionFactors!$F$62*FE_ConvertionFactors!$I$62</f>
        <v>5054.72</v>
      </c>
      <c r="CO62" s="205">
        <f>DB_Census_State!AU62*FE_ConvertionFactors!$C$63*FE_ConvertionFactors!$F$63*FE_ConvertionFactors!$I$63</f>
        <v>2021.8879999999999</v>
      </c>
      <c r="CP62" s="205">
        <f>DB_Census_State!AU62*FE_ConvertionFactors!$C$64*FE_ConvertionFactors!$F$64*FE_ConvertionFactors!$L$64</f>
        <v>3042.3095999999991</v>
      </c>
      <c r="CQ62" s="205">
        <f>DB_Census_State!AU62*FE_ConvertionFactors!$C$64*FE_ConvertionFactors!$F$64*FE_ConvertionFactors!$I$63</f>
        <v>3032.8319999999999</v>
      </c>
      <c r="CR62" s="205">
        <f>DB_Census_State!AV62*FE_ConvertionFactors!$F$68*FE_ConvertionFactors!$G$68</f>
        <v>0</v>
      </c>
      <c r="CS62" s="205">
        <f>DB_Census_State!AV62*FE_ConvertionFactors!$C$69*FE_ConvertionFactors!$F$69*FE_ConvertionFactors!$G$69</f>
        <v>0</v>
      </c>
      <c r="CT62" s="205">
        <f>DB_Census_State!AV62*FE_ConvertionFactors!$C$70*FE_ConvertionFactors!$C$71*FE_ConvertionFactors!$F$71*FE_ConvertionFactors!$G$71</f>
        <v>0</v>
      </c>
      <c r="CU62" s="205">
        <f>DB_Census_State!AV62*FE_ConvertionFactors!$C$70*FE_ConvertionFactors!$C$72*FE_ConvertionFactors!$F$72*FE_ConvertionFactors!$G$72</f>
        <v>0</v>
      </c>
      <c r="CV62" s="205">
        <f>(DB_Census_State!AV62*FE_ConvertionFactors!$D$74/FE_ConvertionFactors!$D$69)*FE_ConvertionFactors!$F$74*FE_ConvertionFactors!$G$74</f>
        <v>0</v>
      </c>
      <c r="CW62" s="205">
        <f>DB_Census_State!AV62*FE_ConvertionFactors!$F$68*FE_ConvertionFactors!$H$68</f>
        <v>0</v>
      </c>
      <c r="CX62" s="205">
        <f>DB_Census_State!AV62*FE_ConvertionFactors!$C$69*FE_ConvertionFactors!$F$69*FE_ConvertionFactors!$H$69</f>
        <v>0</v>
      </c>
      <c r="CY62" s="205">
        <f>DB_Census_State!AV62*FE_ConvertionFactors!$C$70*FE_ConvertionFactors!$C$71*FE_ConvertionFactors!$F$71*FE_ConvertionFactors!$H$71</f>
        <v>0</v>
      </c>
      <c r="CZ62" s="205">
        <f>DB_Census_State!AV62*FE_ConvertionFactors!$C$70*FE_ConvertionFactors!$C$72*FE_ConvertionFactors!$F$72*FE_ConvertionFactors!$H$72</f>
        <v>0</v>
      </c>
      <c r="DA62" s="205">
        <f>(DB_Census_State!AV62*FE_ConvertionFactors!$D$74/FE_ConvertionFactors!$D$69)*FE_ConvertionFactors!$F$74*FE_ConvertionFactors!$H$74</f>
        <v>0</v>
      </c>
      <c r="DB62" s="205">
        <f>DB_Census_State!AV62*FE_ConvertionFactors!$F$68*FE_ConvertionFactors!$I$68</f>
        <v>0</v>
      </c>
      <c r="DC62" s="205">
        <f>DB_Census_State!AV62*FE_ConvertionFactors!$C$69*FE_ConvertionFactors!$F$69*FE_ConvertionFactors!$I$69</f>
        <v>0</v>
      </c>
      <c r="DD62" s="205">
        <f>DB_Census_State!AV62*FE_ConvertionFactors!$C$70*FE_ConvertionFactors!$C$71*FE_ConvertionFactors!$F$71*FE_ConvertionFactors!$I$71</f>
        <v>0</v>
      </c>
      <c r="DE62" s="205">
        <f>DB_Census_State!AV62*FE_ConvertionFactors!$C$70*FE_ConvertionFactors!$C$72*FE_ConvertionFactors!$F$72*FE_ConvertionFactors!$L$72</f>
        <v>0</v>
      </c>
      <c r="DF62" s="205">
        <f>DB_Census_State!AV62*FE_ConvertionFactors!$C$70*FE_ConvertionFactors!$C$72*FE_ConvertionFactors!$F$72*FE_ConvertionFactors!$I$69</f>
        <v>0</v>
      </c>
      <c r="DG62" s="205">
        <f>DB_Census_State!AW62*FE_ConvertionFactors!$F$76*FE_ConvertionFactors!$G$76</f>
        <v>0</v>
      </c>
      <c r="DH62" s="205">
        <f>DB_Census_State!AW62*FE_ConvertionFactors!$C$77*FE_ConvertionFactors!$F$77*FE_ConvertionFactors!$G$77</f>
        <v>0</v>
      </c>
      <c r="DI62" s="205">
        <f>DB_Census_State!AW62*FE_ConvertionFactors!$C$78*FE_ConvertionFactors!$F$78*FE_ConvertionFactors!$G$78</f>
        <v>0</v>
      </c>
      <c r="DJ62" s="205">
        <f>(DB_Census_State!AW62*FE_ConvertionFactors!$D$80/FE_ConvertionFactors!$D$76)*FE_ConvertionFactors!$F$80*FE_ConvertionFactors!$G$80</f>
        <v>0</v>
      </c>
      <c r="DK62" s="205">
        <f>DB_Census_State!AW62*FE_ConvertionFactors!$F$76*FE_ConvertionFactors!$H$76</f>
        <v>0</v>
      </c>
      <c r="DL62" s="205">
        <f>DB_Census_State!AW62*FE_ConvertionFactors!$C$77*FE_ConvertionFactors!$F$77*FE_ConvertionFactors!$H$77</f>
        <v>0</v>
      </c>
      <c r="DM62" s="205">
        <f>DB_Census_State!AW62*FE_ConvertionFactors!$C$78*FE_ConvertionFactors!$F$78*FE_ConvertionFactors!$H$78</f>
        <v>0</v>
      </c>
      <c r="DN62" s="205">
        <f>(DB_Census_State!AW62*FE_ConvertionFactors!$D$80/FE_ConvertionFactors!$D$76)*FE_ConvertionFactors!$F$80*FE_ConvertionFactors!$H$80</f>
        <v>0</v>
      </c>
      <c r="DO62" s="205">
        <f>DB_Census_State!AW62*FE_ConvertionFactors!$F$76*FE_ConvertionFactors!$I$76</f>
        <v>0</v>
      </c>
      <c r="DP62" s="205">
        <f>DB_Census_State!AW62*FE_ConvertionFactors!$C$77*FE_ConvertionFactors!$F$77*FE_ConvertionFactors!$I$77</f>
        <v>0</v>
      </c>
      <c r="DQ62" s="205">
        <f>DB_Census_State!AW62*FE_ConvertionFactors!$C$78*FE_ConvertionFactors!$F$78*FE_ConvertionFactors!$L$78</f>
        <v>0</v>
      </c>
      <c r="DR62" s="205">
        <f>DB_Census_State!AW62*FE_ConvertionFactors!$C$78*FE_ConvertionFactors!$F$78*FE_ConvertionFactors!$I$77</f>
        <v>0</v>
      </c>
      <c r="DS62" s="181">
        <f>SUM(DB_Census_State!M62:N62)*FE_ConvertionFactors!$E$84*FE_ConvertionFactors!$F$84*FE_ConvertionFactors!$G$84</f>
        <v>1213.0190346879233</v>
      </c>
      <c r="DT62" s="181">
        <f>SUM(DB_Census_State!O62:P62)*FE_ConvertionFactors!$E$85*FE_ConvertionFactors!$F$85*FE_ConvertionFactors!$G$85</f>
        <v>2.3251386539999999</v>
      </c>
      <c r="DU62" s="181">
        <f>SUM(DB_Census_State!Q62:S62)*FE_ConvertionFactors!$E$86*FE_ConvertionFactors!$F$86*FE_ConvertionFactors!$G$86</f>
        <v>6.9309169679999991</v>
      </c>
      <c r="DV62" s="181">
        <f>DB_Census_State!U62*FE_ConvertionFactors!$E$87*FE_ConvertionFactors!$F$87*FE_ConvertionFactors!$G$87</f>
        <v>106.30791388098424</v>
      </c>
      <c r="DW62" s="181">
        <f>DB_Census_State!V62*FE_ConvertionFactors!$E$88*FE_ConvertionFactors!$F$88*FE_ConvertionFactors!$G$88</f>
        <v>74.574877500000014</v>
      </c>
      <c r="DX62" s="181">
        <f>SUM(DB_Census_State!M62:N62)*FE_ConvertionFactors!$E$84*FE_ConvertionFactors!$F$84*FE_ConvertionFactors!$H$84</f>
        <v>68527.698712889163</v>
      </c>
      <c r="DY62" s="181">
        <f>SUM(DB_Census_State!O62:P62)*FE_ConvertionFactors!$E$85*FE_ConvertionFactors!$F$85*FE_ConvertionFactors!$H$85</f>
        <v>144.97923372</v>
      </c>
      <c r="DZ62" s="181">
        <f>SUM(DB_Census_State!Q62:S62)*FE_ConvertionFactors!$E$86*FE_ConvertionFactors!$F$86*FE_ConvertionFactors!$H$86</f>
        <v>440.45395600000001</v>
      </c>
      <c r="EA62" s="181">
        <f>DB_Census_State!U62*FE_ConvertionFactors!$E$87*FE_ConvertionFactors!$F$87*FE_ConvertionFactors!$H$87</f>
        <v>8124.5685478990554</v>
      </c>
      <c r="EB62" s="181">
        <f>DB_Census_State!V62*FE_ConvertionFactors!$E$88*FE_ConvertionFactors!$F$88*FE_ConvertionFactors!$H$88</f>
        <v>4457.3490000000002</v>
      </c>
      <c r="EC62" s="181">
        <f>SUM(DB_Census_State!M62:N62)*FE_ConvertionFactors!$E$84*FE_ConvertionFactors!$F$84*FE_ConvertionFactors!$I$84</f>
        <v>46210.248940492318</v>
      </c>
      <c r="ED62" s="181">
        <f>SUM(DB_Census_State!O62:P62)*FE_ConvertionFactors!$E$85*FE_ConvertionFactors!$F$85*FE_ConvertionFactors!$I$85</f>
        <v>97.929369191999996</v>
      </c>
      <c r="EE62" s="181">
        <f>SUM(DB_Census_State!Q62:S62)*FE_ConvertionFactors!$E$86*FE_ConvertionFactors!$F$86*FE_ConvertionFactors!$I$86</f>
        <v>297.51418159999997</v>
      </c>
      <c r="EF62" s="181">
        <f>DB_Census_State!U62*FE_ConvertionFactors!$E$87*FE_ConvertionFactors!$F$87*FE_ConvertionFactors!$I$87</f>
        <v>6499.6548383192448</v>
      </c>
      <c r="EG62" s="181">
        <f>DB_Census_State!V62*FE_ConvertionFactors!$E$88*FE_ConvertionFactors!$F$88*FE_ConvertionFactors!$I$88</f>
        <v>2845.8459000000007</v>
      </c>
      <c r="EH62" s="181">
        <f>DB_Census_State!W62*0.00104*FE_ConvertionFactors!$F$90*FE_ConvertionFactors!$G$90</f>
        <v>68.893936800000006</v>
      </c>
      <c r="EI62" s="181">
        <f>DB_Census_State!X62*0.00104*FE_ConvertionFactors!$F$91*FE_ConvertionFactors!$G$91</f>
        <v>0</v>
      </c>
      <c r="EJ62" s="181">
        <f>DB_Census_State!Y62*0.000054*FE_ConvertionFactors!$F$92*FE_ConvertionFactors!$G$92</f>
        <v>24.687406799999998</v>
      </c>
      <c r="EK62" s="205">
        <f>DB_Census_State!W62*0.00104*FE_ConvertionFactors!$F$90*FE_ConvertionFactors!$H$90</f>
        <v>8189.2792800000007</v>
      </c>
      <c r="EL62" s="205">
        <f>DB_Census_State!X62*0.00104*FE_ConvertionFactors!$F$91*FE_ConvertionFactors!$H$91</f>
        <v>0</v>
      </c>
      <c r="EM62" s="205">
        <f>DB_Census_State!Y62*0.000054*FE_ConvertionFactors!$F$92*FE_ConvertionFactors!$H$92</f>
        <v>2052.5815368000003</v>
      </c>
      <c r="EN62" s="205">
        <f>DB_Census_State!W62*0.00104*FE_ConvertionFactors!$F$90*FE_ConvertionFactors!$I$90</f>
        <v>5683.0998432000006</v>
      </c>
      <c r="EO62" s="205">
        <f>DB_Census_State!X62*0.00104*FE_ConvertionFactors!$F$91*FE_ConvertionFactors!$I$91</f>
        <v>0</v>
      </c>
      <c r="EP62" s="205">
        <f>DB_Census_State!Y62*0.000054*FE_ConvertionFactors!$F$92*FE_ConvertionFactors!$I$92</f>
        <v>1213.2097056</v>
      </c>
    </row>
    <row r="63" spans="1:146" x14ac:dyDescent="0.2">
      <c r="A63" s="203">
        <v>17</v>
      </c>
      <c r="B63" s="203" t="s">
        <v>38</v>
      </c>
      <c r="C63" s="203">
        <v>1995</v>
      </c>
      <c r="D63" s="204" t="s">
        <v>200</v>
      </c>
      <c r="E63" s="205">
        <f>DB_Census_State!AL63*FE_ConvertionFactors!$C$4*FE_ConvertionFactors!$F$4*FE_ConvertionFactors!$G$4</f>
        <v>0</v>
      </c>
      <c r="F63" s="205">
        <f>DB_Census_State!AL63*FE_ConvertionFactors!$C$5*FE_ConvertionFactors!$F$5*FE_ConvertionFactors!$G$5</f>
        <v>48.885652199999996</v>
      </c>
      <c r="G63" s="205">
        <f>(DB_Census_State!AL63*FE_ConvertionFactors!$D$9/FE_ConvertionFactors!$D$3)*FE_ConvertionFactors!$C$10*FE_ConvertionFactors!$F$10*FE_ConvertionFactors!$G$10</f>
        <v>4.5444224000000002</v>
      </c>
      <c r="H63" s="205">
        <f>(DB_Census_State!AL63*FE_ConvertionFactors!$D$9/FE_ConvertionFactors!$D$3)*FE_ConvertionFactors!$C$11*FE_ConvertionFactors!$F$11*FE_ConvertionFactors!$G$11</f>
        <v>1.3389012000000005</v>
      </c>
      <c r="I63" s="205">
        <f>DB_Census_State!AL63*FE_ConvertionFactors!$C$4*FE_ConvertionFactors!$F$4*FE_ConvertionFactors!$H$4</f>
        <v>1579.86</v>
      </c>
      <c r="J63" s="205">
        <f>DB_Census_State!AL63*FE_ConvertionFactors!$C$5*FE_ConvertionFactors!$F$5*FE_ConvertionFactors!$H$5</f>
        <v>2810.2714499999997</v>
      </c>
      <c r="K63" s="205">
        <f>(DB_Census_State!AL63*FE_ConvertionFactors!$D$9/FE_ConvertionFactors!$D$3)*FE_ConvertionFactors!$C$10*FE_ConvertionFactors!$F$10*FE_ConvertionFactors!$H$10</f>
        <v>1334.9240800000002</v>
      </c>
      <c r="L63" s="205">
        <f>(DB_Census_State!AL63*FE_ConvertionFactors!$D$9/FE_ConvertionFactors!$D$3)*FE_ConvertionFactors!$C$11*FE_ConvertionFactors!$F$11*FE_ConvertionFactors!$H$11</f>
        <v>208.51740000000007</v>
      </c>
      <c r="M63" s="205">
        <f>DB_Census_State!AL63*FE_ConvertionFactors!$C$4*FE_ConvertionFactors!$F$4*FE_ConvertionFactors!$I$4</f>
        <v>1487.4</v>
      </c>
      <c r="N63" s="205">
        <f>DB_Census_State!AL63*FE_ConvertionFactors!$C$5*FE_ConvertionFactors!$F$5*FE_ConvertionFactors!$L$5</f>
        <v>1418.2067550000002</v>
      </c>
      <c r="O63" s="205">
        <f>DB_Census_State!AM63*FE_ConvertionFactors!$C$14*FE_ConvertionFactors!$F$14*FE_ConvertionFactors!$G$14</f>
        <v>12114.758656</v>
      </c>
      <c r="P63" s="205">
        <f>DB_Census_State!AM63*FE_ConvertionFactors!$C$15*FE_ConvertionFactors!$F$15*FE_ConvertionFactors!$G$15</f>
        <v>3482.8364031999999</v>
      </c>
      <c r="Q63" s="205">
        <f>DB_Census_State!AM63*FE_ConvertionFactors!$C$16*FE_ConvertionFactors!$F$16*FE_ConvertionFactors!$G$16</f>
        <v>4845.9034624000005</v>
      </c>
      <c r="R63" s="205">
        <f>DB_Census_State!AM63*FE_ConvertionFactors!$C$17*FE_ConvertionFactors!$F$17*FE_ConvertionFactors!$G$17</f>
        <v>1776.2079104000002</v>
      </c>
      <c r="S63" s="205">
        <f>(DB_Census_State!AM63*FE_ConvertionFactors!$D$19/FE_ConvertionFactors!$D$13)*FE_ConvertionFactors!$F$19*FE_ConvertionFactors!$G$19</f>
        <v>12442.109269333338</v>
      </c>
      <c r="T63" s="205">
        <f>DB_Census_State!AM63*FE_ConvertionFactors!$C$14*FE_ConvertionFactors!$F$14*FE_ConvertionFactors!$H$14</f>
        <v>2096785.152</v>
      </c>
      <c r="U63" s="205">
        <f>DB_Census_State!AM63*FE_ConvertionFactors!$C$15*FE_ConvertionFactors!$F$15*FE_ConvertionFactors!$H$15</f>
        <v>498892.78207999998</v>
      </c>
      <c r="V63" s="205">
        <f>DB_Census_State!AM63*FE_ConvertionFactors!$C$16*FE_ConvertionFactors!$F$16*FE_ConvertionFactors!$H$16</f>
        <v>838714.06080000009</v>
      </c>
      <c r="W63" s="205">
        <f>DB_Census_State!AM63*FE_ConvertionFactors!$C$17*FE_ConvertionFactors!$F$17*FE_ConvertionFactors!$H$17</f>
        <v>782491.59296000015</v>
      </c>
      <c r="X63" s="205">
        <f>(DB_Census_State!AM63*FE_ConvertionFactors!$D$19/FE_ConvertionFactors!$D$13)*FE_ConvertionFactors!$F$19*FE_ConvertionFactors!$H$19</f>
        <v>4591730.8017777791</v>
      </c>
      <c r="Y63" s="205">
        <f>DB_Census_State!AM63*FE_ConvertionFactors!$C$14*FE_ConvertionFactors!$F$14*FE_ConvertionFactors!$I$14</f>
        <v>1945350.6687999999</v>
      </c>
      <c r="Z63" s="205">
        <f>DB_Census_State!AM63*FE_ConvertionFactors!$C$15*FE_ConvertionFactors!$F$15*FE_ConvertionFactors!$L$15</f>
        <v>332987.39935999998</v>
      </c>
      <c r="AA63" s="205">
        <f>DB_Census_State!AM63*FE_ConvertionFactors!$C$15*FE_ConvertionFactors!$F$15*FE_ConvertionFactors!$I$14</f>
        <v>392995.72927999997</v>
      </c>
      <c r="AB63" s="205">
        <f>DB_Census_State!AM63*FE_ConvertionFactors!$C$16*FE_ConvertionFactors!$F$16*FE_ConvertionFactors!$L$16</f>
        <v>557972.74887515896</v>
      </c>
      <c r="AC63" s="205">
        <f>DB_Census_State!AM63*FE_ConvertionFactors!$C$16*FE_ConvertionFactors!$F$16*FE_ConvertionFactors!$I$14</f>
        <v>778140.26752000011</v>
      </c>
      <c r="AD63" s="205">
        <f>DB_Census_State!AN63*FE_ConvertionFactors!$C$22*FE_ConvertionFactors!$F$22*FE_ConvertionFactors!$G$22</f>
        <v>291.88291439999995</v>
      </c>
      <c r="AE63" s="205">
        <f>DB_Census_State!AN63*FE_ConvertionFactors!$C$23*FE_ConvertionFactors!$F$23*FE_ConvertionFactors!$G$23</f>
        <v>117.30388823999996</v>
      </c>
      <c r="AF63" s="205">
        <f>(DB_Census_State!AN63*FE_ConvertionFactors!$D$25/FE_ConvertionFactors!$D$21)*FE_ConvertionFactors!$F$25*FE_ConvertionFactors!$G$25</f>
        <v>6648.722303999999</v>
      </c>
      <c r="AG63" s="205">
        <f>DB_Census_State!AN63*FE_ConvertionFactors!$C$22*FE_ConvertionFactors!$F$22*FE_ConvertionFactors!$H$22</f>
        <v>94724.266559999975</v>
      </c>
      <c r="AH63" s="205">
        <f>DB_Census_State!AN63*FE_ConvertionFactors!$C$23*FE_ConvertionFactors!$F$23*FE_ConvertionFactors!$H$23</f>
        <v>30399.880895999991</v>
      </c>
      <c r="AI63" s="205">
        <f>(DB_Census_State!AN63*FE_ConvertionFactors!$D$25/FE_ConvertionFactors!$D$21)*FE_ConvertionFactors!$F$25*FE_ConvertionFactors!$H$25</f>
        <v>708930.02879999985</v>
      </c>
      <c r="AJ63" s="205">
        <f>DB_Census_State!AN63*FE_ConvertionFactors!$C$22*FE_ConvertionFactors!$F$22*FE_ConvertionFactors!$I$22</f>
        <v>83709.816959999982</v>
      </c>
      <c r="AK63" s="205">
        <f>DB_Census_State!AO63*FE_ConvertionFactors!$F$27*FE_ConvertionFactors!$G$27</f>
        <v>6.0140000000000002</v>
      </c>
      <c r="AL63" s="205">
        <f>DB_Census_State!AO63*FE_ConvertionFactors!$C$29*FE_ConvertionFactors!$F$29*FE_ConvertionFactors!$G$29</f>
        <v>6.5165100000000002</v>
      </c>
      <c r="AM63" s="205">
        <f>DB_Census_State!AO63*FE_ConvertionFactors!$F$27*FE_ConvertionFactors!$H$27</f>
        <v>535.24599999999998</v>
      </c>
      <c r="AN63" s="205">
        <f>DB_Census_State!AO63*FE_ConvertionFactors!$C$29*FE_ConvertionFactors!$F$29*FE_ConvertionFactors!$H$29</f>
        <v>1472.5620000000001</v>
      </c>
      <c r="AO63" s="205">
        <f>DB_Census_State!AO63*FE_ConvertionFactors!$F$27*FE_ConvertionFactors!$I$27</f>
        <v>287.16850000000005</v>
      </c>
      <c r="AP63" s="205">
        <f>DB_Census_State!AP63*FE_ConvertionFactors!$F$31*FE_ConvertionFactors!$G$31</f>
        <v>1.3796999999999997</v>
      </c>
      <c r="AQ63" s="205">
        <f>DB_Census_State!AP63*FE_ConvertionFactors!$F$31*FE_ConvertionFactors!$H$31</f>
        <v>188.244</v>
      </c>
      <c r="AR63" s="205">
        <f>DB_Census_State!AP63*FE_ConvertionFactors!$F$31*FE_ConvertionFactors!$I$31</f>
        <v>156.87</v>
      </c>
      <c r="AS63" s="205">
        <f>DB_Census_State!AQ63*FE_ConvertionFactors!$C$34*FE_ConvertionFactors!$F$34*FE_ConvertionFactors!$G$34</f>
        <v>100.45616000000001</v>
      </c>
      <c r="AT63" s="205">
        <f>DB_Census_State!AQ63*FE_ConvertionFactors!$C$35*FE_ConvertionFactors!$F$35*FE_ConvertionFactors!$G$35</f>
        <v>334.19611800000001</v>
      </c>
      <c r="AU63" s="205">
        <f>DB_Census_State!AQ63*FE_ConvertionFactors!$C$35*FE_ConvertionFactors!$C$37*FE_ConvertionFactors!$F$37*FE_ConvertionFactors!$G$37</f>
        <v>191.308711104</v>
      </c>
      <c r="AV63" s="205">
        <f>DB_Census_State!AQ63*FE_ConvertionFactors!$C$35*FE_ConvertionFactors!$C$38*FE_ConvertionFactors!$C$39*FE_ConvertionFactors!$F$39*FE_ConvertionFactors!$G$39</f>
        <v>71.231220730999993</v>
      </c>
      <c r="AW63" s="205">
        <f>DB_Census_State!AQ63*FE_ConvertionFactors!$C$35*FE_ConvertionFactors!$C$38*FE_ConvertionFactors!$C$40*FE_ConvertionFactors!$F$40*FE_ConvertionFactors!$G$40</f>
        <v>14.636552204999999</v>
      </c>
      <c r="AX63" s="205">
        <f>DB_Census_State!AQ63*FE_ConvertionFactors!$C$35*FE_ConvertionFactors!$C$38*FE_ConvertionFactors!$C$41*FE_ConvertionFactors!$F$41*FE_ConvertionFactors!$G$41</f>
        <v>0</v>
      </c>
      <c r="AY63" s="205">
        <f>DB_Census_State!AQ63*FE_ConvertionFactors!$C$35*FE_ConvertionFactors!$C$42*FE_ConvertionFactors!$C$44*FE_ConvertionFactors!$F$44*FE_ConvertionFactors!$G$44</f>
        <v>384.09289905918064</v>
      </c>
      <c r="AZ63" s="205">
        <f>(DB_Census_State!AQ63*FE_ConvertionFactors!$D$46/FE_ConvertionFactors!$D$33)*FE_ConvertionFactors!$F$46*FE_ConvertionFactors!$G$46</f>
        <v>1318.3675093333336</v>
      </c>
      <c r="BA63" s="205">
        <f>DB_Census_State!AQ63*FE_ConvertionFactors!$C$34*FE_ConvertionFactors!$F$34*FE_ConvertionFactors!$H$34</f>
        <v>34155.094400000002</v>
      </c>
      <c r="BB63" s="205">
        <f>DB_Census_State!AQ63*FE_ConvertionFactors!$C$35*FE_ConvertionFactors!$F$35*FE_ConvertionFactors!$H$35</f>
        <v>378755.6004</v>
      </c>
      <c r="BC63" s="205">
        <f>DB_Census_State!AQ63*FE_ConvertionFactors!$C$35*FE_ConvertionFactors!$C$37*FE_ConvertionFactors!$F$37*FE_ConvertionFactors!$H$37</f>
        <v>195560.01579520002</v>
      </c>
      <c r="BD63" s="205">
        <f>DB_Census_State!AQ63*FE_ConvertionFactors!$C$35*FE_ConvertionFactors!$C$38*FE_ConvertionFactors!$C$39*FE_ConvertionFactors!$F$39*FE_ConvertionFactors!$H$39</f>
        <v>19038.162631739997</v>
      </c>
      <c r="BE63" s="205">
        <f>DB_Census_State!AQ63*FE_ConvertionFactors!$C$35*FE_ConvertionFactors!$C$38*FE_ConvertionFactors!$C$40*FE_ConvertionFactors!$F$40*FE_ConvertionFactors!$H$40</f>
        <v>6546.5306226000002</v>
      </c>
      <c r="BF63" s="205">
        <f>DB_Census_State!AQ63*FE_ConvertionFactors!$C$35*FE_ConvertionFactors!$C$38*FE_ConvertionFactors!$C$41*FE_ConvertionFactors!$F$41*FE_ConvertionFactors!$H$41</f>
        <v>71439.680716949995</v>
      </c>
      <c r="BG63" s="205">
        <f>DB_Census_State!AQ63*FE_ConvertionFactors!$C$35*FE_ConvertionFactors!$C$42*FE_ConvertionFactors!$C$44*FE_ConvertionFactors!$F$44*FE_ConvertionFactors!$H$44</f>
        <v>40298.271376700926</v>
      </c>
      <c r="BH63" s="205">
        <f>(DB_Census_State!AQ63*FE_ConvertionFactors!$D$46/FE_ConvertionFactors!$D$33)*FE_ConvertionFactors!$F$46*FE_ConvertionFactors!$H$46</f>
        <v>431004.76266666676</v>
      </c>
      <c r="BI63" s="205">
        <f>DB_Census_State!AQ63*FE_ConvertionFactors!$C$35*FE_ConvertionFactors!$C$38*FE_ConvertionFactors!$C$41*FE_ConvertionFactors!$F$41*FE_ConvertionFactors!$I$41</f>
        <v>66132.733006547991</v>
      </c>
      <c r="BJ63" s="181">
        <f>DB_Census_State!AR63*FE_ConvertionFactors!$F$48*FE_ConvertionFactors!$G$48</f>
        <v>424.25855999999999</v>
      </c>
      <c r="BK63" s="205">
        <f>(DB_Census_State!AR63*FE_ConvertionFactors!$D$50/FE_ConvertionFactors!$D$48)*FE_ConvertionFactors!$F$50*FE_ConvertionFactors!$G$50</f>
        <v>179.94239999999999</v>
      </c>
      <c r="BL63" s="181">
        <f>DB_Census_State!AR63*FE_ConvertionFactors!$F$48*FE_ConvertionFactors!$H$48</f>
        <v>31819.392000000003</v>
      </c>
      <c r="BM63" s="205">
        <f>(DB_Census_State!AR63*FE_ConvertionFactors!$D$50/FE_ConvertionFactors!$D$48)*FE_ConvertionFactors!$F$50*FE_ConvertionFactors!$H$50</f>
        <v>45365.759999999995</v>
      </c>
      <c r="BN63" s="181">
        <f>DB_Census_State!AR63*FE_ConvertionFactors!$F$48*FE_ConvertionFactors!$I$48</f>
        <v>22461.7536</v>
      </c>
      <c r="BO63" s="181">
        <f>DB_Census_State!AS63*FE_ConvertionFactors!$F$52*FE_ConvertionFactors!$G$52</f>
        <v>25.358616000000001</v>
      </c>
      <c r="BP63" s="205">
        <f>DB_Census_State!AS63*FE_ConvertionFactors!$C$53*FE_ConvertionFactors!$F$53*FE_ConvertionFactors!$G$53</f>
        <v>7.6075847999999997</v>
      </c>
      <c r="BQ63" s="205">
        <f>DB_Census_State!AS63*FE_ConvertionFactors!$C$54*FE_ConvertionFactors!$C$55*FE_ConvertionFactors!$F$55*FE_ConvertionFactors!$G$55</f>
        <v>12.260471999999998</v>
      </c>
      <c r="BR63" s="205">
        <f>DB_Census_State!AS63*FE_ConvertionFactors!$C$54*FE_ConvertionFactors!$C$56*FE_ConvertionFactors!$F$56*FE_ConvertionFactors!$G$56</f>
        <v>2.1554213789062571</v>
      </c>
      <c r="BS63" s="205">
        <f>DB_Census_State!AS63*FE_ConvertionFactors!$F$52*FE_ConvertionFactors!$H$52</f>
        <v>6031.2384000000011</v>
      </c>
      <c r="BT63" s="205">
        <f>DB_Census_State!AS63*FE_ConvertionFactors!$C$53*FE_ConvertionFactors!$F$53*FE_ConvertionFactors!$H$53</f>
        <v>1809.3715200000001</v>
      </c>
      <c r="BU63" s="205">
        <f>DB_Census_State!AS63*FE_ConvertionFactors!$C$54*FE_ConvertionFactors!$C$55*FE_ConvertionFactors!$F$55*FE_ConvertionFactors!$H$55</f>
        <v>3698.5757199999998</v>
      </c>
      <c r="BV63" s="205">
        <f>DB_Census_State!AS63*FE_ConvertionFactors!$C$54*FE_ConvertionFactors!$C$56*FE_ConvertionFactors!$F$56*FE_ConvertionFactors!$H$56</f>
        <v>566.15734885937684</v>
      </c>
      <c r="BW63" s="205">
        <f>DB_Census_State!AS63*FE_ConvertionFactors!$F$52*FE_ConvertionFactors!$I$52</f>
        <v>3084.1560000000004</v>
      </c>
      <c r="BX63" s="205">
        <f>DB_Census_State!AS63*FE_ConvertionFactors!$C$53*FE_ConvertionFactors!$F$53*FE_ConvertionFactors!$I$53</f>
        <v>925.24680000000001</v>
      </c>
      <c r="BY63" s="205">
        <f>DB_Census_State!AS63*FE_ConvertionFactors!$C$54*FE_ConvertionFactors!$C$55*FE_ConvertionFactors!$F$55*FE_ConvertionFactors!$L$55</f>
        <v>1920.80728</v>
      </c>
      <c r="BZ63" s="205">
        <f>DB_Census_State!AS63*FE_ConvertionFactors!$C$54*FE_ConvertionFactors!$C$56*FE_ConvertionFactors!$F$56*FE_ConvertionFactors!$I$56</f>
        <v>323.31320683593856</v>
      </c>
      <c r="CA63" s="205">
        <f>DB_Census_State!AT63*FE_ConvertionFactors!$F$58*FE_ConvertionFactors!$G$58</f>
        <v>298.65679999999998</v>
      </c>
      <c r="CB63" s="205">
        <f>(DB_Census_State!AT63*FE_ConvertionFactors!$D$60/FE_ConvertionFactors!$D$58)*FE_ConvertionFactors!$F$60*FE_ConvertionFactors!$G$60</f>
        <v>1400.3703409090911</v>
      </c>
      <c r="CC63" s="205">
        <f>DB_Census_State!AT63*FE_ConvertionFactors!$F$58*FE_ConvertionFactors!$H$58</f>
        <v>196424.28</v>
      </c>
      <c r="CD63" s="205">
        <f>(DB_Census_State!AT63*FE_ConvertionFactors!$D$60/FE_ConvertionFactors!$D$58)*FE_ConvertionFactors!$F$60*FE_ConvertionFactors!$H$60</f>
        <v>111917.14772727272</v>
      </c>
      <c r="CE63" s="205">
        <f>DB_Census_State!AT63*FE_ConvertionFactors!$F$58*FE_ConvertionFactors!$I$58</f>
        <v>147031.04000000001</v>
      </c>
      <c r="CF63" s="205">
        <f>DB_Census_State!AU63*FE_ConvertionFactors!$F$62*FE_ConvertionFactors!$G$62</f>
        <v>6192.4720000000007</v>
      </c>
      <c r="CG63" s="205">
        <f>DB_Census_State!AU63*FE_ConvertionFactors!$C$63*FE_ConvertionFactors!$F$63*FE_ConvertionFactors!$G$63</f>
        <v>2476.9888000000005</v>
      </c>
      <c r="CH63" s="205">
        <f>DB_Census_State!AU63*FE_ConvertionFactors!$C$64*FE_ConvertionFactors!$F$64*FE_ConvertionFactors!$G$64</f>
        <v>3715.4832000000006</v>
      </c>
      <c r="CI63" s="205">
        <f>(DB_Census_State!AU63*FE_ConvertionFactors!$D$66/FE_ConvertionFactors!$D$62)*FE_ConvertionFactors!$F$66*FE_ConvertionFactors!$G$66</f>
        <v>3289.7507500000002</v>
      </c>
      <c r="CJ63" s="205">
        <f>DB_Census_State!AU63*FE_ConvertionFactors!$F$62*FE_ConvertionFactors!$H$62</f>
        <v>1164184.736</v>
      </c>
      <c r="CK63" s="205">
        <f>DB_Census_State!AU63*FE_ConvertionFactors!$C$63*FE_ConvertionFactors!$F$63*FE_ConvertionFactors!$H$63</f>
        <v>465673.89440000005</v>
      </c>
      <c r="CL63" s="205">
        <f>DB_Census_State!AU63*FE_ConvertionFactors!$C$64*FE_ConvertionFactors!$F$64*FE_ConvertionFactors!$H$64</f>
        <v>698510.84160000004</v>
      </c>
      <c r="CM63" s="205">
        <f>(DB_Census_State!AU63*FE_ConvertionFactors!$D$66/FE_ConvertionFactors!$D$62)*FE_ConvertionFactors!$F$66*FE_ConvertionFactors!$H$66</f>
        <v>986925.22499999998</v>
      </c>
      <c r="CN63" s="205">
        <f>DB_Census_State!AU63*FE_ConvertionFactors!$F$62*FE_ConvertionFactors!$I$62</f>
        <v>990795.52</v>
      </c>
      <c r="CO63" s="205">
        <f>DB_Census_State!AU63*FE_ConvertionFactors!$C$63*FE_ConvertionFactors!$F$63*FE_ConvertionFactors!$I$63</f>
        <v>396318.20800000004</v>
      </c>
      <c r="CP63" s="205">
        <f>DB_Census_State!AU63*FE_ConvertionFactors!$C$64*FE_ConvertionFactors!$F$64*FE_ConvertionFactors!$L$64</f>
        <v>596335.05359999998</v>
      </c>
      <c r="CQ63" s="205">
        <f>DB_Census_State!AU63*FE_ConvertionFactors!$C$64*FE_ConvertionFactors!$F$64*FE_ConvertionFactors!$I$63</f>
        <v>594477.31200000003</v>
      </c>
      <c r="CR63" s="205">
        <f>DB_Census_State!AV63*FE_ConvertionFactors!$F$68*FE_ConvertionFactors!$G$68</f>
        <v>5131.6720000000005</v>
      </c>
      <c r="CS63" s="205">
        <f>DB_Census_State!AV63*FE_ConvertionFactors!$C$69*FE_ConvertionFactors!$F$69*FE_ConvertionFactors!$G$69</f>
        <v>1026.3344000000002</v>
      </c>
      <c r="CT63" s="205">
        <f>DB_Census_State!AV63*FE_ConvertionFactors!$C$70*FE_ConvertionFactors!$C$71*FE_ConvertionFactors!$F$71*FE_ConvertionFactors!$G$71</f>
        <v>0</v>
      </c>
      <c r="CU63" s="205">
        <f>DB_Census_State!AV63*FE_ConvertionFactors!$C$70*FE_ConvertionFactors!$C$72*FE_ConvertionFactors!$F$72*FE_ConvertionFactors!$G$72</f>
        <v>4365.0080980800012</v>
      </c>
      <c r="CV63" s="205">
        <f>(DB_Census_State!AV63*FE_ConvertionFactors!$D$74/FE_ConvertionFactors!$D$69)*FE_ConvertionFactors!$F$74*FE_ConvertionFactors!$G$74</f>
        <v>634.41000000000008</v>
      </c>
      <c r="CW63" s="205">
        <f>DB_Census_State!AV63*FE_ConvertionFactors!$F$68*FE_ConvertionFactors!$H$68</f>
        <v>300202.81199999998</v>
      </c>
      <c r="CX63" s="205">
        <f>DB_Census_State!AV63*FE_ConvertionFactors!$C$69*FE_ConvertionFactors!$F$69*FE_ConvertionFactors!$H$69</f>
        <v>60040.562400000003</v>
      </c>
      <c r="CY63" s="205">
        <f>DB_Census_State!AV63*FE_ConvertionFactors!$C$70*FE_ConvertionFactors!$C$71*FE_ConvertionFactors!$F$71*FE_ConvertionFactors!$H$71</f>
        <v>66486.168000000005</v>
      </c>
      <c r="CZ63" s="205">
        <f>DB_Census_State!AV63*FE_ConvertionFactors!$C$70*FE_ConvertionFactors!$C$72*FE_ConvertionFactors!$F$72*FE_ConvertionFactors!$H$72</f>
        <v>166005.13423200001</v>
      </c>
      <c r="DA63" s="205">
        <f>(DB_Census_State!AV63*FE_ConvertionFactors!$D$74/FE_ConvertionFactors!$D$69)*FE_ConvertionFactors!$F$74*FE_ConvertionFactors!$H$74</f>
        <v>209355.30000000002</v>
      </c>
      <c r="DB63" s="205">
        <f>DB_Census_State!AV63*FE_ConvertionFactors!$F$68*FE_ConvertionFactors!$I$68</f>
        <v>243754.42</v>
      </c>
      <c r="DC63" s="205">
        <f>DB_Census_State!AV63*FE_ConvertionFactors!$C$69*FE_ConvertionFactors!$F$69*FE_ConvertionFactors!$I$69</f>
        <v>48750.884000000005</v>
      </c>
      <c r="DD63" s="205">
        <f>DB_Census_State!AV63*FE_ConvertionFactors!$C$70*FE_ConvertionFactors!$C$71*FE_ConvertionFactors!$F$71*FE_ConvertionFactors!$I$71</f>
        <v>62595.12000000001</v>
      </c>
      <c r="DE63" s="205">
        <f>DB_Census_State!AV63*FE_ConvertionFactors!$C$70*FE_ConvertionFactors!$C$72*FE_ConvertionFactors!$F$72*FE_ConvertionFactors!$L$72</f>
        <v>116709.19335600003</v>
      </c>
      <c r="DF63" s="205">
        <f>DB_Census_State!AV63*FE_ConvertionFactors!$C$70*FE_ConvertionFactors!$C$72*FE_ConvertionFactors!$F$72*FE_ConvertionFactors!$I$69</f>
        <v>160106.47464000003</v>
      </c>
      <c r="DG63" s="205">
        <f>DB_Census_State!AW63*FE_ConvertionFactors!$F$76*FE_ConvertionFactors!$G$76</f>
        <v>0</v>
      </c>
      <c r="DH63" s="205">
        <f>DB_Census_State!AW63*FE_ConvertionFactors!$C$77*FE_ConvertionFactors!$F$77*FE_ConvertionFactors!$G$77</f>
        <v>0</v>
      </c>
      <c r="DI63" s="205">
        <f>DB_Census_State!AW63*FE_ConvertionFactors!$C$78*FE_ConvertionFactors!$F$78*FE_ConvertionFactors!$G$78</f>
        <v>0</v>
      </c>
      <c r="DJ63" s="205">
        <f>(DB_Census_State!AW63*FE_ConvertionFactors!$D$80/FE_ConvertionFactors!$D$76)*FE_ConvertionFactors!$F$80*FE_ConvertionFactors!$G$80</f>
        <v>0</v>
      </c>
      <c r="DK63" s="205">
        <f>DB_Census_State!AW63*FE_ConvertionFactors!$F$76*FE_ConvertionFactors!$H$76</f>
        <v>0</v>
      </c>
      <c r="DL63" s="205">
        <f>DB_Census_State!AW63*FE_ConvertionFactors!$C$77*FE_ConvertionFactors!$F$77*FE_ConvertionFactors!$H$77</f>
        <v>0</v>
      </c>
      <c r="DM63" s="205">
        <f>DB_Census_State!AW63*FE_ConvertionFactors!$C$78*FE_ConvertionFactors!$F$78*FE_ConvertionFactors!$H$78</f>
        <v>0</v>
      </c>
      <c r="DN63" s="205">
        <f>(DB_Census_State!AW63*FE_ConvertionFactors!$D$80/FE_ConvertionFactors!$D$76)*FE_ConvertionFactors!$F$80*FE_ConvertionFactors!$H$80</f>
        <v>0</v>
      </c>
      <c r="DO63" s="205">
        <f>DB_Census_State!AW63*FE_ConvertionFactors!$F$76*FE_ConvertionFactors!$I$76</f>
        <v>0</v>
      </c>
      <c r="DP63" s="205">
        <f>DB_Census_State!AW63*FE_ConvertionFactors!$C$77*FE_ConvertionFactors!$F$77*FE_ConvertionFactors!$I$77</f>
        <v>0</v>
      </c>
      <c r="DQ63" s="205">
        <f>DB_Census_State!AW63*FE_ConvertionFactors!$C$78*FE_ConvertionFactors!$F$78*FE_ConvertionFactors!$L$78</f>
        <v>0</v>
      </c>
      <c r="DR63" s="205">
        <f>DB_Census_State!AW63*FE_ConvertionFactors!$C$78*FE_ConvertionFactors!$F$78*FE_ConvertionFactors!$I$77</f>
        <v>0</v>
      </c>
      <c r="DS63" s="181">
        <f>SUM(DB_Census_State!M63:N63)*FE_ConvertionFactors!$E$84*FE_ConvertionFactors!$F$84*FE_ConvertionFactors!$G$84</f>
        <v>34661.543154907034</v>
      </c>
      <c r="DT63" s="181">
        <f>SUM(DB_Census_State!O63:P63)*FE_ConvertionFactors!$E$85*FE_ConvertionFactors!$F$85*FE_ConvertionFactors!$G$85</f>
        <v>45.273536944</v>
      </c>
      <c r="DU63" s="181">
        <f>SUM(DB_Census_State!Q63:S63)*FE_ConvertionFactors!$E$86*FE_ConvertionFactors!$F$86*FE_ConvertionFactors!$G$86</f>
        <v>434.60171855625003</v>
      </c>
      <c r="DV63" s="181">
        <f>DB_Census_State!U63*FE_ConvertionFactors!$E$87*FE_ConvertionFactors!$F$87*FE_ConvertionFactors!$G$87</f>
        <v>1626.8783319795341</v>
      </c>
      <c r="DW63" s="181">
        <f>DB_Census_State!V63*FE_ConvertionFactors!$E$88*FE_ConvertionFactors!$F$88*FE_ConvertionFactors!$G$88</f>
        <v>2155.4835075000005</v>
      </c>
      <c r="DX63" s="181">
        <f>SUM(DB_Census_State!M63:N63)*FE_ConvertionFactors!$E$84*FE_ConvertionFactors!$F$84*FE_ConvertionFactors!$H$84</f>
        <v>1958152.1132966962</v>
      </c>
      <c r="DY63" s="181">
        <f>SUM(DB_Census_State!O63:P63)*FE_ConvertionFactors!$E$85*FE_ConvertionFactors!$F$85*FE_ConvertionFactors!$H$85</f>
        <v>2822.9381859199998</v>
      </c>
      <c r="DZ63" s="181">
        <f>SUM(DB_Census_State!Q63:S63)*FE_ConvertionFactors!$E$86*FE_ConvertionFactors!$F$86*FE_ConvertionFactors!$H$86</f>
        <v>27618.574440625005</v>
      </c>
      <c r="EA63" s="181">
        <f>DB_Census_State!U63*FE_ConvertionFactors!$E$87*FE_ConvertionFactors!$F$87*FE_ConvertionFactors!$H$87</f>
        <v>124333.96578600066</v>
      </c>
      <c r="EB63" s="181">
        <f>DB_Census_State!V63*FE_ConvertionFactors!$E$88*FE_ConvertionFactors!$F$88*FE_ConvertionFactors!$H$88</f>
        <v>128833.49700000003</v>
      </c>
      <c r="EC63" s="181">
        <f>SUM(DB_Census_State!M63:N63)*FE_ConvertionFactors!$E$84*FE_ConvertionFactors!$F$84*FE_ConvertionFactors!$I$84</f>
        <v>1320439.7392345539</v>
      </c>
      <c r="ED63" s="181">
        <f>SUM(DB_Census_State!O63:P63)*FE_ConvertionFactors!$E$85*FE_ConvertionFactors!$F$85*FE_ConvertionFactors!$I$85</f>
        <v>1906.8148501119997</v>
      </c>
      <c r="EE63" s="181">
        <f>SUM(DB_Census_State!Q63:S63)*FE_ConvertionFactors!$E$86*FE_ConvertionFactors!$F$86*FE_ConvertionFactors!$I$86</f>
        <v>18655.565376875002</v>
      </c>
      <c r="EF63" s="181">
        <f>DB_Census_State!U63*FE_ConvertionFactors!$E$87*FE_ConvertionFactors!$F$87*FE_ConvertionFactors!$I$87</f>
        <v>99467.17262880053</v>
      </c>
      <c r="EG63" s="181">
        <f>DB_Census_State!V63*FE_ConvertionFactors!$E$88*FE_ConvertionFactors!$F$88*FE_ConvertionFactors!$I$88</f>
        <v>82255.232700000022</v>
      </c>
      <c r="EH63" s="181">
        <f>DB_Census_State!W63*0.00104*FE_ConvertionFactors!$F$90*FE_ConvertionFactors!$G$90</f>
        <v>4872.7077672000005</v>
      </c>
      <c r="EI63" s="181">
        <f>DB_Census_State!X63*0.00104*FE_ConvertionFactors!$F$91*FE_ConvertionFactors!$G$91</f>
        <v>1.6475367999999999</v>
      </c>
      <c r="EJ63" s="181">
        <f>DB_Census_State!Y63*0.000054*FE_ConvertionFactors!$F$92*FE_ConvertionFactors!$G$92</f>
        <v>531.91472039999996</v>
      </c>
      <c r="EK63" s="205">
        <f>DB_Census_State!W63*0.00104*FE_ConvertionFactors!$F$90*FE_ConvertionFactors!$H$90</f>
        <v>579208.65911999997</v>
      </c>
      <c r="EL63" s="205">
        <f>DB_Census_State!X63*0.00104*FE_ConvertionFactors!$F$91*FE_ConvertionFactors!$H$91</f>
        <v>195.83927999999997</v>
      </c>
      <c r="EM63" s="205">
        <f>DB_Census_State!Y63*0.000054*FE_ConvertionFactors!$F$92*FE_ConvertionFactors!$H$92</f>
        <v>44224.909610399998</v>
      </c>
      <c r="EN63" s="205">
        <f>DB_Census_State!W63*0.00104*FE_ConvertionFactors!$F$90*FE_ConvertionFactors!$I$90</f>
        <v>401952.42185280001</v>
      </c>
      <c r="EO63" s="205">
        <f>DB_Census_State!X63*0.00104*FE_ConvertionFactors!$F$91*FE_ConvertionFactors!$I$91</f>
        <v>135.90624319999998</v>
      </c>
      <c r="EP63" s="205">
        <f>DB_Census_State!Y63*0.000054*FE_ConvertionFactors!$F$92*FE_ConvertionFactors!$I$92</f>
        <v>26139.809116799996</v>
      </c>
    </row>
    <row r="64" spans="1:146" x14ac:dyDescent="0.2">
      <c r="A64" s="203">
        <v>21</v>
      </c>
      <c r="B64" s="203" t="s">
        <v>39</v>
      </c>
      <c r="C64" s="203">
        <v>1995</v>
      </c>
      <c r="D64" s="204" t="s">
        <v>201</v>
      </c>
      <c r="E64" s="205">
        <f>DB_Census_State!AL64*FE_ConvertionFactors!$C$4*FE_ConvertionFactors!$F$4*FE_ConvertionFactors!$G$4</f>
        <v>0</v>
      </c>
      <c r="F64" s="205">
        <f>DB_Census_State!AL64*FE_ConvertionFactors!$C$5*FE_ConvertionFactors!$F$5*FE_ConvertionFactors!$G$5</f>
        <v>456.022875</v>
      </c>
      <c r="G64" s="205">
        <f>(DB_Census_State!AL64*FE_ConvertionFactors!$D$9/FE_ConvertionFactors!$D$3)*FE_ConvertionFactors!$C$10*FE_ConvertionFactors!$F$10*FE_ConvertionFactors!$G$10</f>
        <v>42.392000000000003</v>
      </c>
      <c r="H64" s="205">
        <f>(DB_Census_State!AL64*FE_ConvertionFactors!$D$9/FE_ConvertionFactors!$D$3)*FE_ConvertionFactors!$C$11*FE_ConvertionFactors!$F$11*FE_ConvertionFactors!$G$11</f>
        <v>12.489750000000001</v>
      </c>
      <c r="I64" s="205">
        <f>DB_Census_State!AL64*FE_ConvertionFactors!$C$4*FE_ConvertionFactors!$F$4*FE_ConvertionFactors!$H$4</f>
        <v>14737.499999999998</v>
      </c>
      <c r="J64" s="205">
        <f>DB_Census_State!AL64*FE_ConvertionFactors!$C$5*FE_ConvertionFactors!$F$5*FE_ConvertionFactors!$H$5</f>
        <v>26215.21875</v>
      </c>
      <c r="K64" s="205">
        <f>(DB_Census_State!AL64*FE_ConvertionFactors!$D$9/FE_ConvertionFactors!$D$3)*FE_ConvertionFactors!$C$10*FE_ConvertionFactors!$F$10*FE_ConvertionFactors!$H$10</f>
        <v>12452.65</v>
      </c>
      <c r="L64" s="205">
        <f>(DB_Census_State!AL64*FE_ConvertionFactors!$D$9/FE_ConvertionFactors!$D$3)*FE_ConvertionFactors!$C$11*FE_ConvertionFactors!$F$11*FE_ConvertionFactors!$H$11</f>
        <v>1945.1250000000002</v>
      </c>
      <c r="M64" s="205">
        <f>DB_Census_State!AL64*FE_ConvertionFactors!$C$4*FE_ConvertionFactors!$F$4*FE_ConvertionFactors!$I$4</f>
        <v>13875</v>
      </c>
      <c r="N64" s="205">
        <f>DB_Census_State!AL64*FE_ConvertionFactors!$C$5*FE_ConvertionFactors!$F$5*FE_ConvertionFactors!$L$5</f>
        <v>13229.540625000001</v>
      </c>
      <c r="O64" s="205">
        <f>DB_Census_State!AM64*FE_ConvertionFactors!$C$14*FE_ConvertionFactors!$F$14*FE_ConvertionFactors!$G$14</f>
        <v>26033.251919999999</v>
      </c>
      <c r="P64" s="205">
        <f>DB_Census_State!AM64*FE_ConvertionFactors!$C$15*FE_ConvertionFactors!$F$15*FE_ConvertionFactors!$G$15</f>
        <v>7484.2231739999997</v>
      </c>
      <c r="Q64" s="205">
        <f>DB_Census_State!AM64*FE_ConvertionFactors!$C$16*FE_ConvertionFactors!$F$16*FE_ConvertionFactors!$G$16</f>
        <v>10413.300768000001</v>
      </c>
      <c r="R64" s="205">
        <f>DB_Census_State!AM64*FE_ConvertionFactors!$C$17*FE_ConvertionFactors!$F$17*FE_ConvertionFactors!$G$17</f>
        <v>3816.8707530000001</v>
      </c>
      <c r="S64" s="205">
        <f>(DB_Census_State!AM64*FE_ConvertionFactors!$D$19/FE_ConvertionFactors!$D$13)*FE_ConvertionFactors!$F$19*FE_ConvertionFactors!$G$19</f>
        <v>26736.691520000004</v>
      </c>
      <c r="T64" s="205">
        <f>DB_Census_State!AM64*FE_ConvertionFactors!$C$14*FE_ConvertionFactors!$F$14*FE_ConvertionFactors!$H$14</f>
        <v>4505755.1400000006</v>
      </c>
      <c r="U64" s="205">
        <f>DB_Census_State!AM64*FE_ConvertionFactors!$C$15*FE_ConvertionFactors!$F$15*FE_ConvertionFactors!$H$15</f>
        <v>1072064.4006000001</v>
      </c>
      <c r="V64" s="205">
        <f>DB_Census_State!AM64*FE_ConvertionFactors!$C$16*FE_ConvertionFactors!$F$16*FE_ConvertionFactors!$H$16</f>
        <v>1802302.0560000001</v>
      </c>
      <c r="W64" s="205">
        <f>DB_Census_State!AM64*FE_ConvertionFactors!$C$17*FE_ConvertionFactors!$F$17*FE_ConvertionFactors!$H$17</f>
        <v>1681486.3047000002</v>
      </c>
      <c r="X64" s="205">
        <f>(DB_Census_State!AM64*FE_ConvertionFactors!$D$19/FE_ConvertionFactors!$D$13)*FE_ConvertionFactors!$F$19*FE_ConvertionFactors!$H$19</f>
        <v>9867112.3466666676</v>
      </c>
      <c r="Y64" s="205">
        <f>DB_Census_State!AM64*FE_ConvertionFactors!$C$14*FE_ConvertionFactors!$F$14*FE_ConvertionFactors!$I$14</f>
        <v>4180339.4909999999</v>
      </c>
      <c r="Z64" s="205">
        <f>DB_Census_State!AM64*FE_ConvertionFactors!$C$15*FE_ConvertionFactors!$F$15*FE_ConvertionFactors!$L$15</f>
        <v>715552.41832499986</v>
      </c>
      <c r="AA64" s="205">
        <f>DB_Census_State!AM64*FE_ConvertionFactors!$C$15*FE_ConvertionFactors!$F$15*FE_ConvertionFactors!$I$14</f>
        <v>844503.56084999989</v>
      </c>
      <c r="AB64" s="205">
        <f>DB_Census_State!AM64*FE_ConvertionFactors!$C$16*FE_ConvertionFactors!$F$16*FE_ConvertionFactors!$L$16</f>
        <v>1199020.5953271538</v>
      </c>
      <c r="AC64" s="205">
        <f>DB_Census_State!AM64*FE_ConvertionFactors!$C$16*FE_ConvertionFactors!$F$16*FE_ConvertionFactors!$I$14</f>
        <v>1672135.7964000001</v>
      </c>
      <c r="AD64" s="205">
        <f>DB_Census_State!AN64*FE_ConvertionFactors!$C$22*FE_ConvertionFactors!$F$22*FE_ConvertionFactors!$G$22</f>
        <v>807.46502759999998</v>
      </c>
      <c r="AE64" s="205">
        <f>DB_Census_State!AN64*FE_ConvertionFactors!$C$23*FE_ConvertionFactors!$F$23*FE_ConvertionFactors!$G$23</f>
        <v>324.50952995999995</v>
      </c>
      <c r="AF64" s="205">
        <f>(DB_Census_State!AN64*FE_ConvertionFactors!$D$25/FE_ConvertionFactors!$D$21)*FE_ConvertionFactors!$F$25*FE_ConvertionFactors!$G$25</f>
        <v>18393.028416000001</v>
      </c>
      <c r="AG64" s="205">
        <f>DB_Census_State!AN64*FE_ConvertionFactors!$C$22*FE_ConvertionFactors!$F$22*FE_ConvertionFactors!$H$22</f>
        <v>262045.25424000001</v>
      </c>
      <c r="AH64" s="205">
        <f>DB_Census_State!AN64*FE_ConvertionFactors!$C$23*FE_ConvertionFactors!$F$23*FE_ConvertionFactors!$H$23</f>
        <v>84098.244383999991</v>
      </c>
      <c r="AI64" s="205">
        <f>(DB_Census_State!AN64*FE_ConvertionFactors!$D$25/FE_ConvertionFactors!$D$21)*FE_ConvertionFactors!$F$25*FE_ConvertionFactors!$H$25</f>
        <v>1961184.3551999999</v>
      </c>
      <c r="AJ64" s="205">
        <f>DB_Census_State!AN64*FE_ConvertionFactors!$C$22*FE_ConvertionFactors!$F$22*FE_ConvertionFactors!$I$22</f>
        <v>231574.87583999999</v>
      </c>
      <c r="AK64" s="205">
        <f>DB_Census_State!AO64*FE_ConvertionFactors!$F$27*FE_ConvertionFactors!$G$27</f>
        <v>0.38800000000000001</v>
      </c>
      <c r="AL64" s="205">
        <f>DB_Census_State!AO64*FE_ConvertionFactors!$C$29*FE_ConvertionFactors!$F$29*FE_ConvertionFactors!$G$29</f>
        <v>0.42042000000000002</v>
      </c>
      <c r="AM64" s="205">
        <f>DB_Census_State!AO64*FE_ConvertionFactors!$F$27*FE_ConvertionFactors!$H$27</f>
        <v>34.532000000000004</v>
      </c>
      <c r="AN64" s="205">
        <f>DB_Census_State!AO64*FE_ConvertionFactors!$C$29*FE_ConvertionFactors!$F$29*FE_ConvertionFactors!$H$29</f>
        <v>95.003999999999991</v>
      </c>
      <c r="AO64" s="205">
        <f>DB_Census_State!AO64*FE_ConvertionFactors!$F$27*FE_ConvertionFactors!$I$27</f>
        <v>18.527000000000001</v>
      </c>
      <c r="AP64" s="205">
        <f>DB_Census_State!AP64*FE_ConvertionFactors!$F$31*FE_ConvertionFactors!$G$31</f>
        <v>7.4503799999999982</v>
      </c>
      <c r="AQ64" s="205">
        <f>DB_Census_State!AP64*FE_ConvertionFactors!$F$31*FE_ConvertionFactors!$H$31</f>
        <v>1016.5176</v>
      </c>
      <c r="AR64" s="205">
        <f>DB_Census_State!AP64*FE_ConvertionFactors!$F$31*FE_ConvertionFactors!$I$31</f>
        <v>847.09799999999996</v>
      </c>
      <c r="AS64" s="205">
        <f>DB_Census_State!AQ64*FE_ConvertionFactors!$C$34*FE_ConvertionFactors!$F$34*FE_ConvertionFactors!$G$34</f>
        <v>928.77008000000012</v>
      </c>
      <c r="AT64" s="205">
        <f>DB_Census_State!AQ64*FE_ConvertionFactors!$C$35*FE_ConvertionFactors!$F$35*FE_ConvertionFactors!$G$35</f>
        <v>3089.8190340000001</v>
      </c>
      <c r="AU64" s="205">
        <f>DB_Census_State!AQ64*FE_ConvertionFactors!$C$35*FE_ConvertionFactors!$C$37*FE_ConvertionFactors!$F$37*FE_ConvertionFactors!$G$37</f>
        <v>1768.7497403520003</v>
      </c>
      <c r="AV64" s="205">
        <f>DB_Census_State!AQ64*FE_ConvertionFactors!$C$35*FE_ConvertionFactors!$C$38*FE_ConvertionFactors!$C$39*FE_ConvertionFactors!$F$39*FE_ConvertionFactors!$G$39</f>
        <v>658.57013225300011</v>
      </c>
      <c r="AW64" s="205">
        <f>DB_Census_State!AQ64*FE_ConvertionFactors!$C$35*FE_ConvertionFactors!$C$38*FE_ConvertionFactors!$C$40*FE_ConvertionFactors!$F$40*FE_ConvertionFactors!$G$40</f>
        <v>135.32262991500002</v>
      </c>
      <c r="AX64" s="205">
        <f>DB_Census_State!AQ64*FE_ConvertionFactors!$C$35*FE_ConvertionFactors!$C$38*FE_ConvertionFactors!$C$41*FE_ConvertionFactors!$F$41*FE_ConvertionFactors!$G$41</f>
        <v>0</v>
      </c>
      <c r="AY64" s="205">
        <f>DB_Census_State!AQ64*FE_ConvertionFactors!$C$35*FE_ConvertionFactors!$C$42*FE_ConvertionFactors!$C$44*FE_ConvertionFactors!$F$44*FE_ConvertionFactors!$G$44</f>
        <v>3551.1410408941283</v>
      </c>
      <c r="AZ64" s="205">
        <f>(DB_Census_State!AQ64*FE_ConvertionFactors!$D$46/FE_ConvertionFactors!$D$33)*FE_ConvertionFactors!$F$46*FE_ConvertionFactors!$G$46</f>
        <v>12189.001621333333</v>
      </c>
      <c r="BA64" s="205">
        <f>DB_Census_State!AQ64*FE_ConvertionFactors!$C$34*FE_ConvertionFactors!$F$34*FE_ConvertionFactors!$H$34</f>
        <v>315781.8272</v>
      </c>
      <c r="BB64" s="205">
        <f>DB_Census_State!AQ64*FE_ConvertionFactors!$C$35*FE_ConvertionFactors!$F$35*FE_ConvertionFactors!$H$35</f>
        <v>3501794.9052000004</v>
      </c>
      <c r="BC64" s="205">
        <f>DB_Census_State!AQ64*FE_ConvertionFactors!$C$35*FE_ConvertionFactors!$C$37*FE_ConvertionFactors!$F$37*FE_ConvertionFactors!$H$37</f>
        <v>1808055.2901376004</v>
      </c>
      <c r="BD64" s="205">
        <f>DB_Census_State!AQ64*FE_ConvertionFactors!$C$35*FE_ConvertionFactors!$C$38*FE_ConvertionFactors!$C$39*FE_ConvertionFactors!$F$39*FE_ConvertionFactors!$H$39</f>
        <v>176017.83534762001</v>
      </c>
      <c r="BE64" s="205">
        <f>DB_Census_State!AQ64*FE_ConvertionFactors!$C$35*FE_ConvertionFactors!$C$38*FE_ConvertionFactors!$C$40*FE_ConvertionFactors!$F$40*FE_ConvertionFactors!$H$40</f>
        <v>60526.121743800009</v>
      </c>
      <c r="BF64" s="205">
        <f>DB_Census_State!AQ64*FE_ConvertionFactors!$C$35*FE_ConvertionFactors!$C$38*FE_ConvertionFactors!$C$41*FE_ConvertionFactors!$F$41*FE_ConvertionFactors!$H$41</f>
        <v>660497.45455784991</v>
      </c>
      <c r="BG64" s="205">
        <f>DB_Census_State!AQ64*FE_ConvertionFactors!$C$35*FE_ConvertionFactors!$C$42*FE_ConvertionFactors!$C$44*FE_ConvertionFactors!$F$44*FE_ConvertionFactors!$H$44</f>
        <v>372578.732159384</v>
      </c>
      <c r="BH64" s="205">
        <f>(DB_Census_State!AQ64*FE_ConvertionFactors!$D$46/FE_ConvertionFactors!$D$33)*FE_ConvertionFactors!$F$46*FE_ConvertionFactors!$H$46</f>
        <v>3984865.9146666666</v>
      </c>
      <c r="BI64" s="205">
        <f>DB_Census_State!AQ64*FE_ConvertionFactors!$C$35*FE_ConvertionFactors!$C$38*FE_ConvertionFactors!$C$41*FE_ConvertionFactors!$F$41*FE_ConvertionFactors!$I$41</f>
        <v>611431.92936212395</v>
      </c>
      <c r="BJ64" s="181">
        <f>DB_Census_State!AR64*FE_ConvertionFactors!$F$48*FE_ConvertionFactors!$G$48</f>
        <v>4378.48092</v>
      </c>
      <c r="BK64" s="205">
        <f>(DB_Census_State!AR64*FE_ConvertionFactors!$D$50/FE_ConvertionFactors!$D$48)*FE_ConvertionFactors!$F$50*FE_ConvertionFactors!$G$50</f>
        <v>1857.0617999999997</v>
      </c>
      <c r="BL64" s="181">
        <f>DB_Census_State!AR64*FE_ConvertionFactors!$F$48*FE_ConvertionFactors!$H$48</f>
        <v>328386.06900000002</v>
      </c>
      <c r="BM64" s="205">
        <f>(DB_Census_State!AR64*FE_ConvertionFactors!$D$50/FE_ConvertionFactors!$D$48)*FE_ConvertionFactors!$F$50*FE_ConvertionFactors!$H$50</f>
        <v>468188.81999999995</v>
      </c>
      <c r="BN64" s="181">
        <f>DB_Census_State!AR64*FE_ConvertionFactors!$F$48*FE_ConvertionFactors!$I$48</f>
        <v>231812.31645000001</v>
      </c>
      <c r="BO64" s="181">
        <f>DB_Census_State!AS64*FE_ConvertionFactors!$F$52*FE_ConvertionFactors!$G$52</f>
        <v>90.181728000000021</v>
      </c>
      <c r="BP64" s="205">
        <f>DB_Census_State!AS64*FE_ConvertionFactors!$C$53*FE_ConvertionFactors!$F$53*FE_ConvertionFactors!$G$53</f>
        <v>27.054518400000003</v>
      </c>
      <c r="BQ64" s="205">
        <f>DB_Census_State!AS64*FE_ConvertionFactors!$C$54*FE_ConvertionFactors!$C$55*FE_ConvertionFactors!$F$55*FE_ConvertionFactors!$G$55</f>
        <v>43.601376000000002</v>
      </c>
      <c r="BR64" s="205">
        <f>DB_Census_State!AS64*FE_ConvertionFactors!$C$54*FE_ConvertionFactors!$C$56*FE_ConvertionFactors!$F$56*FE_ConvertionFactors!$G$56</f>
        <v>7.6652300156250242</v>
      </c>
      <c r="BS64" s="205">
        <f>DB_Census_State!AS64*FE_ConvertionFactors!$F$52*FE_ConvertionFactors!$H$52</f>
        <v>21448.627200000006</v>
      </c>
      <c r="BT64" s="205">
        <f>DB_Census_State!AS64*FE_ConvertionFactors!$C$53*FE_ConvertionFactors!$F$53*FE_ConvertionFactors!$H$53</f>
        <v>6434.5881600000021</v>
      </c>
      <c r="BU64" s="205">
        <f>DB_Census_State!AS64*FE_ConvertionFactors!$C$54*FE_ConvertionFactors!$C$55*FE_ConvertionFactors!$F$55*FE_ConvertionFactors!$H$55</f>
        <v>13153.081760000001</v>
      </c>
      <c r="BV64" s="205">
        <f>DB_Census_State!AS64*FE_ConvertionFactors!$C$54*FE_ConvertionFactors!$C$56*FE_ConvertionFactors!$F$56*FE_ConvertionFactors!$H$56</f>
        <v>2013.4004174375066</v>
      </c>
      <c r="BW64" s="205">
        <f>DB_Census_State!AS64*FE_ConvertionFactors!$F$52*FE_ConvertionFactors!$I$52</f>
        <v>10968.048000000003</v>
      </c>
      <c r="BX64" s="205">
        <f>DB_Census_State!AS64*FE_ConvertionFactors!$C$53*FE_ConvertionFactors!$F$53*FE_ConvertionFactors!$I$53</f>
        <v>3290.4144000000006</v>
      </c>
      <c r="BY64" s="205">
        <f>DB_Census_State!AS64*FE_ConvertionFactors!$C$54*FE_ConvertionFactors!$C$55*FE_ConvertionFactors!$F$55*FE_ConvertionFactors!$L$55</f>
        <v>6830.8822400000008</v>
      </c>
      <c r="BZ64" s="205">
        <f>DB_Census_State!AS64*FE_ConvertionFactors!$C$54*FE_ConvertionFactors!$C$56*FE_ConvertionFactors!$F$56*FE_ConvertionFactors!$I$56</f>
        <v>1149.7845023437537</v>
      </c>
      <c r="CA64" s="205">
        <f>DB_Census_State!AT64*FE_ConvertionFactors!$F$58*FE_ConvertionFactors!$G$58</f>
        <v>5716.3009279999997</v>
      </c>
      <c r="CB64" s="205">
        <f>(DB_Census_State!AT64*FE_ConvertionFactors!$D$60/FE_ConvertionFactors!$D$58)*FE_ConvertionFactors!$F$60*FE_ConvertionFactors!$G$60</f>
        <v>26803.134163636365</v>
      </c>
      <c r="CC64" s="205">
        <f>DB_Census_State!AT64*FE_ConvertionFactors!$F$58*FE_ConvertionFactors!$H$58</f>
        <v>3759567.1488000005</v>
      </c>
      <c r="CD64" s="205">
        <f>(DB_Census_State!AT64*FE_ConvertionFactors!$D$60/FE_ConvertionFactors!$D$58)*FE_ConvertionFactors!$F$60*FE_ConvertionFactors!$H$60</f>
        <v>2142097.8709090911</v>
      </c>
      <c r="CE64" s="205">
        <f>DB_Census_State!AT64*FE_ConvertionFactors!$F$58*FE_ConvertionFactors!$I$58</f>
        <v>2814178.9184000003</v>
      </c>
      <c r="CF64" s="205">
        <f>DB_Census_State!AU64*FE_ConvertionFactors!$F$62*FE_ConvertionFactors!$G$62</f>
        <v>15695.416000000001</v>
      </c>
      <c r="CG64" s="205">
        <f>DB_Census_State!AU64*FE_ConvertionFactors!$C$63*FE_ConvertionFactors!$F$63*FE_ConvertionFactors!$G$63</f>
        <v>6278.166400000001</v>
      </c>
      <c r="CH64" s="205">
        <f>DB_Census_State!AU64*FE_ConvertionFactors!$C$64*FE_ConvertionFactors!$F$64*FE_ConvertionFactors!$G$64</f>
        <v>9417.249600000001</v>
      </c>
      <c r="CI64" s="205">
        <f>(DB_Census_State!AU64*FE_ConvertionFactors!$D$66/FE_ConvertionFactors!$D$62)*FE_ConvertionFactors!$F$66*FE_ConvertionFactors!$G$66</f>
        <v>8338.1897499999995</v>
      </c>
      <c r="CJ64" s="205">
        <f>DB_Census_State!AU64*FE_ConvertionFactors!$F$62*FE_ConvertionFactors!$H$62</f>
        <v>2950738.2080000001</v>
      </c>
      <c r="CK64" s="205">
        <f>DB_Census_State!AU64*FE_ConvertionFactors!$C$63*FE_ConvertionFactors!$F$63*FE_ConvertionFactors!$H$63</f>
        <v>1180295.2832000002</v>
      </c>
      <c r="CL64" s="205">
        <f>DB_Census_State!AU64*FE_ConvertionFactors!$C$64*FE_ConvertionFactors!$F$64*FE_ConvertionFactors!$H$64</f>
        <v>1770442.9248000002</v>
      </c>
      <c r="CM64" s="205">
        <f>(DB_Census_State!AU64*FE_ConvertionFactors!$D$66/FE_ConvertionFactors!$D$62)*FE_ConvertionFactors!$F$66*FE_ConvertionFactors!$H$66</f>
        <v>2501456.9249999998</v>
      </c>
      <c r="CN64" s="205">
        <f>DB_Census_State!AU64*FE_ConvertionFactors!$F$62*FE_ConvertionFactors!$I$62</f>
        <v>2511266.56</v>
      </c>
      <c r="CO64" s="205">
        <f>DB_Census_State!AU64*FE_ConvertionFactors!$C$63*FE_ConvertionFactors!$F$63*FE_ConvertionFactors!$I$63</f>
        <v>1004506.6240000001</v>
      </c>
      <c r="CP64" s="205">
        <f>DB_Census_State!AU64*FE_ConvertionFactors!$C$64*FE_ConvertionFactors!$F$64*FE_ConvertionFactors!$L$64</f>
        <v>1511468.5607999996</v>
      </c>
      <c r="CQ64" s="205">
        <f>DB_Census_State!AU64*FE_ConvertionFactors!$C$64*FE_ConvertionFactors!$F$64*FE_ConvertionFactors!$I$63</f>
        <v>1506759.936</v>
      </c>
      <c r="CR64" s="205">
        <f>DB_Census_State!AV64*FE_ConvertionFactors!$F$68*FE_ConvertionFactors!$G$68</f>
        <v>49184.408000000003</v>
      </c>
      <c r="CS64" s="205">
        <f>DB_Census_State!AV64*FE_ConvertionFactors!$C$69*FE_ConvertionFactors!$F$69*FE_ConvertionFactors!$G$69</f>
        <v>9836.8816000000006</v>
      </c>
      <c r="CT64" s="205">
        <f>DB_Census_State!AV64*FE_ConvertionFactors!$C$70*FE_ConvertionFactors!$C$71*FE_ConvertionFactors!$F$71*FE_ConvertionFactors!$G$71</f>
        <v>0</v>
      </c>
      <c r="CU64" s="205">
        <f>DB_Census_State!AV64*FE_ConvertionFactors!$C$70*FE_ConvertionFactors!$C$72*FE_ConvertionFactors!$F$72*FE_ConvertionFactors!$G$72</f>
        <v>41836.333113120003</v>
      </c>
      <c r="CV64" s="205">
        <f>(DB_Census_State!AV64*FE_ConvertionFactors!$D$74/FE_ConvertionFactors!$D$69)*FE_ConvertionFactors!$F$74*FE_ConvertionFactors!$G$74</f>
        <v>6080.4900000000007</v>
      </c>
      <c r="CW64" s="205">
        <f>DB_Census_State!AV64*FE_ConvertionFactors!$F$68*FE_ConvertionFactors!$H$68</f>
        <v>2877287.8679999998</v>
      </c>
      <c r="CX64" s="205">
        <f>DB_Census_State!AV64*FE_ConvertionFactors!$C$69*FE_ConvertionFactors!$F$69*FE_ConvertionFactors!$H$69</f>
        <v>575457.5736</v>
      </c>
      <c r="CY64" s="205">
        <f>DB_Census_State!AV64*FE_ConvertionFactors!$C$70*FE_ConvertionFactors!$C$71*FE_ConvertionFactors!$F$71*FE_ConvertionFactors!$H$71</f>
        <v>637235.35199999996</v>
      </c>
      <c r="CZ64" s="205">
        <f>DB_Census_State!AV64*FE_ConvertionFactors!$C$70*FE_ConvertionFactors!$C$72*FE_ConvertionFactors!$F$72*FE_ConvertionFactors!$H$72</f>
        <v>1591072.9002480002</v>
      </c>
      <c r="DA64" s="205">
        <f>(DB_Census_State!AV64*FE_ConvertionFactors!$D$74/FE_ConvertionFactors!$D$69)*FE_ConvertionFactors!$F$74*FE_ConvertionFactors!$H$74</f>
        <v>2006561.7</v>
      </c>
      <c r="DB64" s="205">
        <f>DB_Census_State!AV64*FE_ConvertionFactors!$F$68*FE_ConvertionFactors!$I$68</f>
        <v>2336259.38</v>
      </c>
      <c r="DC64" s="205">
        <f>DB_Census_State!AV64*FE_ConvertionFactors!$C$69*FE_ConvertionFactors!$F$69*FE_ConvertionFactors!$I$69</f>
        <v>467251.87600000005</v>
      </c>
      <c r="DD64" s="205">
        <f>DB_Census_State!AV64*FE_ConvertionFactors!$C$70*FE_ConvertionFactors!$C$71*FE_ConvertionFactors!$F$71*FE_ConvertionFactors!$I$71</f>
        <v>599941.67999999993</v>
      </c>
      <c r="DE64" s="205">
        <f>DB_Census_State!AV64*FE_ConvertionFactors!$C$70*FE_ConvertionFactors!$C$72*FE_ConvertionFactors!$F$72*FE_ConvertionFactors!$L$72</f>
        <v>1118596.9374840001</v>
      </c>
      <c r="DF64" s="205">
        <f>DB_Census_State!AV64*FE_ConvertionFactors!$C$70*FE_ConvertionFactors!$C$72*FE_ConvertionFactors!$F$72*FE_ConvertionFactors!$I$69</f>
        <v>1534537.3149600001</v>
      </c>
      <c r="DG64" s="205">
        <f>DB_Census_State!AW64*FE_ConvertionFactors!$F$76*FE_ConvertionFactors!$G$76</f>
        <v>0</v>
      </c>
      <c r="DH64" s="205">
        <f>DB_Census_State!AW64*FE_ConvertionFactors!$C$77*FE_ConvertionFactors!$F$77*FE_ConvertionFactors!$G$77</f>
        <v>0</v>
      </c>
      <c r="DI64" s="205">
        <f>DB_Census_State!AW64*FE_ConvertionFactors!$C$78*FE_ConvertionFactors!$F$78*FE_ConvertionFactors!$G$78</f>
        <v>0</v>
      </c>
      <c r="DJ64" s="205">
        <f>(DB_Census_State!AW64*FE_ConvertionFactors!$D$80/FE_ConvertionFactors!$D$76)*FE_ConvertionFactors!$F$80*FE_ConvertionFactors!$G$80</f>
        <v>0</v>
      </c>
      <c r="DK64" s="205">
        <f>DB_Census_State!AW64*FE_ConvertionFactors!$F$76*FE_ConvertionFactors!$H$76</f>
        <v>0</v>
      </c>
      <c r="DL64" s="205">
        <f>DB_Census_State!AW64*FE_ConvertionFactors!$C$77*FE_ConvertionFactors!$F$77*FE_ConvertionFactors!$H$77</f>
        <v>0</v>
      </c>
      <c r="DM64" s="205">
        <f>DB_Census_State!AW64*FE_ConvertionFactors!$C$78*FE_ConvertionFactors!$F$78*FE_ConvertionFactors!$H$78</f>
        <v>0</v>
      </c>
      <c r="DN64" s="205">
        <f>(DB_Census_State!AW64*FE_ConvertionFactors!$D$80/FE_ConvertionFactors!$D$76)*FE_ConvertionFactors!$F$80*FE_ConvertionFactors!$H$80</f>
        <v>0</v>
      </c>
      <c r="DO64" s="205">
        <f>DB_Census_State!AW64*FE_ConvertionFactors!$F$76*FE_ConvertionFactors!$I$76</f>
        <v>0</v>
      </c>
      <c r="DP64" s="205">
        <f>DB_Census_State!AW64*FE_ConvertionFactors!$C$77*FE_ConvertionFactors!$F$77*FE_ConvertionFactors!$I$77</f>
        <v>0</v>
      </c>
      <c r="DQ64" s="205">
        <f>DB_Census_State!AW64*FE_ConvertionFactors!$C$78*FE_ConvertionFactors!$F$78*FE_ConvertionFactors!$L$78</f>
        <v>0</v>
      </c>
      <c r="DR64" s="205">
        <f>DB_Census_State!AW64*FE_ConvertionFactors!$C$78*FE_ConvertionFactors!$F$78*FE_ConvertionFactors!$I$77</f>
        <v>0</v>
      </c>
      <c r="DS64" s="181">
        <f>SUM(DB_Census_State!M64:N64)*FE_ConvertionFactors!$E$84*FE_ConvertionFactors!$F$84*FE_ConvertionFactors!$G$84</f>
        <v>26234.631061439319</v>
      </c>
      <c r="DT64" s="181">
        <f>SUM(DB_Census_State!O64:P64)*FE_ConvertionFactors!$E$85*FE_ConvertionFactors!$F$85*FE_ConvertionFactors!$G$85</f>
        <v>328.59749299800001</v>
      </c>
      <c r="DU64" s="181">
        <f>SUM(DB_Census_State!Q64:S64)*FE_ConvertionFactors!$E$86*FE_ConvertionFactors!$F$86*FE_ConvertionFactors!$G$86</f>
        <v>897.11425656525</v>
      </c>
      <c r="DV64" s="181">
        <f>DB_Census_State!U64*FE_ConvertionFactors!$E$87*FE_ConvertionFactors!$F$87*FE_ConvertionFactors!$G$87</f>
        <v>14487.09170409607</v>
      </c>
      <c r="DW64" s="181">
        <f>DB_Census_State!V64*FE_ConvertionFactors!$E$88*FE_ConvertionFactors!$F$88*FE_ConvertionFactors!$G$88</f>
        <v>10305.708975000001</v>
      </c>
      <c r="DX64" s="181">
        <f>SUM(DB_Census_State!M64:N64)*FE_ConvertionFactors!$E$84*FE_ConvertionFactors!$F$84*FE_ConvertionFactors!$H$84</f>
        <v>1482086.3002241694</v>
      </c>
      <c r="DY64" s="181">
        <f>SUM(DB_Census_State!O64:P64)*FE_ConvertionFactors!$E$85*FE_ConvertionFactors!$F$85*FE_ConvertionFactors!$H$85</f>
        <v>20489.020151640001</v>
      </c>
      <c r="DZ64" s="181">
        <f>SUM(DB_Census_State!Q64:S64)*FE_ConvertionFactors!$E$86*FE_ConvertionFactors!$F$86*FE_ConvertionFactors!$H$86</f>
        <v>57010.858031125004</v>
      </c>
      <c r="EA64" s="181">
        <f>DB_Census_State!U64*FE_ConvertionFactors!$E$87*FE_ConvertionFactors!$F$87*FE_ConvertionFactors!$H$87</f>
        <v>1107174.1069192593</v>
      </c>
      <c r="EB64" s="181">
        <f>DB_Census_State!V64*FE_ConvertionFactors!$E$88*FE_ConvertionFactors!$F$88*FE_ConvertionFactors!$H$88</f>
        <v>615973.41000000015</v>
      </c>
      <c r="EC64" s="181">
        <f>SUM(DB_Census_State!M64:N64)*FE_ConvertionFactors!$E$84*FE_ConvertionFactors!$F$84*FE_ConvertionFactors!$I$84</f>
        <v>999414.51662625978</v>
      </c>
      <c r="ED64" s="181">
        <f>SUM(DB_Census_State!O64:P64)*FE_ConvertionFactors!$E$85*FE_ConvertionFactors!$F$85*FE_ConvertionFactors!$I$85</f>
        <v>13839.753234504</v>
      </c>
      <c r="EE64" s="181">
        <f>SUM(DB_Census_State!Q64:S64)*FE_ConvertionFactors!$E$86*FE_ConvertionFactors!$F$86*FE_ConvertionFactors!$I$86</f>
        <v>38509.221085174999</v>
      </c>
      <c r="EF64" s="181">
        <f>DB_Census_State!U64*FE_ConvertionFactors!$E$87*FE_ConvertionFactors!$F$87*FE_ConvertionFactors!$I$87</f>
        <v>885739.28553540737</v>
      </c>
      <c r="EG64" s="181">
        <f>DB_Census_State!V64*FE_ConvertionFactors!$E$88*FE_ConvertionFactors!$F$88*FE_ConvertionFactors!$I$88</f>
        <v>393275.33100000006</v>
      </c>
      <c r="EH64" s="181">
        <f>DB_Census_State!W64*0.00104*FE_ConvertionFactors!$F$90*FE_ConvertionFactors!$G$90</f>
        <v>4688.7888631999995</v>
      </c>
      <c r="EI64" s="181">
        <f>DB_Census_State!X64*0.00104*FE_ConvertionFactors!$F$91*FE_ConvertionFactors!$G$91</f>
        <v>11.868989599999999</v>
      </c>
      <c r="EJ64" s="181">
        <f>DB_Census_State!Y64*0.000054*FE_ConvertionFactors!$F$92*FE_ConvertionFactors!$G$92</f>
        <v>1172.9082203999999</v>
      </c>
      <c r="EK64" s="205">
        <f>DB_Census_State!W64*0.00104*FE_ConvertionFactors!$F$90*FE_ConvertionFactors!$H$90</f>
        <v>557346.60071999987</v>
      </c>
      <c r="EL64" s="205">
        <f>DB_Census_State!X64*0.00104*FE_ConvertionFactors!$F$91*FE_ConvertionFactors!$H$91</f>
        <v>1410.8421599999997</v>
      </c>
      <c r="EM64" s="205">
        <f>DB_Census_State!Y64*0.000054*FE_ConvertionFactors!$F$92*FE_ConvertionFactors!$H$92</f>
        <v>97518.940610399994</v>
      </c>
      <c r="EN64" s="205">
        <f>DB_Census_State!W64*0.00104*FE_ConvertionFactors!$F$90*FE_ConvertionFactors!$I$90</f>
        <v>386780.84735679993</v>
      </c>
      <c r="EO64" s="205">
        <f>DB_Census_State!X64*0.00104*FE_ConvertionFactors!$F$91*FE_ConvertionFactors!$I$91</f>
        <v>979.07967039999983</v>
      </c>
      <c r="EP64" s="205">
        <f>DB_Census_State!Y64*0.000054*FE_ConvertionFactors!$F$92*FE_ConvertionFactors!$I$92</f>
        <v>57640.061116799996</v>
      </c>
    </row>
    <row r="65" spans="1:146" x14ac:dyDescent="0.2">
      <c r="A65" s="203">
        <v>22</v>
      </c>
      <c r="B65" s="203" t="s">
        <v>40</v>
      </c>
      <c r="C65" s="203">
        <v>1995</v>
      </c>
      <c r="D65" s="204" t="s">
        <v>201</v>
      </c>
      <c r="E65" s="205">
        <f>DB_Census_State!AL65*FE_ConvertionFactors!$C$4*FE_ConvertionFactors!$F$4*FE_ConvertionFactors!$G$4</f>
        <v>0</v>
      </c>
      <c r="F65" s="205">
        <f>DB_Census_State!AL65*FE_ConvertionFactors!$C$5*FE_ConvertionFactors!$F$5*FE_ConvertionFactors!$G$5</f>
        <v>1320.8854582000001</v>
      </c>
      <c r="G65" s="205">
        <f>(DB_Census_State!AL65*FE_ConvertionFactors!$D$9/FE_ConvertionFactors!$D$3)*FE_ConvertionFactors!$C$10*FE_ConvertionFactors!$F$10*FE_ConvertionFactors!$G$10</f>
        <v>122.78984106666668</v>
      </c>
      <c r="H65" s="205">
        <f>(DB_Census_State!AL65*FE_ConvertionFactors!$D$9/FE_ConvertionFactors!$D$3)*FE_ConvertionFactors!$C$11*FE_ConvertionFactors!$F$11*FE_ConvertionFactors!$G$11</f>
        <v>36.176977200000003</v>
      </c>
      <c r="I65" s="205">
        <f>DB_Census_State!AL65*FE_ConvertionFactors!$C$4*FE_ConvertionFactors!$F$4*FE_ConvertionFactors!$H$4</f>
        <v>42687.659999999996</v>
      </c>
      <c r="J65" s="205">
        <f>DB_Census_State!AL65*FE_ConvertionFactors!$C$5*FE_ConvertionFactors!$F$5*FE_ConvertionFactors!$H$5</f>
        <v>75933.254950000002</v>
      </c>
      <c r="K65" s="205">
        <f>(DB_Census_State!AL65*FE_ConvertionFactors!$D$9/FE_ConvertionFactors!$D$3)*FE_ConvertionFactors!$C$10*FE_ConvertionFactors!$F$10*FE_ConvertionFactors!$H$10</f>
        <v>36069.515813333339</v>
      </c>
      <c r="L65" s="205">
        <f>(DB_Census_State!AL65*FE_ConvertionFactors!$D$9/FE_ConvertionFactors!$D$3)*FE_ConvertionFactors!$C$11*FE_ConvertionFactors!$F$11*FE_ConvertionFactors!$H$11</f>
        <v>5634.1194000000014</v>
      </c>
      <c r="M65" s="205">
        <f>DB_Census_State!AL65*FE_ConvertionFactors!$C$4*FE_ConvertionFactors!$F$4*FE_ConvertionFactors!$I$4</f>
        <v>40189.4</v>
      </c>
      <c r="N65" s="205">
        <f>DB_Census_State!AL65*FE_ConvertionFactors!$C$5*FE_ConvertionFactors!$F$5*FE_ConvertionFactors!$L$5</f>
        <v>38319.805405000006</v>
      </c>
      <c r="O65" s="205">
        <f>DB_Census_State!AM65*FE_ConvertionFactors!$C$14*FE_ConvertionFactors!$F$14*FE_ConvertionFactors!$G$14</f>
        <v>7452.8883519999999</v>
      </c>
      <c r="P65" s="205">
        <f>DB_Census_State!AM65*FE_ConvertionFactors!$C$15*FE_ConvertionFactors!$F$15*FE_ConvertionFactors!$G$15</f>
        <v>2142.6089944</v>
      </c>
      <c r="Q65" s="205">
        <f>DB_Census_State!AM65*FE_ConvertionFactors!$C$16*FE_ConvertionFactors!$F$16*FE_ConvertionFactors!$G$16</f>
        <v>2981.1553408000004</v>
      </c>
      <c r="R65" s="205">
        <f>DB_Census_State!AM65*FE_ConvertionFactors!$C$17*FE_ConvertionFactors!$F$17*FE_ConvertionFactors!$G$17</f>
        <v>1092.7068068000001</v>
      </c>
      <c r="S65" s="205">
        <f>(DB_Census_State!AM65*FE_ConvertionFactors!$D$19/FE_ConvertionFactors!$D$13)*FE_ConvertionFactors!$F$19*FE_ConvertionFactors!$G$19</f>
        <v>7654.2714453333356</v>
      </c>
      <c r="T65" s="205">
        <f>DB_Census_State!AM65*FE_ConvertionFactors!$C$14*FE_ConvertionFactors!$F$14*FE_ConvertionFactors!$H$14</f>
        <v>1289922.9840000002</v>
      </c>
      <c r="U65" s="205">
        <f>DB_Census_State!AM65*FE_ConvertionFactors!$C$15*FE_ConvertionFactors!$F$15*FE_ConvertionFactors!$H$15</f>
        <v>306914.26136</v>
      </c>
      <c r="V65" s="205">
        <f>DB_Census_State!AM65*FE_ConvertionFactors!$C$16*FE_ConvertionFactors!$F$16*FE_ConvertionFactors!$H$16</f>
        <v>515969.19360000006</v>
      </c>
      <c r="W65" s="205">
        <f>DB_Census_State!AM65*FE_ConvertionFactors!$C$17*FE_ConvertionFactors!$F$17*FE_ConvertionFactors!$H$17</f>
        <v>481381.64732000005</v>
      </c>
      <c r="X65" s="205">
        <f>(DB_Census_State!AM65*FE_ConvertionFactors!$D$19/FE_ConvertionFactors!$D$13)*FE_ConvertionFactors!$F$19*FE_ConvertionFactors!$H$19</f>
        <v>2824790.6524444451</v>
      </c>
      <c r="Y65" s="205">
        <f>DB_Census_State!AM65*FE_ConvertionFactors!$C$14*FE_ConvertionFactors!$F$14*FE_ConvertionFactors!$I$14</f>
        <v>1196761.8796000001</v>
      </c>
      <c r="Z65" s="205">
        <f>DB_Census_State!AM65*FE_ConvertionFactors!$C$15*FE_ConvertionFactors!$F$15*FE_ConvertionFactors!$L$15</f>
        <v>204850.79237000001</v>
      </c>
      <c r="AA65" s="205">
        <f>DB_Census_State!AM65*FE_ConvertionFactors!$C$15*FE_ConvertionFactors!$F$15*FE_ConvertionFactors!$I$14</f>
        <v>241767.36626000001</v>
      </c>
      <c r="AB65" s="205">
        <f>DB_Census_State!AM65*FE_ConvertionFactors!$C$16*FE_ConvertionFactors!$F$16*FE_ConvertionFactors!$L$16</f>
        <v>343259.71477488207</v>
      </c>
      <c r="AC65" s="205">
        <f>DB_Census_State!AM65*FE_ConvertionFactors!$C$16*FE_ConvertionFactors!$F$16*FE_ConvertionFactors!$I$14</f>
        <v>478704.75184000004</v>
      </c>
      <c r="AD65" s="205">
        <f>DB_Census_State!AN65*FE_ConvertionFactors!$C$22*FE_ConvertionFactors!$F$22*FE_ConvertionFactors!$G$22</f>
        <v>149.77106759999998</v>
      </c>
      <c r="AE65" s="205">
        <f>DB_Census_State!AN65*FE_ConvertionFactors!$C$23*FE_ConvertionFactors!$F$23*FE_ConvertionFactors!$G$23</f>
        <v>60.191013959999985</v>
      </c>
      <c r="AF65" s="205">
        <f>(DB_Census_State!AN65*FE_ConvertionFactors!$D$25/FE_ConvertionFactors!$D$21)*FE_ConvertionFactors!$F$25*FE_ConvertionFactors!$G$25</f>
        <v>3411.5948159999998</v>
      </c>
      <c r="AG65" s="205">
        <f>DB_Census_State!AN65*FE_ConvertionFactors!$C$22*FE_ConvertionFactors!$F$22*FE_ConvertionFactors!$H$22</f>
        <v>48604.950239999991</v>
      </c>
      <c r="AH65" s="205">
        <f>DB_Census_State!AN65*FE_ConvertionFactors!$C$23*FE_ConvertionFactors!$F$23*FE_ConvertionFactors!$H$23</f>
        <v>15598.797983999997</v>
      </c>
      <c r="AI65" s="205">
        <f>(DB_Census_State!AN65*FE_ConvertionFactors!$D$25/FE_ConvertionFactors!$D$21)*FE_ConvertionFactors!$F$25*FE_ConvertionFactors!$H$25</f>
        <v>363766.43519999995</v>
      </c>
      <c r="AJ65" s="205">
        <f>DB_Census_State!AN65*FE_ConvertionFactors!$C$22*FE_ConvertionFactors!$F$22*FE_ConvertionFactors!$I$22</f>
        <v>42953.211839999989</v>
      </c>
      <c r="AK65" s="205">
        <f>DB_Census_State!AO65*FE_ConvertionFactors!$F$27*FE_ConvertionFactors!$G$27</f>
        <v>0</v>
      </c>
      <c r="AL65" s="205">
        <f>DB_Census_State!AO65*FE_ConvertionFactors!$C$29*FE_ConvertionFactors!$F$29*FE_ConvertionFactors!$G$29</f>
        <v>0</v>
      </c>
      <c r="AM65" s="205">
        <f>DB_Census_State!AO65*FE_ConvertionFactors!$F$27*FE_ConvertionFactors!$H$27</f>
        <v>0</v>
      </c>
      <c r="AN65" s="205">
        <f>DB_Census_State!AO65*FE_ConvertionFactors!$C$29*FE_ConvertionFactors!$F$29*FE_ConvertionFactors!$H$29</f>
        <v>0</v>
      </c>
      <c r="AO65" s="205">
        <f>DB_Census_State!AO65*FE_ConvertionFactors!$F$27*FE_ConvertionFactors!$I$27</f>
        <v>0</v>
      </c>
      <c r="AP65" s="205">
        <f>DB_Census_State!AP65*FE_ConvertionFactors!$F$31*FE_ConvertionFactors!$G$31</f>
        <v>0.82781999999999989</v>
      </c>
      <c r="AQ65" s="205">
        <f>DB_Census_State!AP65*FE_ConvertionFactors!$F$31*FE_ConvertionFactors!$H$31</f>
        <v>112.94640000000001</v>
      </c>
      <c r="AR65" s="205">
        <f>DB_Census_State!AP65*FE_ConvertionFactors!$F$31*FE_ConvertionFactors!$I$31</f>
        <v>94.122</v>
      </c>
      <c r="AS65" s="205">
        <f>DB_Census_State!AQ65*FE_ConvertionFactors!$C$34*FE_ConvertionFactors!$F$34*FE_ConvertionFactors!$G$34</f>
        <v>562.7316800000001</v>
      </c>
      <c r="AT65" s="205">
        <f>DB_Census_State!AQ65*FE_ConvertionFactors!$C$35*FE_ConvertionFactors!$F$35*FE_ConvertionFactors!$G$35</f>
        <v>1872.087714</v>
      </c>
      <c r="AU65" s="205">
        <f>DB_Census_State!AQ65*FE_ConvertionFactors!$C$35*FE_ConvertionFactors!$C$37*FE_ConvertionFactors!$F$37*FE_ConvertionFactors!$G$37</f>
        <v>1071.6662113920002</v>
      </c>
      <c r="AV65" s="205">
        <f>DB_Census_State!AQ65*FE_ConvertionFactors!$C$35*FE_ConvertionFactors!$C$38*FE_ConvertionFactors!$C$39*FE_ConvertionFactors!$F$39*FE_ConvertionFactors!$G$39</f>
        <v>399.02047331300002</v>
      </c>
      <c r="AW65" s="205">
        <f>DB_Census_State!AQ65*FE_ConvertionFactors!$C$35*FE_ConvertionFactors!$C$38*FE_ConvertionFactors!$C$40*FE_ConvertionFactors!$F$40*FE_ConvertionFactors!$G$40</f>
        <v>81.990508215000006</v>
      </c>
      <c r="AX65" s="205">
        <f>DB_Census_State!AQ65*FE_ConvertionFactors!$C$35*FE_ConvertionFactors!$C$38*FE_ConvertionFactors!$C$41*FE_ConvertionFactors!$F$41*FE_ConvertionFactors!$G$41</f>
        <v>0</v>
      </c>
      <c r="AY65" s="205">
        <f>DB_Census_State!AQ65*FE_ConvertionFactors!$C$35*FE_ConvertionFactors!$C$42*FE_ConvertionFactors!$C$44*FE_ConvertionFactors!$F$44*FE_ConvertionFactors!$G$44</f>
        <v>2151.5976955882365</v>
      </c>
      <c r="AZ65" s="205">
        <f>(DB_Census_State!AQ65*FE_ConvertionFactors!$D$46/FE_ConvertionFactors!$D$33)*FE_ConvertionFactors!$F$46*FE_ConvertionFactors!$G$46</f>
        <v>7385.1833813333333</v>
      </c>
      <c r="BA65" s="205">
        <f>DB_Census_State!AQ65*FE_ConvertionFactors!$C$34*FE_ConvertionFactors!$F$34*FE_ConvertionFactors!$H$34</f>
        <v>191328.77120000002</v>
      </c>
      <c r="BB65" s="205">
        <f>DB_Census_State!AQ65*FE_ConvertionFactors!$C$35*FE_ConvertionFactors!$F$35*FE_ConvertionFactors!$H$35</f>
        <v>2121699.4092000001</v>
      </c>
      <c r="BC65" s="205">
        <f>DB_Census_State!AQ65*FE_ConvertionFactors!$C$35*FE_ConvertionFactors!$C$37*FE_ConvertionFactors!$F$37*FE_ConvertionFactors!$H$37</f>
        <v>1095481.0160896</v>
      </c>
      <c r="BD65" s="205">
        <f>DB_Census_State!AQ65*FE_ConvertionFactors!$C$35*FE_ConvertionFactors!$C$38*FE_ConvertionFactors!$C$39*FE_ConvertionFactors!$F$39*FE_ConvertionFactors!$H$39</f>
        <v>106647.29014002001</v>
      </c>
      <c r="BE65" s="205">
        <f>DB_Census_State!AQ65*FE_ConvertionFactors!$C$35*FE_ConvertionFactors!$C$38*FE_ConvertionFactors!$C$40*FE_ConvertionFactors!$F$40*FE_ConvertionFactors!$H$40</f>
        <v>36672.118219800002</v>
      </c>
      <c r="BF65" s="205">
        <f>DB_Census_State!AQ65*FE_ConvertionFactors!$C$35*FE_ConvertionFactors!$C$38*FE_ConvertionFactors!$C$41*FE_ConvertionFactors!$F$41*FE_ConvertionFactors!$H$41</f>
        <v>400188.21691485</v>
      </c>
      <c r="BG65" s="205">
        <f>DB_Census_State!AQ65*FE_ConvertionFactors!$C$35*FE_ConvertionFactors!$C$42*FE_ConvertionFactors!$C$44*FE_ConvertionFactors!$F$44*FE_ConvertionFactors!$H$44</f>
        <v>225741.39756991333</v>
      </c>
      <c r="BH65" s="205">
        <f>(DB_Census_State!AQ65*FE_ConvertionFactors!$D$46/FE_ConvertionFactors!$D$33)*FE_ConvertionFactors!$F$46*FE_ConvertionFactors!$H$46</f>
        <v>2414386.8746666666</v>
      </c>
      <c r="BI65" s="205">
        <f>DB_Census_State!AQ65*FE_ConvertionFactors!$C$35*FE_ConvertionFactors!$C$38*FE_ConvertionFactors!$C$41*FE_ConvertionFactors!$F$41*FE_ConvertionFactors!$I$41</f>
        <v>370459.94937260397</v>
      </c>
      <c r="BJ65" s="181">
        <f>DB_Census_State!AR65*FE_ConvertionFactors!$F$48*FE_ConvertionFactors!$G$48</f>
        <v>11636.395848</v>
      </c>
      <c r="BK65" s="205">
        <f>(DB_Census_State!AR65*FE_ConvertionFactors!$D$50/FE_ConvertionFactors!$D$48)*FE_ConvertionFactors!$F$50*FE_ConvertionFactors!$G$50</f>
        <v>4935.3889199999985</v>
      </c>
      <c r="BL65" s="181">
        <f>DB_Census_State!AR65*FE_ConvertionFactors!$F$48*FE_ConvertionFactors!$H$48</f>
        <v>872729.68860000011</v>
      </c>
      <c r="BM65" s="205">
        <f>(DB_Census_State!AR65*FE_ConvertionFactors!$D$50/FE_ConvertionFactors!$D$48)*FE_ConvertionFactors!$F$50*FE_ConvertionFactors!$H$50</f>
        <v>1244274.1079999998</v>
      </c>
      <c r="BN65" s="181">
        <f>DB_Census_State!AR65*FE_ConvertionFactors!$F$48*FE_ConvertionFactors!$I$48</f>
        <v>616072.08663000003</v>
      </c>
      <c r="BO65" s="181">
        <f>DB_Census_State!AS65*FE_ConvertionFactors!$F$52*FE_ConvertionFactors!$G$52</f>
        <v>46.390363200000003</v>
      </c>
      <c r="BP65" s="205">
        <f>DB_Census_State!AS65*FE_ConvertionFactors!$C$53*FE_ConvertionFactors!$F$53*FE_ConvertionFactors!$G$53</f>
        <v>13.917108960000002</v>
      </c>
      <c r="BQ65" s="205">
        <f>DB_Census_State!AS65*FE_ConvertionFactors!$C$54*FE_ConvertionFactors!$C$55*FE_ConvertionFactors!$F$55*FE_ConvertionFactors!$G$55</f>
        <v>22.428974399999998</v>
      </c>
      <c r="BR65" s="205">
        <f>DB_Census_State!AS65*FE_ConvertionFactors!$C$54*FE_ConvertionFactors!$C$56*FE_ConvertionFactors!$F$56*FE_ConvertionFactors!$G$56</f>
        <v>3.9430693148437634</v>
      </c>
      <c r="BS65" s="205">
        <f>DB_Census_State!AS65*FE_ConvertionFactors!$F$52*FE_ConvertionFactors!$H$52</f>
        <v>11033.383680000003</v>
      </c>
      <c r="BT65" s="205">
        <f>DB_Census_State!AS65*FE_ConvertionFactors!$C$53*FE_ConvertionFactors!$F$53*FE_ConvertionFactors!$H$53</f>
        <v>3310.015104000001</v>
      </c>
      <c r="BU65" s="205">
        <f>DB_Census_State!AS65*FE_ConvertionFactors!$C$54*FE_ConvertionFactors!$C$55*FE_ConvertionFactors!$F$55*FE_ConvertionFactors!$H$55</f>
        <v>6766.0739440000007</v>
      </c>
      <c r="BV65" s="205">
        <f>DB_Census_State!AS65*FE_ConvertionFactors!$C$54*FE_ConvertionFactors!$C$56*FE_ConvertionFactors!$F$56*FE_ConvertionFactors!$H$56</f>
        <v>1035.7128733656286</v>
      </c>
      <c r="BW65" s="205">
        <f>DB_Census_State!AS65*FE_ConvertionFactors!$F$52*FE_ConvertionFactors!$I$52</f>
        <v>5642.0712000000012</v>
      </c>
      <c r="BX65" s="205">
        <f>DB_Census_State!AS65*FE_ConvertionFactors!$C$53*FE_ConvertionFactors!$F$53*FE_ConvertionFactors!$I$53</f>
        <v>1692.6213600000003</v>
      </c>
      <c r="BY65" s="205">
        <f>DB_Census_State!AS65*FE_ConvertionFactors!$C$54*FE_ConvertionFactors!$C$55*FE_ConvertionFactors!$F$55*FE_ConvertionFactors!$L$55</f>
        <v>3513.872656</v>
      </c>
      <c r="BZ65" s="205">
        <f>DB_Census_State!AS65*FE_ConvertionFactors!$C$54*FE_ConvertionFactors!$C$56*FE_ConvertionFactors!$F$56*FE_ConvertionFactors!$I$56</f>
        <v>591.46039722656451</v>
      </c>
      <c r="CA65" s="205">
        <f>DB_Census_State!AT65*FE_ConvertionFactors!$F$58*FE_ConvertionFactors!$G$58</f>
        <v>2107.9695519999996</v>
      </c>
      <c r="CB65" s="205">
        <f>(DB_Census_State!AT65*FE_ConvertionFactors!$D$60/FE_ConvertionFactors!$D$58)*FE_ConvertionFactors!$F$60*FE_ConvertionFactors!$G$60</f>
        <v>9884.0476431818188</v>
      </c>
      <c r="CC65" s="205">
        <f>DB_Census_State!AT65*FE_ConvertionFactors!$F$58*FE_ConvertionFactors!$H$58</f>
        <v>1386395.3592000001</v>
      </c>
      <c r="CD65" s="205">
        <f>(DB_Census_State!AT65*FE_ConvertionFactors!$D$60/FE_ConvertionFactors!$D$58)*FE_ConvertionFactors!$F$60*FE_ConvertionFactors!$H$60</f>
        <v>789929.91204545461</v>
      </c>
      <c r="CE65" s="205">
        <f>DB_Census_State!AT65*FE_ConvertionFactors!$F$58*FE_ConvertionFactors!$I$58</f>
        <v>1037769.6255999999</v>
      </c>
      <c r="CF65" s="205">
        <f>DB_Census_State!AU65*FE_ConvertionFactors!$F$62*FE_ConvertionFactors!$G$62</f>
        <v>13234.936000000002</v>
      </c>
      <c r="CG65" s="205">
        <f>DB_Census_State!AU65*FE_ConvertionFactors!$C$63*FE_ConvertionFactors!$F$63*FE_ConvertionFactors!$G$63</f>
        <v>5293.974400000001</v>
      </c>
      <c r="CH65" s="205">
        <f>DB_Census_State!AU65*FE_ConvertionFactors!$C$64*FE_ConvertionFactors!$F$64*FE_ConvertionFactors!$G$64</f>
        <v>7940.9615999999996</v>
      </c>
      <c r="CI65" s="205">
        <f>(DB_Census_State!AU65*FE_ConvertionFactors!$D$66/FE_ConvertionFactors!$D$62)*FE_ConvertionFactors!$F$66*FE_ConvertionFactors!$G$66</f>
        <v>7031.0597499999994</v>
      </c>
      <c r="CJ65" s="205">
        <f>DB_Census_State!AU65*FE_ConvertionFactors!$F$62*FE_ConvertionFactors!$H$62</f>
        <v>2488167.9680000003</v>
      </c>
      <c r="CK65" s="205">
        <f>DB_Census_State!AU65*FE_ConvertionFactors!$C$63*FE_ConvertionFactors!$F$63*FE_ConvertionFactors!$H$63</f>
        <v>995267.18720000016</v>
      </c>
      <c r="CL65" s="205">
        <f>DB_Census_State!AU65*FE_ConvertionFactors!$C$64*FE_ConvertionFactors!$F$64*FE_ConvertionFactors!$H$64</f>
        <v>1492900.7808000001</v>
      </c>
      <c r="CM65" s="205">
        <f>(DB_Census_State!AU65*FE_ConvertionFactors!$D$66/FE_ConvertionFactors!$D$62)*FE_ConvertionFactors!$F$66*FE_ConvertionFactors!$H$66</f>
        <v>2109317.9249999998</v>
      </c>
      <c r="CN65" s="205">
        <f>DB_Census_State!AU65*FE_ConvertionFactors!$F$62*FE_ConvertionFactors!$I$62</f>
        <v>2117589.7600000002</v>
      </c>
      <c r="CO65" s="205">
        <f>DB_Census_State!AU65*FE_ConvertionFactors!$C$63*FE_ConvertionFactors!$F$63*FE_ConvertionFactors!$I$63</f>
        <v>847035.9040000001</v>
      </c>
      <c r="CP65" s="205">
        <f>DB_Census_State!AU65*FE_ConvertionFactors!$C$64*FE_ConvertionFactors!$F$64*FE_ConvertionFactors!$L$64</f>
        <v>1274524.3367999997</v>
      </c>
      <c r="CQ65" s="205">
        <f>DB_Census_State!AU65*FE_ConvertionFactors!$C$64*FE_ConvertionFactors!$F$64*FE_ConvertionFactors!$I$63</f>
        <v>1270553.8559999999</v>
      </c>
      <c r="CR65" s="205">
        <f>DB_Census_State!AV65*FE_ConvertionFactors!$F$68*FE_ConvertionFactors!$G$68</f>
        <v>7386.652000000001</v>
      </c>
      <c r="CS65" s="205">
        <f>DB_Census_State!AV65*FE_ConvertionFactors!$C$69*FE_ConvertionFactors!$F$69*FE_ConvertionFactors!$G$69</f>
        <v>1477.3304000000003</v>
      </c>
      <c r="CT65" s="205">
        <f>DB_Census_State!AV65*FE_ConvertionFactors!$C$70*FE_ConvertionFactors!$C$71*FE_ConvertionFactors!$F$71*FE_ConvertionFactors!$G$71</f>
        <v>0</v>
      </c>
      <c r="CU65" s="205">
        <f>DB_Census_State!AV65*FE_ConvertionFactors!$C$70*FE_ConvertionFactors!$C$72*FE_ConvertionFactors!$F$72*FE_ConvertionFactors!$G$72</f>
        <v>6283.097555280001</v>
      </c>
      <c r="CV65" s="205">
        <f>(DB_Census_State!AV65*FE_ConvertionFactors!$D$74/FE_ConvertionFactors!$D$69)*FE_ConvertionFactors!$F$74*FE_ConvertionFactors!$G$74</f>
        <v>913.18500000000006</v>
      </c>
      <c r="CW65" s="205">
        <f>DB_Census_State!AV65*FE_ConvertionFactors!$F$68*FE_ConvertionFactors!$H$68</f>
        <v>432119.14199999999</v>
      </c>
      <c r="CX65" s="205">
        <f>DB_Census_State!AV65*FE_ConvertionFactors!$C$69*FE_ConvertionFactors!$F$69*FE_ConvertionFactors!$H$69</f>
        <v>86423.828400000013</v>
      </c>
      <c r="CY65" s="205">
        <f>DB_Census_State!AV65*FE_ConvertionFactors!$C$70*FE_ConvertionFactors!$C$71*FE_ConvertionFactors!$F$71*FE_ConvertionFactors!$H$71</f>
        <v>95701.788</v>
      </c>
      <c r="CZ65" s="205">
        <f>DB_Census_State!AV65*FE_ConvertionFactors!$C$70*FE_ConvertionFactors!$C$72*FE_ConvertionFactors!$F$72*FE_ConvertionFactors!$H$72</f>
        <v>238951.77961200004</v>
      </c>
      <c r="DA65" s="205">
        <f>(DB_Census_State!AV65*FE_ConvertionFactors!$D$74/FE_ConvertionFactors!$D$69)*FE_ConvertionFactors!$F$74*FE_ConvertionFactors!$H$74</f>
        <v>301351.05</v>
      </c>
      <c r="DB65" s="205">
        <f>DB_Census_State!AV65*FE_ConvertionFactors!$F$68*FE_ConvertionFactors!$I$68</f>
        <v>350865.97000000003</v>
      </c>
      <c r="DC65" s="205">
        <f>DB_Census_State!AV65*FE_ConvertionFactors!$C$69*FE_ConvertionFactors!$F$69*FE_ConvertionFactors!$I$69</f>
        <v>70173.194000000003</v>
      </c>
      <c r="DD65" s="205">
        <f>DB_Census_State!AV65*FE_ConvertionFactors!$C$70*FE_ConvertionFactors!$C$71*FE_ConvertionFactors!$F$71*FE_ConvertionFactors!$I$71</f>
        <v>90100.920000000013</v>
      </c>
      <c r="DE65" s="205">
        <f>DB_Census_State!AV65*FE_ConvertionFactors!$C$70*FE_ConvertionFactors!$C$72*FE_ConvertionFactors!$F$72*FE_ConvertionFactors!$L$72</f>
        <v>167994.01764600005</v>
      </c>
      <c r="DF65" s="205">
        <f>DB_Census_State!AV65*FE_ConvertionFactors!$C$70*FE_ConvertionFactors!$C$72*FE_ConvertionFactors!$F$72*FE_ConvertionFactors!$I$69</f>
        <v>230461.10724000004</v>
      </c>
      <c r="DG65" s="205">
        <f>DB_Census_State!AW65*FE_ConvertionFactors!$F$76*FE_ConvertionFactors!$G$76</f>
        <v>0</v>
      </c>
      <c r="DH65" s="205">
        <f>DB_Census_State!AW65*FE_ConvertionFactors!$C$77*FE_ConvertionFactors!$F$77*FE_ConvertionFactors!$G$77</f>
        <v>0</v>
      </c>
      <c r="DI65" s="205">
        <f>DB_Census_State!AW65*FE_ConvertionFactors!$C$78*FE_ConvertionFactors!$F$78*FE_ConvertionFactors!$G$78</f>
        <v>0</v>
      </c>
      <c r="DJ65" s="205">
        <f>(DB_Census_State!AW65*FE_ConvertionFactors!$D$80/FE_ConvertionFactors!$D$76)*FE_ConvertionFactors!$F$80*FE_ConvertionFactors!$G$80</f>
        <v>0</v>
      </c>
      <c r="DK65" s="205">
        <f>DB_Census_State!AW65*FE_ConvertionFactors!$F$76*FE_ConvertionFactors!$H$76</f>
        <v>0</v>
      </c>
      <c r="DL65" s="205">
        <f>DB_Census_State!AW65*FE_ConvertionFactors!$C$77*FE_ConvertionFactors!$F$77*FE_ConvertionFactors!$H$77</f>
        <v>0</v>
      </c>
      <c r="DM65" s="205">
        <f>DB_Census_State!AW65*FE_ConvertionFactors!$C$78*FE_ConvertionFactors!$F$78*FE_ConvertionFactors!$H$78</f>
        <v>0</v>
      </c>
      <c r="DN65" s="205">
        <f>(DB_Census_State!AW65*FE_ConvertionFactors!$D$80/FE_ConvertionFactors!$D$76)*FE_ConvertionFactors!$F$80*FE_ConvertionFactors!$H$80</f>
        <v>0</v>
      </c>
      <c r="DO65" s="205">
        <f>DB_Census_State!AW65*FE_ConvertionFactors!$F$76*FE_ConvertionFactors!$I$76</f>
        <v>0</v>
      </c>
      <c r="DP65" s="205">
        <f>DB_Census_State!AW65*FE_ConvertionFactors!$C$77*FE_ConvertionFactors!$F$77*FE_ConvertionFactors!$I$77</f>
        <v>0</v>
      </c>
      <c r="DQ65" s="205">
        <f>DB_Census_State!AW65*FE_ConvertionFactors!$C$78*FE_ConvertionFactors!$F$78*FE_ConvertionFactors!$L$78</f>
        <v>0</v>
      </c>
      <c r="DR65" s="205">
        <f>DB_Census_State!AW65*FE_ConvertionFactors!$C$78*FE_ConvertionFactors!$F$78*FE_ConvertionFactors!$I$77</f>
        <v>0</v>
      </c>
      <c r="DS65" s="181">
        <f>SUM(DB_Census_State!M65:N65)*FE_ConvertionFactors!$E$84*FE_ConvertionFactors!$F$84*FE_ConvertionFactors!$G$84</f>
        <v>11297.369527964611</v>
      </c>
      <c r="DT65" s="181">
        <f>SUM(DB_Census_State!O65:P65)*FE_ConvertionFactors!$E$85*FE_ConvertionFactors!$F$85*FE_ConvertionFactors!$G$85</f>
        <v>2023.0638557740001</v>
      </c>
      <c r="DU65" s="181">
        <f>SUM(DB_Census_State!Q65:S65)*FE_ConvertionFactors!$E$86*FE_ConvertionFactors!$F$86*FE_ConvertionFactors!$G$86</f>
        <v>792.8519006467501</v>
      </c>
      <c r="DV65" s="181">
        <f>DB_Census_State!U65*FE_ConvertionFactors!$E$87*FE_ConvertionFactors!$F$87*FE_ConvertionFactors!$G$87</f>
        <v>10429.634346241308</v>
      </c>
      <c r="DW65" s="181">
        <f>DB_Census_State!V65*FE_ConvertionFactors!$E$88*FE_ConvertionFactors!$F$88*FE_ConvertionFactors!$G$88</f>
        <v>7431.4314675000005</v>
      </c>
      <c r="DX65" s="181">
        <f>SUM(DB_Census_State!M65:N65)*FE_ConvertionFactors!$E$84*FE_ConvertionFactors!$F$84*FE_ConvertionFactors!$H$84</f>
        <v>638228.01878761104</v>
      </c>
      <c r="DY65" s="181">
        <f>SUM(DB_Census_State!O65:P65)*FE_ConvertionFactors!$E$85*FE_ConvertionFactors!$F$85*FE_ConvertionFactors!$H$85</f>
        <v>126143.98159532002</v>
      </c>
      <c r="DZ65" s="181">
        <f>SUM(DB_Census_State!Q65:S65)*FE_ConvertionFactors!$E$86*FE_ConvertionFactors!$F$86*FE_ConvertionFactors!$H$86</f>
        <v>50385.072822875009</v>
      </c>
      <c r="EA65" s="181">
        <f>DB_Census_State!U65*FE_ConvertionFactors!$E$87*FE_ConvertionFactors!$F$87*FE_ConvertionFactors!$H$87</f>
        <v>797083.45392258698</v>
      </c>
      <c r="EB65" s="181">
        <f>DB_Census_State!V65*FE_ConvertionFactors!$E$88*FE_ConvertionFactors!$F$88*FE_ConvertionFactors!$H$88</f>
        <v>444177.51300000004</v>
      </c>
      <c r="EC65" s="181">
        <f>SUM(DB_Census_State!M65:N65)*FE_ConvertionFactors!$E$84*FE_ConvertionFactors!$F$84*FE_ConvertionFactors!$I$84</f>
        <v>430375.98201769945</v>
      </c>
      <c r="ED65" s="181">
        <f>SUM(DB_Census_State!O65:P65)*FE_ConvertionFactors!$E$85*FE_ConvertionFactors!$F$85*FE_ConvertionFactors!$I$85</f>
        <v>85206.689454952008</v>
      </c>
      <c r="EE65" s="181">
        <f>SUM(DB_Census_State!Q65:S65)*FE_ConvertionFactors!$E$86*FE_ConvertionFactors!$F$86*FE_ConvertionFactors!$I$86</f>
        <v>34033.690699225001</v>
      </c>
      <c r="EF65" s="181">
        <f>DB_Census_State!U65*FE_ConvertionFactors!$E$87*FE_ConvertionFactors!$F$87*FE_ConvertionFactors!$I$87</f>
        <v>637666.76313806954</v>
      </c>
      <c r="EG65" s="181">
        <f>DB_Census_State!V65*FE_ConvertionFactors!$E$88*FE_ConvertionFactors!$F$88*FE_ConvertionFactors!$I$88</f>
        <v>283590.25830000004</v>
      </c>
      <c r="EH65" s="181">
        <f>DB_Census_State!W65*0.00104*FE_ConvertionFactors!$F$90*FE_ConvertionFactors!$G$90</f>
        <v>2469.9266487999998</v>
      </c>
      <c r="EI65" s="181">
        <f>DB_Census_State!X65*0.00104*FE_ConvertionFactors!$F$91*FE_ConvertionFactors!$G$91</f>
        <v>42.028999999999996</v>
      </c>
      <c r="EJ65" s="181">
        <f>DB_Census_State!Y65*0.000054*FE_ConvertionFactors!$F$92*FE_ConvertionFactors!$G$92</f>
        <v>889.03967039999986</v>
      </c>
      <c r="EK65" s="205">
        <f>DB_Census_State!W65*0.00104*FE_ConvertionFactors!$F$90*FE_ConvertionFactors!$H$90</f>
        <v>293595.05447999999</v>
      </c>
      <c r="EL65" s="205">
        <f>DB_Census_State!X65*0.00104*FE_ConvertionFactors!$F$91*FE_ConvertionFactors!$H$91</f>
        <v>4995.8999999999987</v>
      </c>
      <c r="EM65" s="205">
        <f>DB_Census_State!Y65*0.000054*FE_ConvertionFactors!$F$92*FE_ConvertionFactors!$H$92</f>
        <v>73917.298310400001</v>
      </c>
      <c r="EN65" s="205">
        <f>DB_Census_State!W65*0.00104*FE_ConvertionFactors!$F$90*FE_ConvertionFactors!$I$90</f>
        <v>203745.64733119999</v>
      </c>
      <c r="EO65" s="205">
        <f>DB_Census_State!X65*0.00104*FE_ConvertionFactors!$F$91*FE_ConvertionFactors!$I$91</f>
        <v>3466.9959999999992</v>
      </c>
      <c r="EP65" s="205">
        <f>DB_Census_State!Y65*0.000054*FE_ConvertionFactors!$F$92*FE_ConvertionFactors!$I$92</f>
        <v>43689.949516799999</v>
      </c>
    </row>
    <row r="66" spans="1:146" x14ac:dyDescent="0.2">
      <c r="A66" s="203">
        <v>23</v>
      </c>
      <c r="B66" s="203" t="s">
        <v>41</v>
      </c>
      <c r="C66" s="203">
        <v>1995</v>
      </c>
      <c r="D66" s="204" t="s">
        <v>201</v>
      </c>
      <c r="E66" s="205">
        <f>DB_Census_State!AL66*FE_ConvertionFactors!$C$4*FE_ConvertionFactors!$F$4*FE_ConvertionFactors!$G$4</f>
        <v>0</v>
      </c>
      <c r="F66" s="205">
        <f>DB_Census_State!AL66*FE_ConvertionFactors!$C$5*FE_ConvertionFactors!$F$5*FE_ConvertionFactors!$G$5</f>
        <v>1379.2563862</v>
      </c>
      <c r="G66" s="205">
        <f>(DB_Census_State!AL66*FE_ConvertionFactors!$D$9/FE_ConvertionFactors!$D$3)*FE_ConvertionFactors!$C$10*FE_ConvertionFactors!$F$10*FE_ConvertionFactors!$G$10</f>
        <v>128.21601706666667</v>
      </c>
      <c r="H66" s="205">
        <f>(DB_Census_State!AL66*FE_ConvertionFactors!$D$9/FE_ConvertionFactors!$D$3)*FE_ConvertionFactors!$C$11*FE_ConvertionFactors!$F$11*FE_ConvertionFactors!$G$11</f>
        <v>37.775665200000006</v>
      </c>
      <c r="I66" s="205">
        <f>DB_Census_State!AL66*FE_ConvertionFactors!$C$4*FE_ConvertionFactors!$F$4*FE_ConvertionFactors!$H$4</f>
        <v>44574.06</v>
      </c>
      <c r="J66" s="205">
        <f>DB_Census_State!AL66*FE_ConvertionFactors!$C$5*FE_ConvertionFactors!$F$5*FE_ConvertionFactors!$H$5</f>
        <v>79288.802949999998</v>
      </c>
      <c r="K66" s="205">
        <f>(DB_Census_State!AL66*FE_ConvertionFactors!$D$9/FE_ConvertionFactors!$D$3)*FE_ConvertionFactors!$C$10*FE_ConvertionFactors!$F$10*FE_ConvertionFactors!$H$10</f>
        <v>37663.455013333332</v>
      </c>
      <c r="L66" s="205">
        <f>(DB_Census_State!AL66*FE_ConvertionFactors!$D$9/FE_ConvertionFactors!$D$3)*FE_ConvertionFactors!$C$11*FE_ConvertionFactors!$F$11*FE_ConvertionFactors!$H$11</f>
        <v>5883.0954000000011</v>
      </c>
      <c r="M66" s="205">
        <f>DB_Census_State!AL66*FE_ConvertionFactors!$C$4*FE_ConvertionFactors!$F$4*FE_ConvertionFactors!$I$4</f>
        <v>41965.4</v>
      </c>
      <c r="N66" s="205">
        <f>DB_Census_State!AL66*FE_ConvertionFactors!$C$5*FE_ConvertionFactors!$F$5*FE_ConvertionFactors!$L$5</f>
        <v>40013.186605000003</v>
      </c>
      <c r="O66" s="205">
        <f>DB_Census_State!AM66*FE_ConvertionFactors!$C$14*FE_ConvertionFactors!$F$14*FE_ConvertionFactors!$G$14</f>
        <v>5174.0888159999995</v>
      </c>
      <c r="P66" s="205">
        <f>DB_Census_State!AM66*FE_ConvertionFactors!$C$15*FE_ConvertionFactors!$F$15*FE_ConvertionFactors!$G$15</f>
        <v>1487.4836052000001</v>
      </c>
      <c r="Q66" s="205">
        <f>DB_Census_State!AM66*FE_ConvertionFactors!$C$16*FE_ConvertionFactors!$F$16*FE_ConvertionFactors!$G$16</f>
        <v>2069.6355264000003</v>
      </c>
      <c r="R66" s="205">
        <f>DB_Census_State!AM66*FE_ConvertionFactors!$C$17*FE_ConvertionFactors!$F$17*FE_ConvertionFactors!$G$17</f>
        <v>758.60012940000013</v>
      </c>
      <c r="S66" s="205">
        <f>(DB_Census_State!AM66*FE_ConvertionFactors!$D$19/FE_ConvertionFactors!$D$13)*FE_ConvertionFactors!$F$19*FE_ConvertionFactors!$G$19</f>
        <v>5313.8968960000011</v>
      </c>
      <c r="T66" s="205">
        <f>DB_Census_State!AM66*FE_ConvertionFactors!$C$14*FE_ConvertionFactors!$F$14*FE_ConvertionFactors!$H$14</f>
        <v>895515.37199999997</v>
      </c>
      <c r="U66" s="205">
        <f>DB_Census_State!AM66*FE_ConvertionFactors!$C$15*FE_ConvertionFactors!$F$15*FE_ConvertionFactors!$H$15</f>
        <v>213071.97588000001</v>
      </c>
      <c r="V66" s="205">
        <f>DB_Census_State!AM66*FE_ConvertionFactors!$C$16*FE_ConvertionFactors!$F$16*FE_ConvertionFactors!$H$16</f>
        <v>358206.14880000008</v>
      </c>
      <c r="W66" s="205">
        <f>DB_Census_State!AM66*FE_ConvertionFactors!$C$17*FE_ConvertionFactors!$F$17*FE_ConvertionFactors!$H$17</f>
        <v>334194.11106000008</v>
      </c>
      <c r="X66" s="205">
        <f>(DB_Census_State!AM66*FE_ConvertionFactors!$D$19/FE_ConvertionFactors!$D$13)*FE_ConvertionFactors!$F$19*FE_ConvertionFactors!$H$19</f>
        <v>1961080.9973333338</v>
      </c>
      <c r="Y66" s="205">
        <f>DB_Census_State!AM66*FE_ConvertionFactors!$C$14*FE_ConvertionFactors!$F$14*FE_ConvertionFactors!$I$14</f>
        <v>830839.26179999998</v>
      </c>
      <c r="Z66" s="205">
        <f>DB_Census_State!AM66*FE_ConvertionFactors!$C$15*FE_ConvertionFactors!$F$15*FE_ConvertionFactors!$L$15</f>
        <v>142215.49333500001</v>
      </c>
      <c r="AA66" s="205">
        <f>DB_Census_State!AM66*FE_ConvertionFactors!$C$15*FE_ConvertionFactors!$F$15*FE_ConvertionFactors!$I$14</f>
        <v>167844.43383000002</v>
      </c>
      <c r="AB66" s="205">
        <f>DB_Census_State!AM66*FE_ConvertionFactors!$C$16*FE_ConvertionFactors!$F$16*FE_ConvertionFactors!$L$16</f>
        <v>238304.4220330308</v>
      </c>
      <c r="AC66" s="205">
        <f>DB_Census_State!AM66*FE_ConvertionFactors!$C$16*FE_ConvertionFactors!$F$16*FE_ConvertionFactors!$I$14</f>
        <v>332335.70472000004</v>
      </c>
      <c r="AD66" s="205">
        <f>DB_Census_State!AN66*FE_ConvertionFactors!$C$22*FE_ConvertionFactors!$F$22*FE_ConvertionFactors!$G$22</f>
        <v>2317.7468159999994</v>
      </c>
      <c r="AE66" s="205">
        <f>DB_Census_State!AN66*FE_ConvertionFactors!$C$23*FE_ConvertionFactors!$F$23*FE_ConvertionFactors!$G$23</f>
        <v>931.47183359999985</v>
      </c>
      <c r="AF66" s="205">
        <f>(DB_Census_State!AN66*FE_ConvertionFactors!$D$25/FE_ConvertionFactors!$D$21)*FE_ConvertionFactors!$F$25*FE_ConvertionFactors!$G$25</f>
        <v>52795.330560000009</v>
      </c>
      <c r="AG66" s="205">
        <f>DB_Census_State!AN66*FE_ConvertionFactors!$C$22*FE_ConvertionFactors!$F$22*FE_ConvertionFactors!$H$22</f>
        <v>752174.43839999987</v>
      </c>
      <c r="AH66" s="205">
        <f>DB_Census_State!AN66*FE_ConvertionFactors!$C$23*FE_ConvertionFactors!$F$23*FE_ConvertionFactors!$H$23</f>
        <v>241395.51743999997</v>
      </c>
      <c r="AI66" s="205">
        <f>(DB_Census_State!AN66*FE_ConvertionFactors!$D$25/FE_ConvertionFactors!$D$21)*FE_ConvertionFactors!$F$25*FE_ConvertionFactors!$H$25</f>
        <v>5629381.6320000002</v>
      </c>
      <c r="AJ66" s="205">
        <f>DB_Census_State!AN66*FE_ConvertionFactors!$C$22*FE_ConvertionFactors!$F$22*FE_ConvertionFactors!$I$22</f>
        <v>664712.2943999999</v>
      </c>
      <c r="AK66" s="205">
        <f>DB_Census_State!AO66*FE_ConvertionFactors!$F$27*FE_ConvertionFactors!$G$27</f>
        <v>0</v>
      </c>
      <c r="AL66" s="205">
        <f>DB_Census_State!AO66*FE_ConvertionFactors!$C$29*FE_ConvertionFactors!$F$29*FE_ConvertionFactors!$G$29</f>
        <v>0</v>
      </c>
      <c r="AM66" s="205">
        <f>DB_Census_State!AO66*FE_ConvertionFactors!$F$27*FE_ConvertionFactors!$H$27</f>
        <v>0</v>
      </c>
      <c r="AN66" s="205">
        <f>DB_Census_State!AO66*FE_ConvertionFactors!$C$29*FE_ConvertionFactors!$F$29*FE_ConvertionFactors!$H$29</f>
        <v>0</v>
      </c>
      <c r="AO66" s="205">
        <f>DB_Census_State!AO66*FE_ConvertionFactors!$F$27*FE_ConvertionFactors!$I$27</f>
        <v>0</v>
      </c>
      <c r="AP66" s="205">
        <f>DB_Census_State!AP66*FE_ConvertionFactors!$F$31*FE_ConvertionFactors!$G$31</f>
        <v>390.86900999999995</v>
      </c>
      <c r="AQ66" s="205">
        <f>DB_Census_State!AP66*FE_ConvertionFactors!$F$31*FE_ConvertionFactors!$H$31</f>
        <v>53329.525200000004</v>
      </c>
      <c r="AR66" s="205">
        <f>DB_Census_State!AP66*FE_ConvertionFactors!$F$31*FE_ConvertionFactors!$I$31</f>
        <v>44441.271000000001</v>
      </c>
      <c r="AS66" s="205">
        <f>DB_Census_State!AQ66*FE_ConvertionFactors!$C$34*FE_ConvertionFactors!$F$34*FE_ConvertionFactors!$G$34</f>
        <v>1152.8115200000002</v>
      </c>
      <c r="AT66" s="205">
        <f>DB_Census_State!AQ66*FE_ConvertionFactors!$C$35*FE_ConvertionFactors!$F$35*FE_ConvertionFactors!$G$35</f>
        <v>3835.1568960000004</v>
      </c>
      <c r="AU66" s="205">
        <f>DB_Census_State!AQ66*FE_ConvertionFactors!$C$35*FE_ConvertionFactors!$C$37*FE_ConvertionFactors!$F$37*FE_ConvertionFactors!$G$37</f>
        <v>2195.4142586880002</v>
      </c>
      <c r="AV66" s="205">
        <f>DB_Census_State!AQ66*FE_ConvertionFactors!$C$35*FE_ConvertionFactors!$C$38*FE_ConvertionFactors!$C$39*FE_ConvertionFactors!$F$39*FE_ConvertionFactors!$G$39</f>
        <v>817.43291643200007</v>
      </c>
      <c r="AW66" s="205">
        <f>DB_Census_State!AQ66*FE_ConvertionFactors!$C$35*FE_ConvertionFactors!$C$38*FE_ConvertionFactors!$C$40*FE_ConvertionFactors!$F$40*FE_ConvertionFactors!$G$40</f>
        <v>167.96566775999997</v>
      </c>
      <c r="AX66" s="205">
        <f>DB_Census_State!AQ66*FE_ConvertionFactors!$C$35*FE_ConvertionFactors!$C$38*FE_ConvertionFactors!$C$41*FE_ConvertionFactors!$F$41*FE_ConvertionFactors!$G$41</f>
        <v>0</v>
      </c>
      <c r="AY66" s="205">
        <f>DB_Census_State!AQ66*FE_ConvertionFactors!$C$35*FE_ConvertionFactors!$C$42*FE_ConvertionFactors!$C$44*FE_ConvertionFactors!$F$44*FE_ConvertionFactors!$G$44</f>
        <v>4407.7607464352677</v>
      </c>
      <c r="AZ66" s="205">
        <f>(DB_Census_State!AQ66*FE_ConvertionFactors!$D$46/FE_ConvertionFactors!$D$33)*FE_ConvertionFactors!$F$46*FE_ConvertionFactors!$G$46</f>
        <v>15129.278805333332</v>
      </c>
      <c r="BA66" s="205">
        <f>DB_Census_State!AQ66*FE_ConvertionFactors!$C$34*FE_ConvertionFactors!$F$34*FE_ConvertionFactors!$H$34</f>
        <v>391955.91680000006</v>
      </c>
      <c r="BB66" s="205">
        <f>DB_Census_State!AQ66*FE_ConvertionFactors!$C$35*FE_ConvertionFactors!$F$35*FE_ConvertionFactors!$H$35</f>
        <v>4346511.1488000005</v>
      </c>
      <c r="BC66" s="205">
        <f>DB_Census_State!AQ66*FE_ConvertionFactors!$C$35*FE_ConvertionFactors!$C$37*FE_ConvertionFactors!$F$37*FE_ConvertionFactors!$H$37</f>
        <v>2244201.2422144003</v>
      </c>
      <c r="BD66" s="205">
        <f>DB_Census_State!AQ66*FE_ConvertionFactors!$C$35*FE_ConvertionFactors!$C$38*FE_ConvertionFactors!$C$39*FE_ConvertionFactors!$F$39*FE_ConvertionFactors!$H$39</f>
        <v>218477.52493727999</v>
      </c>
      <c r="BE66" s="205">
        <f>DB_Census_State!AQ66*FE_ConvertionFactors!$C$35*FE_ConvertionFactors!$C$38*FE_ConvertionFactors!$C$40*FE_ConvertionFactors!$F$40*FE_ConvertionFactors!$H$40</f>
        <v>75126.462307199996</v>
      </c>
      <c r="BF66" s="205">
        <f>DB_Census_State!AQ66*FE_ConvertionFactors!$C$35*FE_ConvertionFactors!$C$38*FE_ConvertionFactors!$C$41*FE_ConvertionFactors!$F$41*FE_ConvertionFactors!$H$41</f>
        <v>819825.15473039984</v>
      </c>
      <c r="BG66" s="205">
        <f>DB_Census_State!AQ66*FE_ConvertionFactors!$C$35*FE_ConvertionFactors!$C$42*FE_ConvertionFactors!$C$44*FE_ConvertionFactors!$F$44*FE_ConvertionFactors!$H$44</f>
        <v>462453.58651124121</v>
      </c>
      <c r="BH66" s="205">
        <f>(DB_Census_State!AQ66*FE_ConvertionFactors!$D$46/FE_ConvertionFactors!$D$33)*FE_ConvertionFactors!$F$46*FE_ConvertionFactors!$H$46</f>
        <v>4946110.3786666663</v>
      </c>
      <c r="BI66" s="205">
        <f>DB_Census_State!AQ66*FE_ConvertionFactors!$C$35*FE_ConvertionFactors!$C$38*FE_ConvertionFactors!$C$41*FE_ConvertionFactors!$F$41*FE_ConvertionFactors!$I$41</f>
        <v>758923.85752185585</v>
      </c>
      <c r="BJ66" s="181">
        <f>DB_Census_State!AR66*FE_ConvertionFactors!$F$48*FE_ConvertionFactors!$G$48</f>
        <v>26949.257280000002</v>
      </c>
      <c r="BK66" s="205">
        <f>(DB_Census_State!AR66*FE_ConvertionFactors!$D$50/FE_ConvertionFactors!$D$48)*FE_ConvertionFactors!$F$50*FE_ConvertionFactors!$G$50</f>
        <v>11430.091199999999</v>
      </c>
      <c r="BL66" s="181">
        <f>DB_Census_State!AR66*FE_ConvertionFactors!$F$48*FE_ConvertionFactors!$H$48</f>
        <v>2021194.2960000001</v>
      </c>
      <c r="BM66" s="205">
        <f>(DB_Census_State!AR66*FE_ConvertionFactors!$D$50/FE_ConvertionFactors!$D$48)*FE_ConvertionFactors!$F$50*FE_ConvertionFactors!$H$50</f>
        <v>2881670.88</v>
      </c>
      <c r="BN66" s="181">
        <f>DB_Census_State!AR66*FE_ConvertionFactors!$F$48*FE_ConvertionFactors!$I$48</f>
        <v>1426789.3068000001</v>
      </c>
      <c r="BO66" s="181">
        <f>DB_Census_State!AS66*FE_ConvertionFactors!$F$52*FE_ConvertionFactors!$G$52</f>
        <v>101.81488320000001</v>
      </c>
      <c r="BP66" s="205">
        <f>DB_Census_State!AS66*FE_ConvertionFactors!$C$53*FE_ConvertionFactors!$F$53*FE_ConvertionFactors!$G$53</f>
        <v>30.544464959999999</v>
      </c>
      <c r="BQ66" s="205">
        <f>DB_Census_State!AS66*FE_ConvertionFactors!$C$54*FE_ConvertionFactors!$C$55*FE_ConvertionFactors!$F$55*FE_ConvertionFactors!$G$55</f>
        <v>49.225814399999997</v>
      </c>
      <c r="BR66" s="205">
        <f>DB_Census_State!AS66*FE_ConvertionFactors!$C$54*FE_ConvertionFactors!$C$56*FE_ConvertionFactors!$F$56*FE_ConvertionFactors!$G$56</f>
        <v>8.6540202328125275</v>
      </c>
      <c r="BS66" s="205">
        <f>DB_Census_State!AS66*FE_ConvertionFactors!$F$52*FE_ConvertionFactors!$H$52</f>
        <v>24215.431680000005</v>
      </c>
      <c r="BT66" s="205">
        <f>DB_Census_State!AS66*FE_ConvertionFactors!$C$53*FE_ConvertionFactors!$F$53*FE_ConvertionFactors!$H$53</f>
        <v>7264.6295040000005</v>
      </c>
      <c r="BU66" s="205">
        <f>DB_Census_State!AS66*FE_ConvertionFactors!$C$54*FE_ConvertionFactors!$C$55*FE_ConvertionFactors!$F$55*FE_ConvertionFactors!$H$55</f>
        <v>14849.787344000002</v>
      </c>
      <c r="BV66" s="205">
        <f>DB_Census_State!AS66*FE_ConvertionFactors!$C$54*FE_ConvertionFactors!$C$56*FE_ConvertionFactors!$F$56*FE_ConvertionFactors!$H$56</f>
        <v>2273.1226478187573</v>
      </c>
      <c r="BW66" s="205">
        <f>DB_Census_State!AS66*FE_ConvertionFactors!$F$52*FE_ConvertionFactors!$I$52</f>
        <v>12382.891200000002</v>
      </c>
      <c r="BX66" s="205">
        <f>DB_Census_State!AS66*FE_ConvertionFactors!$C$53*FE_ConvertionFactors!$F$53*FE_ConvertionFactors!$I$53</f>
        <v>3714.8673599999997</v>
      </c>
      <c r="BY66" s="205">
        <f>DB_Census_State!AS66*FE_ConvertionFactors!$C$54*FE_ConvertionFactors!$C$55*FE_ConvertionFactors!$F$55*FE_ConvertionFactors!$L$55</f>
        <v>7712.0442560000001</v>
      </c>
      <c r="BZ66" s="205">
        <f>DB_Census_State!AS66*FE_ConvertionFactors!$C$54*FE_ConvertionFactors!$C$56*FE_ConvertionFactors!$F$56*FE_ConvertionFactors!$I$56</f>
        <v>1298.103034921879</v>
      </c>
      <c r="CA66" s="205">
        <f>DB_Census_State!AT66*FE_ConvertionFactors!$F$58*FE_ConvertionFactors!$G$58</f>
        <v>2645.1314239999997</v>
      </c>
      <c r="CB66" s="205">
        <f>(DB_Census_State!AT66*FE_ConvertionFactors!$D$60/FE_ConvertionFactors!$D$58)*FE_ConvertionFactors!$F$60*FE_ConvertionFactors!$G$60</f>
        <v>12402.743195454546</v>
      </c>
      <c r="CC66" s="205">
        <f>DB_Census_State!AT66*FE_ConvertionFactors!$F$58*FE_ConvertionFactors!$H$58</f>
        <v>1739682.5904000001</v>
      </c>
      <c r="CD66" s="205">
        <f>(DB_Census_State!AT66*FE_ConvertionFactors!$D$60/FE_ConvertionFactors!$D$58)*FE_ConvertionFactors!$F$60*FE_ConvertionFactors!$H$60</f>
        <v>991223.25136363634</v>
      </c>
      <c r="CE66" s="205">
        <f>DB_Census_State!AT66*FE_ConvertionFactors!$F$58*FE_ConvertionFactors!$I$58</f>
        <v>1302218.5471999999</v>
      </c>
      <c r="CF66" s="205">
        <f>DB_Census_State!AU66*FE_ConvertionFactors!$F$62*FE_ConvertionFactors!$G$62</f>
        <v>32663.312000000002</v>
      </c>
      <c r="CG66" s="205">
        <f>DB_Census_State!AU66*FE_ConvertionFactors!$C$63*FE_ConvertionFactors!$F$63*FE_ConvertionFactors!$G$63</f>
        <v>13065.324800000002</v>
      </c>
      <c r="CH66" s="205">
        <f>DB_Census_State!AU66*FE_ConvertionFactors!$C$64*FE_ConvertionFactors!$F$64*FE_ConvertionFactors!$G$64</f>
        <v>19597.9872</v>
      </c>
      <c r="CI66" s="205">
        <f>(DB_Census_State!AU66*FE_ConvertionFactors!$D$66/FE_ConvertionFactors!$D$62)*FE_ConvertionFactors!$F$66*FE_ConvertionFactors!$G$66</f>
        <v>17352.384499999996</v>
      </c>
      <c r="CJ66" s="205">
        <f>DB_Census_State!AU66*FE_ConvertionFactors!$F$62*FE_ConvertionFactors!$H$62</f>
        <v>6140702.6560000004</v>
      </c>
      <c r="CK66" s="205">
        <f>DB_Census_State!AU66*FE_ConvertionFactors!$C$63*FE_ConvertionFactors!$F$63*FE_ConvertionFactors!$H$63</f>
        <v>2456281.0624000002</v>
      </c>
      <c r="CL66" s="205">
        <f>DB_Census_State!AU66*FE_ConvertionFactors!$C$64*FE_ConvertionFactors!$F$64*FE_ConvertionFactors!$H$64</f>
        <v>3684421.5936000003</v>
      </c>
      <c r="CM66" s="205">
        <f>(DB_Census_State!AU66*FE_ConvertionFactors!$D$66/FE_ConvertionFactors!$D$62)*FE_ConvertionFactors!$F$66*FE_ConvertionFactors!$H$66</f>
        <v>5205715.3499999996</v>
      </c>
      <c r="CN66" s="205">
        <f>DB_Census_State!AU66*FE_ConvertionFactors!$F$62*FE_ConvertionFactors!$I$62</f>
        <v>5226129.92</v>
      </c>
      <c r="CO66" s="205">
        <f>DB_Census_State!AU66*FE_ConvertionFactors!$C$63*FE_ConvertionFactors!$F$63*FE_ConvertionFactors!$I$63</f>
        <v>2090451.9680000001</v>
      </c>
      <c r="CP66" s="205">
        <f>DB_Census_State!AU66*FE_ConvertionFactors!$C$64*FE_ConvertionFactors!$F$64*FE_ConvertionFactors!$L$64</f>
        <v>3145476.9455999993</v>
      </c>
      <c r="CQ66" s="205">
        <f>DB_Census_State!AU66*FE_ConvertionFactors!$C$64*FE_ConvertionFactors!$F$64*FE_ConvertionFactors!$I$63</f>
        <v>3135677.952</v>
      </c>
      <c r="CR66" s="205">
        <f>DB_Census_State!AV66*FE_ConvertionFactors!$F$68*FE_ConvertionFactors!$G$68</f>
        <v>21.840000000000003</v>
      </c>
      <c r="CS66" s="205">
        <f>DB_Census_State!AV66*FE_ConvertionFactors!$C$69*FE_ConvertionFactors!$F$69*FE_ConvertionFactors!$G$69</f>
        <v>4.3680000000000003</v>
      </c>
      <c r="CT66" s="205">
        <f>DB_Census_State!AV66*FE_ConvertionFactors!$C$70*FE_ConvertionFactors!$C$71*FE_ConvertionFactors!$F$71*FE_ConvertionFactors!$G$71</f>
        <v>0</v>
      </c>
      <c r="CU66" s="205">
        <f>DB_Census_State!AV66*FE_ConvertionFactors!$C$70*FE_ConvertionFactors!$C$72*FE_ConvertionFactors!$F$72*FE_ConvertionFactors!$G$72</f>
        <v>18.5771376</v>
      </c>
      <c r="CV66" s="205">
        <f>(DB_Census_State!AV66*FE_ConvertionFactors!$D$74/FE_ConvertionFactors!$D$69)*FE_ConvertionFactors!$F$74*FE_ConvertionFactors!$G$74</f>
        <v>2.7</v>
      </c>
      <c r="CW66" s="205">
        <f>DB_Census_State!AV66*FE_ConvertionFactors!$F$68*FE_ConvertionFactors!$H$68</f>
        <v>1277.6399999999999</v>
      </c>
      <c r="CX66" s="205">
        <f>DB_Census_State!AV66*FE_ConvertionFactors!$C$69*FE_ConvertionFactors!$F$69*FE_ConvertionFactors!$H$69</f>
        <v>255.52799999999999</v>
      </c>
      <c r="CY66" s="205">
        <f>DB_Census_State!AV66*FE_ConvertionFactors!$C$70*FE_ConvertionFactors!$C$71*FE_ConvertionFactors!$F$71*FE_ConvertionFactors!$H$71</f>
        <v>282.95999999999998</v>
      </c>
      <c r="CZ66" s="205">
        <f>DB_Census_State!AV66*FE_ConvertionFactors!$C$70*FE_ConvertionFactors!$C$72*FE_ConvertionFactors!$F$72*FE_ConvertionFactors!$H$72</f>
        <v>706.50504000000001</v>
      </c>
      <c r="DA66" s="205">
        <f>(DB_Census_State!AV66*FE_ConvertionFactors!$D$74/FE_ConvertionFactors!$D$69)*FE_ConvertionFactors!$F$74*FE_ConvertionFactors!$H$74</f>
        <v>891</v>
      </c>
      <c r="DB66" s="205">
        <f>DB_Census_State!AV66*FE_ConvertionFactors!$F$68*FE_ConvertionFactors!$I$68</f>
        <v>1037.4000000000001</v>
      </c>
      <c r="DC66" s="205">
        <f>DB_Census_State!AV66*FE_ConvertionFactors!$C$69*FE_ConvertionFactors!$F$69*FE_ConvertionFactors!$I$69</f>
        <v>207.48</v>
      </c>
      <c r="DD66" s="205">
        <f>DB_Census_State!AV66*FE_ConvertionFactors!$C$70*FE_ConvertionFactors!$C$71*FE_ConvertionFactors!$F$71*FE_ConvertionFactors!$I$71</f>
        <v>266.39999999999998</v>
      </c>
      <c r="DE66" s="205">
        <f>DB_Census_State!AV66*FE_ConvertionFactors!$C$70*FE_ConvertionFactors!$C$72*FE_ConvertionFactors!$F$72*FE_ConvertionFactors!$L$72</f>
        <v>496.70532000000003</v>
      </c>
      <c r="DF66" s="205">
        <f>DB_Census_State!AV66*FE_ConvertionFactors!$C$70*FE_ConvertionFactors!$C$72*FE_ConvertionFactors!$F$72*FE_ConvertionFactors!$I$69</f>
        <v>681.4008</v>
      </c>
      <c r="DG66" s="205">
        <f>DB_Census_State!AW66*FE_ConvertionFactors!$F$76*FE_ConvertionFactors!$G$76</f>
        <v>0</v>
      </c>
      <c r="DH66" s="205">
        <f>DB_Census_State!AW66*FE_ConvertionFactors!$C$77*FE_ConvertionFactors!$F$77*FE_ConvertionFactors!$G$77</f>
        <v>0</v>
      </c>
      <c r="DI66" s="205">
        <f>DB_Census_State!AW66*FE_ConvertionFactors!$C$78*FE_ConvertionFactors!$F$78*FE_ConvertionFactors!$G$78</f>
        <v>0</v>
      </c>
      <c r="DJ66" s="205">
        <f>(DB_Census_State!AW66*FE_ConvertionFactors!$D$80/FE_ConvertionFactors!$D$76)*FE_ConvertionFactors!$F$80*FE_ConvertionFactors!$G$80</f>
        <v>0</v>
      </c>
      <c r="DK66" s="205">
        <f>DB_Census_State!AW66*FE_ConvertionFactors!$F$76*FE_ConvertionFactors!$H$76</f>
        <v>0</v>
      </c>
      <c r="DL66" s="205">
        <f>DB_Census_State!AW66*FE_ConvertionFactors!$C$77*FE_ConvertionFactors!$F$77*FE_ConvertionFactors!$H$77</f>
        <v>0</v>
      </c>
      <c r="DM66" s="205">
        <f>DB_Census_State!AW66*FE_ConvertionFactors!$C$78*FE_ConvertionFactors!$F$78*FE_ConvertionFactors!$H$78</f>
        <v>0</v>
      </c>
      <c r="DN66" s="205">
        <f>(DB_Census_State!AW66*FE_ConvertionFactors!$D$80/FE_ConvertionFactors!$D$76)*FE_ConvertionFactors!$F$80*FE_ConvertionFactors!$H$80</f>
        <v>0</v>
      </c>
      <c r="DO66" s="205">
        <f>DB_Census_State!AW66*FE_ConvertionFactors!$F$76*FE_ConvertionFactors!$I$76</f>
        <v>0</v>
      </c>
      <c r="DP66" s="205">
        <f>DB_Census_State!AW66*FE_ConvertionFactors!$C$77*FE_ConvertionFactors!$F$77*FE_ConvertionFactors!$I$77</f>
        <v>0</v>
      </c>
      <c r="DQ66" s="205">
        <f>DB_Census_State!AW66*FE_ConvertionFactors!$C$78*FE_ConvertionFactors!$F$78*FE_ConvertionFactors!$L$78</f>
        <v>0</v>
      </c>
      <c r="DR66" s="205">
        <f>DB_Census_State!AW66*FE_ConvertionFactors!$C$78*FE_ConvertionFactors!$F$78*FE_ConvertionFactors!$I$77</f>
        <v>0</v>
      </c>
      <c r="DS66" s="181">
        <f>SUM(DB_Census_State!M66:N66)*FE_ConvertionFactors!$E$84*FE_ConvertionFactors!$F$84*FE_ConvertionFactors!$G$84</f>
        <v>15793.002384951633</v>
      </c>
      <c r="DT66" s="181">
        <f>SUM(DB_Census_State!O66:P66)*FE_ConvertionFactors!$E$85*FE_ConvertionFactors!$F$85*FE_ConvertionFactors!$G$85</f>
        <v>1712.5049039619998</v>
      </c>
      <c r="DU66" s="181">
        <f>SUM(DB_Census_State!Q66:S66)*FE_ConvertionFactors!$E$86*FE_ConvertionFactors!$F$86*FE_ConvertionFactors!$G$86</f>
        <v>858.65776096124989</v>
      </c>
      <c r="DV66" s="181">
        <f>DB_Census_State!U66*FE_ConvertionFactors!$E$87*FE_ConvertionFactors!$F$87*FE_ConvertionFactors!$G$87</f>
        <v>7834.5409626785922</v>
      </c>
      <c r="DW66" s="181">
        <f>DB_Census_State!V66*FE_ConvertionFactors!$E$88*FE_ConvertionFactors!$F$88*FE_ConvertionFactors!$G$88</f>
        <v>18589.809825000004</v>
      </c>
      <c r="DX66" s="181">
        <f>SUM(DB_Census_State!M66:N66)*FE_ConvertionFactors!$E$84*FE_ConvertionFactors!$F$84*FE_ConvertionFactors!$H$84</f>
        <v>892202.08278622862</v>
      </c>
      <c r="DY66" s="181">
        <f>SUM(DB_Census_State!O66:P66)*FE_ConvertionFactors!$E$85*FE_ConvertionFactors!$F$85*FE_ConvertionFactors!$H$85</f>
        <v>106779.71754116</v>
      </c>
      <c r="DZ66" s="181">
        <f>SUM(DB_Census_State!Q66:S66)*FE_ConvertionFactors!$E$86*FE_ConvertionFactors!$F$86*FE_ConvertionFactors!$H$86</f>
        <v>54566.980013125001</v>
      </c>
      <c r="EA66" s="181">
        <f>DB_Census_State!U66*FE_ConvertionFactors!$E$87*FE_ConvertionFactors!$F$87*FE_ConvertionFactors!$H$87</f>
        <v>598753.77823579905</v>
      </c>
      <c r="EB66" s="181">
        <f>DB_Census_State!V66*FE_ConvertionFactors!$E$88*FE_ConvertionFactors!$F$88*FE_ConvertionFactors!$H$88</f>
        <v>1111115.0700000003</v>
      </c>
      <c r="EC66" s="181">
        <f>SUM(DB_Census_State!M66:N66)*FE_ConvertionFactors!$E$84*FE_ConvertionFactors!$F$84*FE_ConvertionFactors!$I$84</f>
        <v>601638.18609339558</v>
      </c>
      <c r="ED66" s="181">
        <f>SUM(DB_Census_State!O66:P66)*FE_ConvertionFactors!$E$85*FE_ConvertionFactors!$F$85*FE_ConvertionFactors!$I$85</f>
        <v>72126.677131575998</v>
      </c>
      <c r="EE66" s="181">
        <f>SUM(DB_Census_State!Q66:S66)*FE_ConvertionFactors!$E$86*FE_ConvertionFactors!$F$86*FE_ConvertionFactors!$I$86</f>
        <v>36858.450650374994</v>
      </c>
      <c r="EF66" s="181">
        <f>DB_Census_State!U66*FE_ConvertionFactors!$E$87*FE_ConvertionFactors!$F$87*FE_ConvertionFactors!$I$87</f>
        <v>479003.02258863929</v>
      </c>
      <c r="EG66" s="181">
        <f>DB_Census_State!V66*FE_ConvertionFactors!$E$88*FE_ConvertionFactors!$F$88*FE_ConvertionFactors!$I$88</f>
        <v>709404.2370000002</v>
      </c>
      <c r="EH66" s="181">
        <f>DB_Census_State!W66*0.00104*FE_ConvertionFactors!$F$90*FE_ConvertionFactors!$G$90</f>
        <v>12939.417795199999</v>
      </c>
      <c r="EI66" s="181">
        <f>DB_Census_State!X66*0.00104*FE_ConvertionFactors!$F$91*FE_ConvertionFactors!$G$91</f>
        <v>78.442925599999995</v>
      </c>
      <c r="EJ66" s="181">
        <f>DB_Census_State!Y66*0.000054*FE_ConvertionFactors!$F$92*FE_ConvertionFactors!$G$92</f>
        <v>5257.9048535999991</v>
      </c>
      <c r="EK66" s="205">
        <f>DB_Census_State!W66*0.00104*FE_ConvertionFactors!$F$90*FE_ConvertionFactors!$H$90</f>
        <v>1538081.7379199998</v>
      </c>
      <c r="EL66" s="205">
        <f>DB_Census_State!X66*0.00104*FE_ConvertionFactors!$F$91*FE_ConvertionFactors!$H$91</f>
        <v>9324.3477599999987</v>
      </c>
      <c r="EM66" s="205">
        <f>DB_Census_State!Y66*0.000054*FE_ConvertionFactors!$F$92*FE_ConvertionFactors!$H$92</f>
        <v>437157.23211360001</v>
      </c>
      <c r="EN66" s="205">
        <f>DB_Census_State!W66*0.00104*FE_ConvertionFactors!$F$90*FE_ConvertionFactors!$I$90</f>
        <v>1067379.8981247998</v>
      </c>
      <c r="EO66" s="205">
        <f>DB_Census_State!X66*0.00104*FE_ConvertionFactors!$F$91*FE_ConvertionFactors!$I$91</f>
        <v>6470.8013343999992</v>
      </c>
      <c r="EP66" s="205">
        <f>DB_Census_State!Y66*0.000054*FE_ConvertionFactors!$F$92*FE_ConvertionFactors!$I$92</f>
        <v>258388.46709119997</v>
      </c>
    </row>
    <row r="67" spans="1:146" x14ac:dyDescent="0.2">
      <c r="A67" s="203">
        <v>24</v>
      </c>
      <c r="B67" s="203" t="s">
        <v>42</v>
      </c>
      <c r="C67" s="203">
        <v>1995</v>
      </c>
      <c r="D67" s="204" t="s">
        <v>201</v>
      </c>
      <c r="E67" s="205">
        <f>DB_Census_State!AL67*FE_ConvertionFactors!$C$4*FE_ConvertionFactors!$F$4*FE_ConvertionFactors!$G$4</f>
        <v>0</v>
      </c>
      <c r="F67" s="205">
        <f>DB_Census_State!AL67*FE_ConvertionFactors!$C$5*FE_ConvertionFactors!$F$5*FE_ConvertionFactors!$G$5</f>
        <v>1551.2074115999997</v>
      </c>
      <c r="G67" s="205">
        <f>(DB_Census_State!AL67*FE_ConvertionFactors!$D$9/FE_ConvertionFactors!$D$3)*FE_ConvertionFactors!$C$10*FE_ConvertionFactors!$F$10*FE_ConvertionFactors!$G$10</f>
        <v>144.20062720000001</v>
      </c>
      <c r="H67" s="205">
        <f>(DB_Census_State!AL67*FE_ConvertionFactors!$D$9/FE_ConvertionFactors!$D$3)*FE_ConvertionFactors!$C$11*FE_ConvertionFactors!$F$11*FE_ConvertionFactors!$G$11</f>
        <v>42.485133600000012</v>
      </c>
      <c r="I67" s="205">
        <f>DB_Census_State!AL67*FE_ConvertionFactors!$C$4*FE_ConvertionFactors!$F$4*FE_ConvertionFactors!$H$4</f>
        <v>50131.08</v>
      </c>
      <c r="J67" s="205">
        <f>DB_Census_State!AL67*FE_ConvertionFactors!$C$5*FE_ConvertionFactors!$F$5*FE_ConvertionFactors!$H$5</f>
        <v>89173.688099999985</v>
      </c>
      <c r="K67" s="205">
        <f>(DB_Census_State!AL67*FE_ConvertionFactors!$D$9/FE_ConvertionFactors!$D$3)*FE_ConvertionFactors!$C$10*FE_ConvertionFactors!$F$10*FE_ConvertionFactors!$H$10</f>
        <v>42358.93424000001</v>
      </c>
      <c r="L67" s="205">
        <f>(DB_Census_State!AL67*FE_ConvertionFactors!$D$9/FE_ConvertionFactors!$D$3)*FE_ConvertionFactors!$C$11*FE_ConvertionFactors!$F$11*FE_ConvertionFactors!$H$11</f>
        <v>6616.5372000000016</v>
      </c>
      <c r="M67" s="205">
        <f>DB_Census_State!AL67*FE_ConvertionFactors!$C$4*FE_ConvertionFactors!$F$4*FE_ConvertionFactors!$I$4</f>
        <v>47197.200000000004</v>
      </c>
      <c r="N67" s="205">
        <f>DB_Census_State!AL67*FE_ConvertionFactors!$C$5*FE_ConvertionFactors!$F$5*FE_ConvertionFactors!$L$5</f>
        <v>45001.605389999997</v>
      </c>
      <c r="O67" s="205">
        <f>DB_Census_State!AM67*FE_ConvertionFactors!$C$14*FE_ConvertionFactors!$F$14*FE_ConvertionFactors!$G$14</f>
        <v>323.203712</v>
      </c>
      <c r="P67" s="205">
        <f>DB_Census_State!AM67*FE_ConvertionFactors!$C$15*FE_ConvertionFactors!$F$15*FE_ConvertionFactors!$G$15</f>
        <v>92.91688640000001</v>
      </c>
      <c r="Q67" s="205">
        <f>DB_Census_State!AM67*FE_ConvertionFactors!$C$16*FE_ConvertionFactors!$F$16*FE_ConvertionFactors!$G$16</f>
        <v>129.28148480000002</v>
      </c>
      <c r="R67" s="205">
        <f>DB_Census_State!AM67*FE_ConvertionFactors!$C$17*FE_ConvertionFactors!$F$17*FE_ConvertionFactors!$G$17</f>
        <v>47.386580800000004</v>
      </c>
      <c r="S67" s="205">
        <f>(DB_Census_State!AM67*FE_ConvertionFactors!$D$19/FE_ConvertionFactors!$D$13)*FE_ConvertionFactors!$F$19*FE_ConvertionFactors!$G$19</f>
        <v>331.93693866666678</v>
      </c>
      <c r="T67" s="205">
        <f>DB_Census_State!AM67*FE_ConvertionFactors!$C$14*FE_ConvertionFactors!$F$14*FE_ConvertionFactors!$H$14</f>
        <v>55939.103999999999</v>
      </c>
      <c r="U67" s="205">
        <f>DB_Census_State!AM67*FE_ConvertionFactors!$C$15*FE_ConvertionFactors!$F$15*FE_ConvertionFactors!$H$15</f>
        <v>13309.71616</v>
      </c>
      <c r="V67" s="205">
        <f>DB_Census_State!AM67*FE_ConvertionFactors!$C$16*FE_ConvertionFactors!$F$16*FE_ConvertionFactors!$H$16</f>
        <v>22375.641600000003</v>
      </c>
      <c r="W67" s="205">
        <f>DB_Census_State!AM67*FE_ConvertionFactors!$C$17*FE_ConvertionFactors!$F$17*FE_ConvertionFactors!$H$17</f>
        <v>20875.709920000005</v>
      </c>
      <c r="X67" s="205">
        <f>(DB_Census_State!AM67*FE_ConvertionFactors!$D$19/FE_ConvertionFactors!$D$13)*FE_ConvertionFactors!$F$19*FE_ConvertionFactors!$H$19</f>
        <v>122500.53688888891</v>
      </c>
      <c r="Y67" s="205">
        <f>DB_Census_State!AM67*FE_ConvertionFactors!$C$14*FE_ConvertionFactors!$F$14*FE_ConvertionFactors!$I$14</f>
        <v>51899.0576</v>
      </c>
      <c r="Z67" s="205">
        <f>DB_Census_State!AM67*FE_ConvertionFactors!$C$15*FE_ConvertionFactors!$F$15*FE_ConvertionFactors!$L$15</f>
        <v>8883.60772</v>
      </c>
      <c r="AA67" s="205">
        <f>DB_Census_State!AM67*FE_ConvertionFactors!$C$15*FE_ConvertionFactors!$F$15*FE_ConvertionFactors!$I$14</f>
        <v>10484.540560000001</v>
      </c>
      <c r="AB67" s="205">
        <f>DB_Census_State!AM67*FE_ConvertionFactors!$C$16*FE_ConvertionFactors!$F$16*FE_ConvertionFactors!$L$16</f>
        <v>14885.881654933333</v>
      </c>
      <c r="AC67" s="205">
        <f>DB_Census_State!AM67*FE_ConvertionFactors!$C$16*FE_ConvertionFactors!$F$16*FE_ConvertionFactors!$I$14</f>
        <v>20759.623039999999</v>
      </c>
      <c r="AD67" s="205">
        <f>DB_Census_State!AN67*FE_ConvertionFactors!$C$22*FE_ConvertionFactors!$F$22*FE_ConvertionFactors!$G$22</f>
        <v>180.32469839999999</v>
      </c>
      <c r="AE67" s="205">
        <f>DB_Census_State!AN67*FE_ConvertionFactors!$C$23*FE_ConvertionFactors!$F$23*FE_ConvertionFactors!$G$23</f>
        <v>72.470114639999991</v>
      </c>
      <c r="AF67" s="205">
        <f>(DB_Census_State!AN67*FE_ConvertionFactors!$D$25/FE_ConvertionFactors!$D$21)*FE_ConvertionFactors!$F$25*FE_ConvertionFactors!$G$25</f>
        <v>4107.5677439999999</v>
      </c>
      <c r="AG67" s="205">
        <f>DB_Census_State!AN67*FE_ConvertionFactors!$C$22*FE_ConvertionFactors!$F$22*FE_ConvertionFactors!$H$22</f>
        <v>58520.468159999997</v>
      </c>
      <c r="AH67" s="205">
        <f>DB_Census_State!AN67*FE_ConvertionFactors!$C$23*FE_ConvertionFactors!$F$23*FE_ConvertionFactors!$H$23</f>
        <v>18780.987455999999</v>
      </c>
      <c r="AI67" s="205">
        <f>(DB_Census_State!AN67*FE_ConvertionFactors!$D$25/FE_ConvertionFactors!$D$21)*FE_ConvertionFactors!$F$25*FE_ConvertionFactors!$H$25</f>
        <v>437975.59679999994</v>
      </c>
      <c r="AJ67" s="205">
        <f>DB_Census_State!AN67*FE_ConvertionFactors!$C$22*FE_ConvertionFactors!$F$22*FE_ConvertionFactors!$I$22</f>
        <v>51715.762560000003</v>
      </c>
      <c r="AK67" s="205">
        <f>DB_Census_State!AO67*FE_ConvertionFactors!$F$27*FE_ConvertionFactors!$G$27</f>
        <v>0</v>
      </c>
      <c r="AL67" s="205">
        <f>DB_Census_State!AO67*FE_ConvertionFactors!$C$29*FE_ConvertionFactors!$F$29*FE_ConvertionFactors!$G$29</f>
        <v>0</v>
      </c>
      <c r="AM67" s="205">
        <f>DB_Census_State!AO67*FE_ConvertionFactors!$F$27*FE_ConvertionFactors!$H$27</f>
        <v>0</v>
      </c>
      <c r="AN67" s="205">
        <f>DB_Census_State!AO67*FE_ConvertionFactors!$C$29*FE_ConvertionFactors!$F$29*FE_ConvertionFactors!$H$29</f>
        <v>0</v>
      </c>
      <c r="AO67" s="205">
        <f>DB_Census_State!AO67*FE_ConvertionFactors!$F$27*FE_ConvertionFactors!$I$27</f>
        <v>0</v>
      </c>
      <c r="AP67" s="205">
        <f>DB_Census_State!AP67*FE_ConvertionFactors!$F$31*FE_ConvertionFactors!$G$31</f>
        <v>2.4834599999999996</v>
      </c>
      <c r="AQ67" s="205">
        <f>DB_Census_State!AP67*FE_ConvertionFactors!$F$31*FE_ConvertionFactors!$H$31</f>
        <v>338.83920000000001</v>
      </c>
      <c r="AR67" s="205">
        <f>DB_Census_State!AP67*FE_ConvertionFactors!$F$31*FE_ConvertionFactors!$I$31</f>
        <v>282.36599999999999</v>
      </c>
      <c r="AS67" s="205">
        <f>DB_Census_State!AQ67*FE_ConvertionFactors!$C$34*FE_ConvertionFactors!$F$34*FE_ConvertionFactors!$G$34</f>
        <v>3565.5580800000007</v>
      </c>
      <c r="AT67" s="205">
        <f>DB_Census_State!AQ67*FE_ConvertionFactors!$C$35*FE_ConvertionFactors!$F$35*FE_ConvertionFactors!$G$35</f>
        <v>11861.847684000002</v>
      </c>
      <c r="AU67" s="205">
        <f>DB_Census_State!AQ67*FE_ConvertionFactors!$C$35*FE_ConvertionFactors!$C$37*FE_ConvertionFactors!$F$37*FE_ConvertionFactors!$G$37</f>
        <v>6790.2488075520005</v>
      </c>
      <c r="AV67" s="205">
        <f>DB_Census_State!AQ67*FE_ConvertionFactors!$C$35*FE_ConvertionFactors!$C$38*FE_ConvertionFactors!$C$39*FE_ConvertionFactors!$F$39*FE_ConvertionFactors!$G$39</f>
        <v>2528.2576461780004</v>
      </c>
      <c r="AW67" s="205">
        <f>DB_Census_State!AQ67*FE_ConvertionFactors!$C$35*FE_ConvertionFactors!$C$38*FE_ConvertionFactors!$C$40*FE_ConvertionFactors!$F$40*FE_ConvertionFactors!$G$40</f>
        <v>519.50499579000007</v>
      </c>
      <c r="AX67" s="205">
        <f>DB_Census_State!AQ67*FE_ConvertionFactors!$C$35*FE_ConvertionFactors!$C$38*FE_ConvertionFactors!$C$41*FE_ConvertionFactors!$F$41*FE_ConvertionFactors!$G$41</f>
        <v>0</v>
      </c>
      <c r="AY67" s="205">
        <f>DB_Census_State!AQ67*FE_ConvertionFactors!$C$35*FE_ConvertionFactors!$C$42*FE_ConvertionFactors!$C$44*FE_ConvertionFactors!$F$44*FE_ConvertionFactors!$G$44</f>
        <v>13632.867707775074</v>
      </c>
      <c r="AZ67" s="205">
        <f>(DB_Census_State!AQ67*FE_ConvertionFactors!$D$46/FE_ConvertionFactors!$D$33)*FE_ConvertionFactors!$F$46*FE_ConvertionFactors!$G$46</f>
        <v>46793.705088000002</v>
      </c>
      <c r="BA67" s="205">
        <f>DB_Census_State!AQ67*FE_ConvertionFactors!$C$34*FE_ConvertionFactors!$F$34*FE_ConvertionFactors!$H$34</f>
        <v>1212289.7472000001</v>
      </c>
      <c r="BB67" s="205">
        <f>DB_Census_State!AQ67*FE_ConvertionFactors!$C$35*FE_ConvertionFactors!$F$35*FE_ConvertionFactors!$H$35</f>
        <v>13443427.375200002</v>
      </c>
      <c r="BC67" s="205">
        <f>DB_Census_State!AQ67*FE_ConvertionFactors!$C$35*FE_ConvertionFactors!$C$37*FE_ConvertionFactors!$F$37*FE_ConvertionFactors!$H$37</f>
        <v>6941143.2254976006</v>
      </c>
      <c r="BD67" s="205">
        <f>DB_Census_State!AQ67*FE_ConvertionFactors!$C$35*FE_ConvertionFactors!$C$38*FE_ConvertionFactors!$C$39*FE_ConvertionFactors!$F$39*FE_ConvertionFactors!$H$39</f>
        <v>675734.31634212006</v>
      </c>
      <c r="BE67" s="205">
        <f>DB_Census_State!AQ67*FE_ConvertionFactors!$C$35*FE_ConvertionFactors!$C$38*FE_ConvertionFactors!$C$40*FE_ConvertionFactors!$F$40*FE_ConvertionFactors!$H$40</f>
        <v>232360.41629880003</v>
      </c>
      <c r="BF67" s="205">
        <f>DB_Census_State!AQ67*FE_ConvertionFactors!$C$35*FE_ConvertionFactors!$C$38*FE_ConvertionFactors!$C$41*FE_ConvertionFactors!$F$41*FE_ConvertionFactors!$H$41</f>
        <v>2535656.6567240995</v>
      </c>
      <c r="BG67" s="205">
        <f>DB_Census_State!AQ67*FE_ConvertionFactors!$C$35*FE_ConvertionFactors!$C$42*FE_ConvertionFactors!$C$44*FE_ConvertionFactors!$F$44*FE_ConvertionFactors!$H$44</f>
        <v>1430333.6611436144</v>
      </c>
      <c r="BH67" s="205">
        <f>(DB_Census_State!AQ67*FE_ConvertionFactors!$D$46/FE_ConvertionFactors!$D$33)*FE_ConvertionFactors!$F$46*FE_ConvertionFactors!$H$46</f>
        <v>15297942.048000002</v>
      </c>
      <c r="BI67" s="205">
        <f>DB_Census_State!AQ67*FE_ConvertionFactors!$C$35*FE_ConvertionFactors!$C$38*FE_ConvertionFactors!$C$41*FE_ConvertionFactors!$F$41*FE_ConvertionFactors!$I$41</f>
        <v>2347293.5907960236</v>
      </c>
      <c r="BJ67" s="181">
        <f>DB_Census_State!AR67*FE_ConvertionFactors!$F$48*FE_ConvertionFactors!$G$48</f>
        <v>6894.6435359999996</v>
      </c>
      <c r="BK67" s="205">
        <f>(DB_Census_State!AR67*FE_ConvertionFactors!$D$50/FE_ConvertionFactors!$D$48)*FE_ConvertionFactors!$F$50*FE_ConvertionFactors!$G$50</f>
        <v>2924.2514399999995</v>
      </c>
      <c r="BL67" s="181">
        <f>DB_Census_State!AR67*FE_ConvertionFactors!$F$48*FE_ConvertionFactors!$H$48</f>
        <v>517098.26520000002</v>
      </c>
      <c r="BM67" s="205">
        <f>(DB_Census_State!AR67*FE_ConvertionFactors!$D$50/FE_ConvertionFactors!$D$48)*FE_ConvertionFactors!$F$50*FE_ConvertionFactors!$H$50</f>
        <v>737240.85599999991</v>
      </c>
      <c r="BN67" s="181">
        <f>DB_Census_State!AR67*FE_ConvertionFactors!$F$48*FE_ConvertionFactors!$I$48</f>
        <v>365026.89366</v>
      </c>
      <c r="BO67" s="181">
        <f>DB_Census_State!AS67*FE_ConvertionFactors!$F$52*FE_ConvertionFactors!$G$52</f>
        <v>7.8417504000000005</v>
      </c>
      <c r="BP67" s="205">
        <f>DB_Census_State!AS67*FE_ConvertionFactors!$C$53*FE_ConvertionFactors!$F$53*FE_ConvertionFactors!$G$53</f>
        <v>2.3525251200000001</v>
      </c>
      <c r="BQ67" s="205">
        <f>DB_Census_State!AS67*FE_ConvertionFactors!$C$54*FE_ConvertionFactors!$C$55*FE_ConvertionFactors!$F$55*FE_ConvertionFactors!$G$55</f>
        <v>3.7913568</v>
      </c>
      <c r="BR67" s="205">
        <f>DB_Census_State!AS67*FE_ConvertionFactors!$C$54*FE_ConvertionFactors!$C$56*FE_ConvertionFactors!$F$56*FE_ConvertionFactors!$G$56</f>
        <v>0.66652992656250221</v>
      </c>
      <c r="BS67" s="205">
        <f>DB_Census_State!AS67*FE_ConvertionFactors!$F$52*FE_ConvertionFactors!$H$52</f>
        <v>1865.0649600000004</v>
      </c>
      <c r="BT67" s="205">
        <f>DB_Census_State!AS67*FE_ConvertionFactors!$C$53*FE_ConvertionFactors!$F$53*FE_ConvertionFactors!$H$53</f>
        <v>559.51948800000002</v>
      </c>
      <c r="BU67" s="205">
        <f>DB_Census_State!AS67*FE_ConvertionFactors!$C$54*FE_ConvertionFactors!$C$55*FE_ConvertionFactors!$F$55*FE_ConvertionFactors!$H$55</f>
        <v>1143.7259680000002</v>
      </c>
      <c r="BV67" s="205">
        <f>DB_Census_State!AS67*FE_ConvertionFactors!$C$54*FE_ConvertionFactors!$C$56*FE_ConvertionFactors!$F$56*FE_ConvertionFactors!$H$56</f>
        <v>175.07519404375057</v>
      </c>
      <c r="BW67" s="205">
        <f>DB_Census_State!AS67*FE_ConvertionFactors!$F$52*FE_ConvertionFactors!$I$52</f>
        <v>953.72640000000013</v>
      </c>
      <c r="BX67" s="205">
        <f>DB_Census_State!AS67*FE_ConvertionFactors!$C$53*FE_ConvertionFactors!$F$53*FE_ConvertionFactors!$I$53</f>
        <v>286.11792000000003</v>
      </c>
      <c r="BY67" s="205">
        <f>DB_Census_State!AS67*FE_ConvertionFactors!$C$54*FE_ConvertionFactors!$C$55*FE_ConvertionFactors!$F$55*FE_ConvertionFactors!$L$55</f>
        <v>593.97923200000002</v>
      </c>
      <c r="BZ67" s="205">
        <f>DB_Census_State!AS67*FE_ConvertionFactors!$C$54*FE_ConvertionFactors!$C$56*FE_ConvertionFactors!$F$56*FE_ConvertionFactors!$I$56</f>
        <v>99.979488984375337</v>
      </c>
      <c r="CA67" s="205">
        <f>DB_Census_State!AT67*FE_ConvertionFactors!$F$58*FE_ConvertionFactors!$G$58</f>
        <v>1275.288976</v>
      </c>
      <c r="CB67" s="205">
        <f>(DB_Census_State!AT67*FE_ConvertionFactors!$D$60/FE_ConvertionFactors!$D$58)*FE_ConvertionFactors!$F$60*FE_ConvertionFactors!$G$60</f>
        <v>5979.6959522727275</v>
      </c>
      <c r="CC67" s="205">
        <f>DB_Census_State!AT67*FE_ConvertionFactors!$F$58*FE_ConvertionFactors!$H$58</f>
        <v>838747.7496000001</v>
      </c>
      <c r="CD67" s="205">
        <f>(DB_Census_State!AT67*FE_ConvertionFactors!$D$60/FE_ConvertionFactors!$D$58)*FE_ConvertionFactors!$F$60*FE_ConvertionFactors!$H$60</f>
        <v>477895.37931818177</v>
      </c>
      <c r="CE67" s="205">
        <f>DB_Census_State!AT67*FE_ConvertionFactors!$F$58*FE_ConvertionFactors!$I$58</f>
        <v>627834.57280000008</v>
      </c>
      <c r="CF67" s="205">
        <f>DB_Census_State!AU67*FE_ConvertionFactors!$F$62*FE_ConvertionFactors!$G$62</f>
        <v>4792.04</v>
      </c>
      <c r="CG67" s="205">
        <f>DB_Census_State!AU67*FE_ConvertionFactors!$C$63*FE_ConvertionFactors!$F$63*FE_ConvertionFactors!$G$63</f>
        <v>1916.816</v>
      </c>
      <c r="CH67" s="205">
        <f>DB_Census_State!AU67*FE_ConvertionFactors!$C$64*FE_ConvertionFactors!$F$64*FE_ConvertionFactors!$G$64</f>
        <v>2875.2240000000002</v>
      </c>
      <c r="CI67" s="205">
        <f>(DB_Census_State!AU67*FE_ConvertionFactors!$D$66/FE_ConvertionFactors!$D$62)*FE_ConvertionFactors!$F$66*FE_ConvertionFactors!$G$66</f>
        <v>2545.7712500000002</v>
      </c>
      <c r="CJ67" s="205">
        <f>DB_Census_State!AU67*FE_ConvertionFactors!$F$62*FE_ConvertionFactors!$H$62</f>
        <v>900903.52</v>
      </c>
      <c r="CK67" s="205">
        <f>DB_Census_State!AU67*FE_ConvertionFactors!$C$63*FE_ConvertionFactors!$F$63*FE_ConvertionFactors!$H$63</f>
        <v>360361.408</v>
      </c>
      <c r="CL67" s="205">
        <f>DB_Census_State!AU67*FE_ConvertionFactors!$C$64*FE_ConvertionFactors!$F$64*FE_ConvertionFactors!$H$64</f>
        <v>540542.11200000008</v>
      </c>
      <c r="CM67" s="205">
        <f>(DB_Census_State!AU67*FE_ConvertionFactors!$D$66/FE_ConvertionFactors!$D$62)*FE_ConvertionFactors!$F$66*FE_ConvertionFactors!$H$66</f>
        <v>763731.375</v>
      </c>
      <c r="CN67" s="205">
        <f>DB_Census_State!AU67*FE_ConvertionFactors!$F$62*FE_ConvertionFactors!$I$62</f>
        <v>766726.4</v>
      </c>
      <c r="CO67" s="205">
        <f>DB_Census_State!AU67*FE_ConvertionFactors!$C$63*FE_ConvertionFactors!$F$63*FE_ConvertionFactors!$I$63</f>
        <v>306690.56</v>
      </c>
      <c r="CP67" s="205">
        <f>DB_Census_State!AU67*FE_ConvertionFactors!$C$64*FE_ConvertionFactors!$F$64*FE_ConvertionFactors!$L$64</f>
        <v>461473.45199999993</v>
      </c>
      <c r="CQ67" s="205">
        <f>DB_Census_State!AU67*FE_ConvertionFactors!$C$64*FE_ConvertionFactors!$F$64*FE_ConvertionFactors!$I$63</f>
        <v>460035.84000000003</v>
      </c>
      <c r="CR67" s="205">
        <f>DB_Census_State!AV67*FE_ConvertionFactors!$F$68*FE_ConvertionFactors!$G$68</f>
        <v>1.4560000000000002</v>
      </c>
      <c r="CS67" s="205">
        <f>DB_Census_State!AV67*FE_ConvertionFactors!$C$69*FE_ConvertionFactors!$F$69*FE_ConvertionFactors!$G$69</f>
        <v>0.29120000000000007</v>
      </c>
      <c r="CT67" s="205">
        <f>DB_Census_State!AV67*FE_ConvertionFactors!$C$70*FE_ConvertionFactors!$C$71*FE_ConvertionFactors!$F$71*FE_ConvertionFactors!$G$71</f>
        <v>0</v>
      </c>
      <c r="CU67" s="205">
        <f>DB_Census_State!AV67*FE_ConvertionFactors!$C$70*FE_ConvertionFactors!$C$72*FE_ConvertionFactors!$F$72*FE_ConvertionFactors!$G$72</f>
        <v>1.23847584</v>
      </c>
      <c r="CV67" s="205">
        <f>(DB_Census_State!AV67*FE_ConvertionFactors!$D$74/FE_ConvertionFactors!$D$69)*FE_ConvertionFactors!$F$74*FE_ConvertionFactors!$G$74</f>
        <v>0.18000000000000002</v>
      </c>
      <c r="CW67" s="205">
        <f>DB_Census_State!AV67*FE_ConvertionFactors!$F$68*FE_ConvertionFactors!$H$68</f>
        <v>85.176000000000002</v>
      </c>
      <c r="CX67" s="205">
        <f>DB_Census_State!AV67*FE_ConvertionFactors!$C$69*FE_ConvertionFactors!$F$69*FE_ConvertionFactors!$H$69</f>
        <v>17.0352</v>
      </c>
      <c r="CY67" s="205">
        <f>DB_Census_State!AV67*FE_ConvertionFactors!$C$70*FE_ConvertionFactors!$C$71*FE_ConvertionFactors!$F$71*FE_ConvertionFactors!$H$71</f>
        <v>18.863999999999997</v>
      </c>
      <c r="CZ67" s="205">
        <f>DB_Census_State!AV67*FE_ConvertionFactors!$C$70*FE_ConvertionFactors!$C$72*FE_ConvertionFactors!$F$72*FE_ConvertionFactors!$H$72</f>
        <v>47.100335999999999</v>
      </c>
      <c r="DA67" s="205">
        <f>(DB_Census_State!AV67*FE_ConvertionFactors!$D$74/FE_ConvertionFactors!$D$69)*FE_ConvertionFactors!$F$74*FE_ConvertionFactors!$H$74</f>
        <v>59.4</v>
      </c>
      <c r="DB67" s="205">
        <f>DB_Census_State!AV67*FE_ConvertionFactors!$F$68*FE_ConvertionFactors!$I$68</f>
        <v>69.16</v>
      </c>
      <c r="DC67" s="205">
        <f>DB_Census_State!AV67*FE_ConvertionFactors!$C$69*FE_ConvertionFactors!$F$69*FE_ConvertionFactors!$I$69</f>
        <v>13.832000000000003</v>
      </c>
      <c r="DD67" s="205">
        <f>DB_Census_State!AV67*FE_ConvertionFactors!$C$70*FE_ConvertionFactors!$C$71*FE_ConvertionFactors!$F$71*FE_ConvertionFactors!$I$71</f>
        <v>17.759999999999998</v>
      </c>
      <c r="DE67" s="205">
        <f>DB_Census_State!AV67*FE_ConvertionFactors!$C$70*FE_ConvertionFactors!$C$72*FE_ConvertionFactors!$F$72*FE_ConvertionFactors!$L$72</f>
        <v>33.113688000000003</v>
      </c>
      <c r="DF67" s="205">
        <f>DB_Census_State!AV67*FE_ConvertionFactors!$C$70*FE_ConvertionFactors!$C$72*FE_ConvertionFactors!$F$72*FE_ConvertionFactors!$I$69</f>
        <v>45.426720000000003</v>
      </c>
      <c r="DG67" s="205">
        <f>DB_Census_State!AW67*FE_ConvertionFactors!$F$76*FE_ConvertionFactors!$G$76</f>
        <v>0</v>
      </c>
      <c r="DH67" s="205">
        <f>DB_Census_State!AW67*FE_ConvertionFactors!$C$77*FE_ConvertionFactors!$F$77*FE_ConvertionFactors!$G$77</f>
        <v>0</v>
      </c>
      <c r="DI67" s="205">
        <f>DB_Census_State!AW67*FE_ConvertionFactors!$C$78*FE_ConvertionFactors!$F$78*FE_ConvertionFactors!$G$78</f>
        <v>0</v>
      </c>
      <c r="DJ67" s="205">
        <f>(DB_Census_State!AW67*FE_ConvertionFactors!$D$80/FE_ConvertionFactors!$D$76)*FE_ConvertionFactors!$F$80*FE_ConvertionFactors!$G$80</f>
        <v>0</v>
      </c>
      <c r="DK67" s="205">
        <f>DB_Census_State!AW67*FE_ConvertionFactors!$F$76*FE_ConvertionFactors!$H$76</f>
        <v>0</v>
      </c>
      <c r="DL67" s="205">
        <f>DB_Census_State!AW67*FE_ConvertionFactors!$C$77*FE_ConvertionFactors!$F$77*FE_ConvertionFactors!$H$77</f>
        <v>0</v>
      </c>
      <c r="DM67" s="205">
        <f>DB_Census_State!AW67*FE_ConvertionFactors!$C$78*FE_ConvertionFactors!$F$78*FE_ConvertionFactors!$H$78</f>
        <v>0</v>
      </c>
      <c r="DN67" s="205">
        <f>(DB_Census_State!AW67*FE_ConvertionFactors!$D$80/FE_ConvertionFactors!$D$76)*FE_ConvertionFactors!$F$80*FE_ConvertionFactors!$H$80</f>
        <v>0</v>
      </c>
      <c r="DO67" s="205">
        <f>DB_Census_State!AW67*FE_ConvertionFactors!$F$76*FE_ConvertionFactors!$I$76</f>
        <v>0</v>
      </c>
      <c r="DP67" s="205">
        <f>DB_Census_State!AW67*FE_ConvertionFactors!$C$77*FE_ConvertionFactors!$F$77*FE_ConvertionFactors!$I$77</f>
        <v>0</v>
      </c>
      <c r="DQ67" s="205">
        <f>DB_Census_State!AW67*FE_ConvertionFactors!$C$78*FE_ConvertionFactors!$F$78*FE_ConvertionFactors!$L$78</f>
        <v>0</v>
      </c>
      <c r="DR67" s="205">
        <f>DB_Census_State!AW67*FE_ConvertionFactors!$C$78*FE_ConvertionFactors!$F$78*FE_ConvertionFactors!$I$77</f>
        <v>0</v>
      </c>
      <c r="DS67" s="181">
        <f>SUM(DB_Census_State!M67:N67)*FE_ConvertionFactors!$E$84*FE_ConvertionFactors!$F$84*FE_ConvertionFactors!$G$84</f>
        <v>6324.4182131500265</v>
      </c>
      <c r="DT67" s="181">
        <f>SUM(DB_Census_State!O67:P67)*FE_ConvertionFactors!$E$85*FE_ConvertionFactors!$F$85*FE_ConvertionFactors!$G$85</f>
        <v>424.62835756000004</v>
      </c>
      <c r="DU67" s="181">
        <f>SUM(DB_Census_State!Q67:S67)*FE_ConvertionFactors!$E$86*FE_ConvertionFactors!$F$86*FE_ConvertionFactors!$G$86</f>
        <v>195.23064112350002</v>
      </c>
      <c r="DV67" s="181">
        <f>DB_Census_State!U67*FE_ConvertionFactors!$E$87*FE_ConvertionFactors!$F$87*FE_ConvertionFactors!$G$87</f>
        <v>727.28136257071014</v>
      </c>
      <c r="DW67" s="181">
        <f>DB_Census_State!V67*FE_ConvertionFactors!$E$88*FE_ConvertionFactors!$F$88*FE_ConvertionFactors!$G$88</f>
        <v>3742.2212625000002</v>
      </c>
      <c r="DX67" s="181">
        <f>SUM(DB_Census_State!M67:N67)*FE_ConvertionFactors!$E$84*FE_ConvertionFactors!$F$84*FE_ConvertionFactors!$H$84</f>
        <v>357288.56139224174</v>
      </c>
      <c r="DY67" s="181">
        <f>SUM(DB_Census_State!O67:P67)*FE_ConvertionFactors!$E$85*FE_ConvertionFactors!$F$85*FE_ConvertionFactors!$H$85</f>
        <v>26476.827000800004</v>
      </c>
      <c r="DZ67" s="181">
        <f>SUM(DB_Census_State!Q67:S67)*FE_ConvertionFactors!$E$86*FE_ConvertionFactors!$F$86*FE_ConvertionFactors!$H$86</f>
        <v>12406.743380750002</v>
      </c>
      <c r="EA67" s="181">
        <f>DB_Census_State!U67*FE_ConvertionFactors!$E$87*FE_ConvertionFactors!$F$87*FE_ConvertionFactors!$H$87</f>
        <v>55582.383927036135</v>
      </c>
      <c r="EB67" s="181">
        <f>DB_Census_State!V67*FE_ConvertionFactors!$E$88*FE_ConvertionFactors!$F$88*FE_ConvertionFactors!$H$88</f>
        <v>223672.99500000002</v>
      </c>
      <c r="EC67" s="181">
        <f>SUM(DB_Census_State!M67:N67)*FE_ConvertionFactors!$E$84*FE_ConvertionFactors!$F$84*FE_ConvertionFactors!$I$84</f>
        <v>240930.21764381052</v>
      </c>
      <c r="ED67" s="181">
        <f>SUM(DB_Census_State!O67:P67)*FE_ConvertionFactors!$E$85*FE_ConvertionFactors!$F$85*FE_ConvertionFactors!$I$85</f>
        <v>17884.347294880001</v>
      </c>
      <c r="EE67" s="181">
        <f>SUM(DB_Census_State!Q67:S67)*FE_ConvertionFactors!$E$86*FE_ConvertionFactors!$F$86*FE_ConvertionFactors!$I$86</f>
        <v>8380.4040194499994</v>
      </c>
      <c r="EF67" s="181">
        <f>DB_Census_State!U67*FE_ConvertionFactors!$E$87*FE_ConvertionFactors!$F$87*FE_ConvertionFactors!$I$87</f>
        <v>44465.907141628915</v>
      </c>
      <c r="EG67" s="181">
        <f>DB_Census_State!V67*FE_ConvertionFactors!$E$88*FE_ConvertionFactors!$F$88*FE_ConvertionFactors!$I$88</f>
        <v>142806.60450000002</v>
      </c>
      <c r="EH67" s="181">
        <f>DB_Census_State!W67*0.00104*FE_ConvertionFactors!$F$90*FE_ConvertionFactors!$G$90</f>
        <v>5339.8685079999987</v>
      </c>
      <c r="EI67" s="181">
        <f>DB_Census_State!X67*0.00104*FE_ConvertionFactors!$F$91*FE_ConvertionFactors!$G$91</f>
        <v>7.6997127999999986</v>
      </c>
      <c r="EJ67" s="181">
        <f>DB_Census_State!Y67*0.000054*FE_ConvertionFactors!$F$92*FE_ConvertionFactors!$G$92</f>
        <v>1359.3457583999998</v>
      </c>
      <c r="EK67" s="205">
        <f>DB_Census_State!W67*0.00104*FE_ConvertionFactors!$F$90*FE_ConvertionFactors!$H$90</f>
        <v>634739.08679999982</v>
      </c>
      <c r="EL67" s="205">
        <f>DB_Census_State!X67*0.00104*FE_ConvertionFactors!$F$91*FE_ConvertionFactors!$H$91</f>
        <v>915.24887999999987</v>
      </c>
      <c r="EM67" s="205">
        <f>DB_Census_State!Y67*0.000054*FE_ConvertionFactors!$F$92*FE_ConvertionFactors!$H$92</f>
        <v>113019.8901984</v>
      </c>
      <c r="EN67" s="205">
        <f>DB_Census_State!W67*0.00104*FE_ConvertionFactors!$F$90*FE_ConvertionFactors!$I$90</f>
        <v>440488.77579199988</v>
      </c>
      <c r="EO67" s="205">
        <f>DB_Census_State!X67*0.00104*FE_ConvertionFactors!$F$91*FE_ConvertionFactors!$I$91</f>
        <v>635.15366719999986</v>
      </c>
      <c r="EP67" s="205">
        <f>DB_Census_State!Y67*0.000054*FE_ConvertionFactors!$F$92*FE_ConvertionFactors!$I$92</f>
        <v>66802.134412799991</v>
      </c>
    </row>
    <row r="68" spans="1:146" x14ac:dyDescent="0.2">
      <c r="A68" s="203">
        <v>25</v>
      </c>
      <c r="B68" s="203" t="s">
        <v>43</v>
      </c>
      <c r="C68" s="203">
        <v>1995</v>
      </c>
      <c r="D68" s="204" t="s">
        <v>201</v>
      </c>
      <c r="E68" s="205">
        <f>DB_Census_State!AL68*FE_ConvertionFactors!$C$4*FE_ConvertionFactors!$F$4*FE_ConvertionFactors!$G$4</f>
        <v>0</v>
      </c>
      <c r="F68" s="205">
        <f>DB_Census_State!AL68*FE_ConvertionFactors!$C$5*FE_ConvertionFactors!$F$5*FE_ConvertionFactors!$G$5</f>
        <v>2070.4654585999997</v>
      </c>
      <c r="G68" s="205">
        <f>(DB_Census_State!AL68*FE_ConvertionFactors!$D$9/FE_ConvertionFactors!$D$3)*FE_ConvertionFactors!$C$10*FE_ConvertionFactors!$F$10*FE_ConvertionFactors!$G$10</f>
        <v>192.47098453333334</v>
      </c>
      <c r="H68" s="205">
        <f>(DB_Census_State!AL68*FE_ConvertionFactors!$D$9/FE_ConvertionFactors!$D$3)*FE_ConvertionFactors!$C$11*FE_ConvertionFactors!$F$11*FE_ConvertionFactors!$G$11</f>
        <v>56.706795600000007</v>
      </c>
      <c r="I68" s="205">
        <f>DB_Census_State!AL68*FE_ConvertionFactors!$C$4*FE_ConvertionFactors!$F$4*FE_ConvertionFactors!$H$4</f>
        <v>66912.180000000008</v>
      </c>
      <c r="J68" s="205">
        <f>DB_Census_State!AL68*FE_ConvertionFactors!$C$5*FE_ConvertionFactors!$F$5*FE_ConvertionFactors!$H$5</f>
        <v>119024.08385</v>
      </c>
      <c r="K68" s="205">
        <f>(DB_Census_State!AL68*FE_ConvertionFactors!$D$9/FE_ConvertionFactors!$D$3)*FE_ConvertionFactors!$C$10*FE_ConvertionFactors!$F$10*FE_ConvertionFactors!$H$10</f>
        <v>56538.351706666668</v>
      </c>
      <c r="L68" s="205">
        <f>(DB_Census_State!AL68*FE_ConvertionFactors!$D$9/FE_ConvertionFactors!$D$3)*FE_ConvertionFactors!$C$11*FE_ConvertionFactors!$F$11*FE_ConvertionFactors!$H$11</f>
        <v>8831.3862000000008</v>
      </c>
      <c r="M68" s="205">
        <f>DB_Census_State!AL68*FE_ConvertionFactors!$C$4*FE_ConvertionFactors!$F$4*FE_ConvertionFactors!$I$4</f>
        <v>62996.200000000004</v>
      </c>
      <c r="N68" s="205">
        <f>DB_Census_State!AL68*FE_ConvertionFactors!$C$5*FE_ConvertionFactors!$F$5*FE_ConvertionFactors!$L$5</f>
        <v>60065.642315000005</v>
      </c>
      <c r="O68" s="205">
        <f>DB_Census_State!AM68*FE_ConvertionFactors!$C$14*FE_ConvertionFactors!$F$14*FE_ConvertionFactors!$G$14</f>
        <v>933.80268799999988</v>
      </c>
      <c r="P68" s="205">
        <f>DB_Census_State!AM68*FE_ConvertionFactors!$C$15*FE_ConvertionFactors!$F$15*FE_ConvertionFactors!$G$15</f>
        <v>268.45619360000001</v>
      </c>
      <c r="Q68" s="205">
        <f>DB_Census_State!AM68*FE_ConvertionFactors!$C$16*FE_ConvertionFactors!$F$16*FE_ConvertionFactors!$G$16</f>
        <v>373.52107519999998</v>
      </c>
      <c r="R68" s="205">
        <f>DB_Census_State!AM68*FE_ConvertionFactors!$C$17*FE_ConvertionFactors!$F$17*FE_ConvertionFactors!$G$17</f>
        <v>136.9096792</v>
      </c>
      <c r="S68" s="205">
        <f>(DB_Census_State!AM68*FE_ConvertionFactors!$D$19/FE_ConvertionFactors!$D$13)*FE_ConvertionFactors!$F$19*FE_ConvertionFactors!$G$19</f>
        <v>959.03479466666681</v>
      </c>
      <c r="T68" s="205">
        <f>DB_Census_State!AM68*FE_ConvertionFactors!$C$14*FE_ConvertionFactors!$F$14*FE_ConvertionFactors!$H$14</f>
        <v>161619.696</v>
      </c>
      <c r="U68" s="205">
        <f>DB_Census_State!AM68*FE_ConvertionFactors!$C$15*FE_ConvertionFactors!$F$15*FE_ConvertionFactors!$H$15</f>
        <v>38454.535839999997</v>
      </c>
      <c r="V68" s="205">
        <f>DB_Census_State!AM68*FE_ConvertionFactors!$C$16*FE_ConvertionFactors!$F$16*FE_ConvertionFactors!$H$16</f>
        <v>64647.878400000001</v>
      </c>
      <c r="W68" s="205">
        <f>DB_Census_State!AM68*FE_ConvertionFactors!$C$17*FE_ConvertionFactors!$F$17*FE_ConvertionFactors!$H$17</f>
        <v>60314.264080000008</v>
      </c>
      <c r="X68" s="205">
        <f>(DB_Census_State!AM68*FE_ConvertionFactors!$D$19/FE_ConvertionFactors!$D$13)*FE_ConvertionFactors!$F$19*FE_ConvertionFactors!$H$19</f>
        <v>353929.50755555555</v>
      </c>
      <c r="Y68" s="205">
        <f>DB_Census_State!AM68*FE_ConvertionFactors!$C$14*FE_ConvertionFactors!$F$14*FE_ConvertionFactors!$I$14</f>
        <v>149947.16239999997</v>
      </c>
      <c r="Z68" s="205">
        <f>DB_Census_State!AM68*FE_ConvertionFactors!$C$15*FE_ConvertionFactors!$F$15*FE_ConvertionFactors!$L$15</f>
        <v>25666.588779999998</v>
      </c>
      <c r="AA68" s="205">
        <f>DB_Census_State!AM68*FE_ConvertionFactors!$C$15*FE_ConvertionFactors!$F$15*FE_ConvertionFactors!$I$14</f>
        <v>30292.016439999999</v>
      </c>
      <c r="AB68" s="205">
        <f>DB_Census_State!AM68*FE_ConvertionFactors!$C$16*FE_ConvertionFactors!$F$16*FE_ConvertionFactors!$L$16</f>
        <v>43008.405493271792</v>
      </c>
      <c r="AC68" s="205">
        <f>DB_Census_State!AM68*FE_ConvertionFactors!$C$16*FE_ConvertionFactors!$F$16*FE_ConvertionFactors!$I$14</f>
        <v>59978.864959999999</v>
      </c>
      <c r="AD68" s="205">
        <f>DB_Census_State!AN68*FE_ConvertionFactors!$C$22*FE_ConvertionFactors!$F$22*FE_ConvertionFactors!$G$22</f>
        <v>1017.5108327999999</v>
      </c>
      <c r="AE68" s="205">
        <f>DB_Census_State!AN68*FE_ConvertionFactors!$C$23*FE_ConvertionFactors!$F$23*FE_ConvertionFactors!$G$23</f>
        <v>408.92416487999998</v>
      </c>
      <c r="AF68" s="205">
        <f>(DB_Census_State!AN68*FE_ConvertionFactors!$D$25/FE_ConvertionFactors!$D$21)*FE_ConvertionFactors!$F$25*FE_ConvertionFactors!$G$25</f>
        <v>23177.605248</v>
      </c>
      <c r="AG68" s="205">
        <f>DB_Census_State!AN68*FE_ConvertionFactors!$C$22*FE_ConvertionFactors!$F$22*FE_ConvertionFactors!$H$22</f>
        <v>330211.06271999999</v>
      </c>
      <c r="AH68" s="205">
        <f>DB_Census_State!AN68*FE_ConvertionFactors!$C$23*FE_ConvertionFactors!$F$23*FE_ConvertionFactors!$H$23</f>
        <v>105974.713152</v>
      </c>
      <c r="AI68" s="205">
        <f>(DB_Census_State!AN68*FE_ConvertionFactors!$D$25/FE_ConvertionFactors!$D$21)*FE_ConvertionFactors!$F$25*FE_ConvertionFactors!$H$25</f>
        <v>2471347.0655999999</v>
      </c>
      <c r="AJ68" s="205">
        <f>DB_Census_State!AN68*FE_ConvertionFactors!$C$22*FE_ConvertionFactors!$F$22*FE_ConvertionFactors!$I$22</f>
        <v>291814.42751999997</v>
      </c>
      <c r="AK68" s="205">
        <f>DB_Census_State!AO68*FE_ConvertionFactors!$F$27*FE_ConvertionFactors!$G$27</f>
        <v>0</v>
      </c>
      <c r="AL68" s="205">
        <f>DB_Census_State!AO68*FE_ConvertionFactors!$C$29*FE_ConvertionFactors!$F$29*FE_ConvertionFactors!$G$29</f>
        <v>0</v>
      </c>
      <c r="AM68" s="205">
        <f>DB_Census_State!AO68*FE_ConvertionFactors!$F$27*FE_ConvertionFactors!$H$27</f>
        <v>0</v>
      </c>
      <c r="AN68" s="205">
        <f>DB_Census_State!AO68*FE_ConvertionFactors!$C$29*FE_ConvertionFactors!$F$29*FE_ConvertionFactors!$H$29</f>
        <v>0</v>
      </c>
      <c r="AO68" s="205">
        <f>DB_Census_State!AO68*FE_ConvertionFactors!$F$27*FE_ConvertionFactors!$I$27</f>
        <v>0</v>
      </c>
      <c r="AP68" s="205">
        <f>DB_Census_State!AP68*FE_ConvertionFactors!$F$31*FE_ConvertionFactors!$G$31</f>
        <v>8.5541399999999985</v>
      </c>
      <c r="AQ68" s="205">
        <f>DB_Census_State!AP68*FE_ConvertionFactors!$F$31*FE_ConvertionFactors!$H$31</f>
        <v>1167.1128000000001</v>
      </c>
      <c r="AR68" s="205">
        <f>DB_Census_State!AP68*FE_ConvertionFactors!$F$31*FE_ConvertionFactors!$I$31</f>
        <v>972.59400000000005</v>
      </c>
      <c r="AS68" s="205">
        <f>DB_Census_State!AQ68*FE_ConvertionFactors!$C$34*FE_ConvertionFactors!$F$34*FE_ConvertionFactors!$G$34</f>
        <v>9780.115520000003</v>
      </c>
      <c r="AT68" s="205">
        <f>DB_Census_State!AQ68*FE_ConvertionFactors!$C$35*FE_ConvertionFactors!$F$35*FE_ConvertionFactors!$G$35</f>
        <v>32536.348596000003</v>
      </c>
      <c r="AU68" s="205">
        <f>DB_Census_State!AQ68*FE_ConvertionFactors!$C$35*FE_ConvertionFactors!$C$37*FE_ConvertionFactors!$F$37*FE_ConvertionFactors!$G$37</f>
        <v>18625.251996288003</v>
      </c>
      <c r="AV68" s="205">
        <f>DB_Census_State!AQ68*FE_ConvertionFactors!$C$35*FE_ConvertionFactors!$C$38*FE_ConvertionFactors!$C$39*FE_ConvertionFactors!$F$39*FE_ConvertionFactors!$G$39</f>
        <v>6934.8616090820005</v>
      </c>
      <c r="AW68" s="205">
        <f>DB_Census_State!AQ68*FE_ConvertionFactors!$C$35*FE_ConvertionFactors!$C$38*FE_ConvertionFactors!$C$40*FE_ConvertionFactors!$F$40*FE_ConvertionFactors!$G$40</f>
        <v>1424.9715635099999</v>
      </c>
      <c r="AX68" s="205">
        <f>DB_Census_State!AQ68*FE_ConvertionFactors!$C$35*FE_ConvertionFactors!$C$38*FE_ConvertionFactors!$C$41*FE_ConvertionFactors!$F$41*FE_ConvertionFactors!$G$41</f>
        <v>0</v>
      </c>
      <c r="AY68" s="205">
        <f>DB_Census_State!AQ68*FE_ConvertionFactors!$C$35*FE_ConvertionFactors!$C$42*FE_ConvertionFactors!$C$44*FE_ConvertionFactors!$F$44*FE_ConvertionFactors!$G$44</f>
        <v>37394.152068031326</v>
      </c>
      <c r="AZ68" s="205">
        <f>(DB_Census_State!AQ68*FE_ConvertionFactors!$D$46/FE_ConvertionFactors!$D$33)*FE_ConvertionFactors!$F$46*FE_ConvertionFactors!$G$46</f>
        <v>128352.37320533332</v>
      </c>
      <c r="BA68" s="205">
        <f>DB_Census_State!AQ68*FE_ConvertionFactors!$C$34*FE_ConvertionFactors!$F$34*FE_ConvertionFactors!$H$34</f>
        <v>3325239.2768000006</v>
      </c>
      <c r="BB68" s="205">
        <f>DB_Census_State!AQ68*FE_ConvertionFactors!$C$35*FE_ConvertionFactors!$F$35*FE_ConvertionFactors!$H$35</f>
        <v>36874528.408800006</v>
      </c>
      <c r="BC68" s="205">
        <f>DB_Census_State!AQ68*FE_ConvertionFactors!$C$35*FE_ConvertionFactors!$C$37*FE_ConvertionFactors!$F$37*FE_ConvertionFactors!$H$37</f>
        <v>19039146.485094406</v>
      </c>
      <c r="BD68" s="205">
        <f>DB_Census_State!AQ68*FE_ConvertionFactors!$C$35*FE_ConvertionFactors!$C$38*FE_ConvertionFactors!$C$39*FE_ConvertionFactors!$F$39*FE_ConvertionFactors!$H$39</f>
        <v>1853499.3755182801</v>
      </c>
      <c r="BE68" s="205">
        <f>DB_Census_State!AQ68*FE_ConvertionFactors!$C$35*FE_ConvertionFactors!$C$38*FE_ConvertionFactors!$C$40*FE_ConvertionFactors!$F$40*FE_ConvertionFactors!$H$40</f>
        <v>637350.91749719996</v>
      </c>
      <c r="BF68" s="205">
        <f>DB_Census_State!AQ68*FE_ConvertionFactors!$C$35*FE_ConvertionFactors!$C$38*FE_ConvertionFactors!$C$41*FE_ConvertionFactors!$F$41*FE_ConvertionFactors!$H$41</f>
        <v>6955156.6586229</v>
      </c>
      <c r="BG68" s="205">
        <f>DB_Census_State!AQ68*FE_ConvertionFactors!$C$35*FE_ConvertionFactors!$C$42*FE_ConvertionFactors!$C$44*FE_ConvertionFactors!$F$44*FE_ConvertionFactors!$H$44</f>
        <v>3923320.8727114834</v>
      </c>
      <c r="BH68" s="205">
        <f>(DB_Census_State!AQ68*FE_ConvertionFactors!$D$46/FE_ConvertionFactors!$D$33)*FE_ConvertionFactors!$F$46*FE_ConvertionFactors!$H$46</f>
        <v>41961352.778666668</v>
      </c>
      <c r="BI68" s="205">
        <f>DB_Census_State!AQ68*FE_ConvertionFactors!$C$35*FE_ConvertionFactors!$C$38*FE_ConvertionFactors!$C$41*FE_ConvertionFactors!$F$41*FE_ConvertionFactors!$I$41</f>
        <v>6438487.8782680556</v>
      </c>
      <c r="BJ68" s="181">
        <f>DB_Census_State!AR68*FE_ConvertionFactors!$F$48*FE_ConvertionFactors!$G$48</f>
        <v>11806.320239999999</v>
      </c>
      <c r="BK68" s="205">
        <f>(DB_Census_State!AR68*FE_ConvertionFactors!$D$50/FE_ConvertionFactors!$D$48)*FE_ConvertionFactors!$F$50*FE_ConvertionFactors!$G$50</f>
        <v>5007.4596000000001</v>
      </c>
      <c r="BL68" s="181">
        <f>DB_Census_State!AR68*FE_ConvertionFactors!$F$48*FE_ConvertionFactors!$H$48</f>
        <v>885474.01800000004</v>
      </c>
      <c r="BM68" s="205">
        <f>(DB_Census_State!AR68*FE_ConvertionFactors!$D$50/FE_ConvertionFactors!$D$48)*FE_ConvertionFactors!$F$50*FE_ConvertionFactors!$H$50</f>
        <v>1262444.04</v>
      </c>
      <c r="BN68" s="181">
        <f>DB_Census_State!AR68*FE_ConvertionFactors!$F$48*FE_ConvertionFactors!$I$48</f>
        <v>625068.48690000002</v>
      </c>
      <c r="BO68" s="181">
        <f>DB_Census_State!AS68*FE_ConvertionFactors!$F$52*FE_ConvertionFactors!$G$52</f>
        <v>72.003124800000009</v>
      </c>
      <c r="BP68" s="205">
        <f>DB_Census_State!AS68*FE_ConvertionFactors!$C$53*FE_ConvertionFactors!$F$53*FE_ConvertionFactors!$G$53</f>
        <v>21.600937439999999</v>
      </c>
      <c r="BQ68" s="205">
        <f>DB_Census_State!AS68*FE_ConvertionFactors!$C$54*FE_ConvertionFactors!$C$55*FE_ConvertionFactors!$F$55*FE_ConvertionFactors!$G$55</f>
        <v>34.812321600000004</v>
      </c>
      <c r="BR68" s="205">
        <f>DB_Census_State!AS68*FE_ConvertionFactors!$C$54*FE_ConvertionFactors!$C$56*FE_ConvertionFactors!$F$56*FE_ConvertionFactors!$G$56</f>
        <v>6.1200924585937697</v>
      </c>
      <c r="BS68" s="205">
        <f>DB_Census_State!AS68*FE_ConvertionFactors!$F$52*FE_ConvertionFactors!$H$52</f>
        <v>17125.067520000004</v>
      </c>
      <c r="BT68" s="205">
        <f>DB_Census_State!AS68*FE_ConvertionFactors!$C$53*FE_ConvertionFactors!$F$53*FE_ConvertionFactors!$H$53</f>
        <v>5137.5202560000007</v>
      </c>
      <c r="BU68" s="205">
        <f>DB_Census_State!AS68*FE_ConvertionFactors!$C$54*FE_ConvertionFactors!$C$55*FE_ConvertionFactors!$F$55*FE_ConvertionFactors!$H$55</f>
        <v>10501.717016000002</v>
      </c>
      <c r="BV68" s="205">
        <f>DB_Census_State!AS68*FE_ConvertionFactors!$C$54*FE_ConvertionFactors!$C$56*FE_ConvertionFactors!$F$56*FE_ConvertionFactors!$H$56</f>
        <v>1607.5442857906303</v>
      </c>
      <c r="BW68" s="205">
        <f>DB_Census_State!AS68*FE_ConvertionFactors!$F$52*FE_ConvertionFactors!$I$52</f>
        <v>8757.136800000002</v>
      </c>
      <c r="BX68" s="205">
        <f>DB_Census_State!AS68*FE_ConvertionFactors!$C$53*FE_ConvertionFactors!$F$53*FE_ConvertionFactors!$I$53</f>
        <v>2627.14104</v>
      </c>
      <c r="BY68" s="205">
        <f>DB_Census_State!AS68*FE_ConvertionFactors!$C$54*FE_ConvertionFactors!$C$55*FE_ConvertionFactors!$F$55*FE_ConvertionFactors!$L$55</f>
        <v>5453.9303840000002</v>
      </c>
      <c r="BZ68" s="205">
        <f>DB_Census_State!AS68*FE_ConvertionFactors!$C$54*FE_ConvertionFactors!$C$56*FE_ConvertionFactors!$F$56*FE_ConvertionFactors!$I$56</f>
        <v>918.01386878906555</v>
      </c>
      <c r="CA68" s="205">
        <f>DB_Census_State!AT68*FE_ConvertionFactors!$F$58*FE_ConvertionFactors!$G$58</f>
        <v>1100.5820799999999</v>
      </c>
      <c r="CB68" s="205">
        <f>(DB_Census_State!AT68*FE_ConvertionFactors!$D$60/FE_ConvertionFactors!$D$58)*FE_ConvertionFactors!$F$60*FE_ConvertionFactors!$G$60</f>
        <v>5160.5136818181818</v>
      </c>
      <c r="CC68" s="205">
        <f>DB_Census_State!AT68*FE_ConvertionFactors!$F$58*FE_ConvertionFactors!$H$58</f>
        <v>723844.36800000013</v>
      </c>
      <c r="CD68" s="205">
        <f>(DB_Census_State!AT68*FE_ConvertionFactors!$D$60/FE_ConvertionFactors!$D$58)*FE_ConvertionFactors!$F$60*FE_ConvertionFactors!$H$60</f>
        <v>412426.5954545454</v>
      </c>
      <c r="CE68" s="205">
        <f>DB_Census_State!AT68*FE_ConvertionFactors!$F$58*FE_ConvertionFactors!$I$58</f>
        <v>541825.02400000009</v>
      </c>
      <c r="CF68" s="205">
        <f>DB_Census_State!AU68*FE_ConvertionFactors!$F$62*FE_ConvertionFactors!$G$62</f>
        <v>11173.712</v>
      </c>
      <c r="CG68" s="205">
        <f>DB_Census_State!AU68*FE_ConvertionFactors!$C$63*FE_ConvertionFactors!$F$63*FE_ConvertionFactors!$G$63</f>
        <v>4469.4848000000011</v>
      </c>
      <c r="CH68" s="205">
        <f>DB_Census_State!AU68*FE_ConvertionFactors!$C$64*FE_ConvertionFactors!$F$64*FE_ConvertionFactors!$G$64</f>
        <v>6704.2272000000003</v>
      </c>
      <c r="CI68" s="205">
        <f>(DB_Census_State!AU68*FE_ConvertionFactors!$D$66/FE_ConvertionFactors!$D$62)*FE_ConvertionFactors!$F$66*FE_ConvertionFactors!$G$66</f>
        <v>5936.0344999999998</v>
      </c>
      <c r="CJ68" s="205">
        <f>DB_Census_State!AU68*FE_ConvertionFactors!$F$62*FE_ConvertionFactors!$H$62</f>
        <v>2100657.8560000001</v>
      </c>
      <c r="CK68" s="205">
        <f>DB_Census_State!AU68*FE_ConvertionFactors!$C$63*FE_ConvertionFactors!$F$63*FE_ConvertionFactors!$H$63</f>
        <v>840263.14240000013</v>
      </c>
      <c r="CL68" s="205">
        <f>DB_Census_State!AU68*FE_ConvertionFactors!$C$64*FE_ConvertionFactors!$F$64*FE_ConvertionFactors!$H$64</f>
        <v>1260394.7135999999</v>
      </c>
      <c r="CM68" s="205">
        <f>(DB_Census_State!AU68*FE_ConvertionFactors!$D$66/FE_ConvertionFactors!$D$62)*FE_ConvertionFactors!$F$66*FE_ConvertionFactors!$H$66</f>
        <v>1780810.3499999999</v>
      </c>
      <c r="CN68" s="205">
        <f>DB_Census_State!AU68*FE_ConvertionFactors!$F$62*FE_ConvertionFactors!$I$62</f>
        <v>1787793.92</v>
      </c>
      <c r="CO68" s="205">
        <f>DB_Census_State!AU68*FE_ConvertionFactors!$C$63*FE_ConvertionFactors!$F$63*FE_ConvertionFactors!$I$63</f>
        <v>715117.56800000009</v>
      </c>
      <c r="CP68" s="205">
        <f>DB_Census_State!AU68*FE_ConvertionFactors!$C$64*FE_ConvertionFactors!$F$64*FE_ConvertionFactors!$L$64</f>
        <v>1076028.4655999998</v>
      </c>
      <c r="CQ68" s="205">
        <f>DB_Census_State!AU68*FE_ConvertionFactors!$C$64*FE_ConvertionFactors!$F$64*FE_ConvertionFactors!$I$63</f>
        <v>1072676.352</v>
      </c>
      <c r="CR68" s="205">
        <f>DB_Census_State!AV68*FE_ConvertionFactors!$F$68*FE_ConvertionFactors!$G$68</f>
        <v>28.392000000000003</v>
      </c>
      <c r="CS68" s="205">
        <f>DB_Census_State!AV68*FE_ConvertionFactors!$C$69*FE_ConvertionFactors!$F$69*FE_ConvertionFactors!$G$69</f>
        <v>5.6784000000000008</v>
      </c>
      <c r="CT68" s="205">
        <f>DB_Census_State!AV68*FE_ConvertionFactors!$C$70*FE_ConvertionFactors!$C$71*FE_ConvertionFactors!$F$71*FE_ConvertionFactors!$G$71</f>
        <v>0</v>
      </c>
      <c r="CU68" s="205">
        <f>DB_Census_State!AV68*FE_ConvertionFactors!$C$70*FE_ConvertionFactors!$C$72*FE_ConvertionFactors!$F$72*FE_ConvertionFactors!$G$72</f>
        <v>24.150278880000005</v>
      </c>
      <c r="CV68" s="205">
        <f>(DB_Census_State!AV68*FE_ConvertionFactors!$D$74/FE_ConvertionFactors!$D$69)*FE_ConvertionFactors!$F$74*FE_ConvertionFactors!$G$74</f>
        <v>3.5100000000000002</v>
      </c>
      <c r="CW68" s="205">
        <f>DB_Census_State!AV68*FE_ConvertionFactors!$F$68*FE_ConvertionFactors!$H$68</f>
        <v>1660.932</v>
      </c>
      <c r="CX68" s="205">
        <f>DB_Census_State!AV68*FE_ConvertionFactors!$C$69*FE_ConvertionFactors!$F$69*FE_ConvertionFactors!$H$69</f>
        <v>332.18639999999999</v>
      </c>
      <c r="CY68" s="205">
        <f>DB_Census_State!AV68*FE_ConvertionFactors!$C$70*FE_ConvertionFactors!$C$71*FE_ConvertionFactors!$F$71*FE_ConvertionFactors!$H$71</f>
        <v>367.84800000000001</v>
      </c>
      <c r="CZ68" s="205">
        <f>DB_Census_State!AV68*FE_ConvertionFactors!$C$70*FE_ConvertionFactors!$C$72*FE_ConvertionFactors!$F$72*FE_ConvertionFactors!$H$72</f>
        <v>918.4565520000001</v>
      </c>
      <c r="DA68" s="205">
        <f>(DB_Census_State!AV68*FE_ConvertionFactors!$D$74/FE_ConvertionFactors!$D$69)*FE_ConvertionFactors!$F$74*FE_ConvertionFactors!$H$74</f>
        <v>1158.3</v>
      </c>
      <c r="DB68" s="205">
        <f>DB_Census_State!AV68*FE_ConvertionFactors!$F$68*FE_ConvertionFactors!$I$68</f>
        <v>1348.6200000000001</v>
      </c>
      <c r="DC68" s="205">
        <f>DB_Census_State!AV68*FE_ConvertionFactors!$C$69*FE_ConvertionFactors!$F$69*FE_ConvertionFactors!$I$69</f>
        <v>269.72400000000005</v>
      </c>
      <c r="DD68" s="205">
        <f>DB_Census_State!AV68*FE_ConvertionFactors!$C$70*FE_ConvertionFactors!$C$71*FE_ConvertionFactors!$F$71*FE_ConvertionFactors!$I$71</f>
        <v>346.32000000000005</v>
      </c>
      <c r="DE68" s="205">
        <f>DB_Census_State!AV68*FE_ConvertionFactors!$C$70*FE_ConvertionFactors!$C$72*FE_ConvertionFactors!$F$72*FE_ConvertionFactors!$L$72</f>
        <v>645.7169160000002</v>
      </c>
      <c r="DF68" s="205">
        <f>DB_Census_State!AV68*FE_ConvertionFactors!$C$70*FE_ConvertionFactors!$C$72*FE_ConvertionFactors!$F$72*FE_ConvertionFactors!$I$69</f>
        <v>885.82104000000015</v>
      </c>
      <c r="DG68" s="205">
        <f>DB_Census_State!AW68*FE_ConvertionFactors!$F$76*FE_ConvertionFactors!$G$76</f>
        <v>0</v>
      </c>
      <c r="DH68" s="205">
        <f>DB_Census_State!AW68*FE_ConvertionFactors!$C$77*FE_ConvertionFactors!$F$77*FE_ConvertionFactors!$G$77</f>
        <v>0</v>
      </c>
      <c r="DI68" s="205">
        <f>DB_Census_State!AW68*FE_ConvertionFactors!$C$78*FE_ConvertionFactors!$F$78*FE_ConvertionFactors!$G$78</f>
        <v>0</v>
      </c>
      <c r="DJ68" s="205">
        <f>(DB_Census_State!AW68*FE_ConvertionFactors!$D$80/FE_ConvertionFactors!$D$76)*FE_ConvertionFactors!$F$80*FE_ConvertionFactors!$G$80</f>
        <v>0</v>
      </c>
      <c r="DK68" s="205">
        <f>DB_Census_State!AW68*FE_ConvertionFactors!$F$76*FE_ConvertionFactors!$H$76</f>
        <v>0</v>
      </c>
      <c r="DL68" s="205">
        <f>DB_Census_State!AW68*FE_ConvertionFactors!$C$77*FE_ConvertionFactors!$F$77*FE_ConvertionFactors!$H$77</f>
        <v>0</v>
      </c>
      <c r="DM68" s="205">
        <f>DB_Census_State!AW68*FE_ConvertionFactors!$C$78*FE_ConvertionFactors!$F$78*FE_ConvertionFactors!$H$78</f>
        <v>0</v>
      </c>
      <c r="DN68" s="205">
        <f>(DB_Census_State!AW68*FE_ConvertionFactors!$D$80/FE_ConvertionFactors!$D$76)*FE_ConvertionFactors!$F$80*FE_ConvertionFactors!$H$80</f>
        <v>0</v>
      </c>
      <c r="DO68" s="205">
        <f>DB_Census_State!AW68*FE_ConvertionFactors!$F$76*FE_ConvertionFactors!$I$76</f>
        <v>0</v>
      </c>
      <c r="DP68" s="205">
        <f>DB_Census_State!AW68*FE_ConvertionFactors!$C$77*FE_ConvertionFactors!$F$77*FE_ConvertionFactors!$I$77</f>
        <v>0</v>
      </c>
      <c r="DQ68" s="205">
        <f>DB_Census_State!AW68*FE_ConvertionFactors!$C$78*FE_ConvertionFactors!$F$78*FE_ConvertionFactors!$L$78</f>
        <v>0</v>
      </c>
      <c r="DR68" s="205">
        <f>DB_Census_State!AW68*FE_ConvertionFactors!$C$78*FE_ConvertionFactors!$F$78*FE_ConvertionFactors!$I$77</f>
        <v>0</v>
      </c>
      <c r="DS68" s="181">
        <f>SUM(DB_Census_State!M68:N68)*FE_ConvertionFactors!$E$84*FE_ConvertionFactors!$F$84*FE_ConvertionFactors!$G$84</f>
        <v>8802.2533032080155</v>
      </c>
      <c r="DT68" s="181">
        <f>SUM(DB_Census_State!O68:P68)*FE_ConvertionFactors!$E$85*FE_ConvertionFactors!$F$85*FE_ConvertionFactors!$G$85</f>
        <v>600.52249423400008</v>
      </c>
      <c r="DU68" s="181">
        <f>SUM(DB_Census_State!Q68:S68)*FE_ConvertionFactors!$E$86*FE_ConvertionFactors!$F$86*FE_ConvertionFactors!$G$86</f>
        <v>285.52602176850002</v>
      </c>
      <c r="DV68" s="181">
        <f>DB_Census_State!U68*FE_ConvertionFactors!$E$87*FE_ConvertionFactors!$F$87*FE_ConvertionFactors!$G$87</f>
        <v>890.12028419900162</v>
      </c>
      <c r="DW68" s="181">
        <f>DB_Census_State!V68*FE_ConvertionFactors!$E$88*FE_ConvertionFactors!$F$88*FE_ConvertionFactors!$G$88</f>
        <v>6138.5007600000008</v>
      </c>
      <c r="DX68" s="181">
        <f>SUM(DB_Census_State!M68:N68)*FE_ConvertionFactors!$E$84*FE_ConvertionFactors!$F$84*FE_ConvertionFactors!$H$84</f>
        <v>497270.15414227097</v>
      </c>
      <c r="DY68" s="181">
        <f>SUM(DB_Census_State!O68:P68)*FE_ConvertionFactors!$E$85*FE_ConvertionFactors!$F$85*FE_ConvertionFactors!$H$85</f>
        <v>37444.343758120005</v>
      </c>
      <c r="DZ68" s="181">
        <f>SUM(DB_Census_State!Q68:S68)*FE_ConvertionFactors!$E$86*FE_ConvertionFactors!$F$86*FE_ConvertionFactors!$H$86</f>
        <v>18144.939033250004</v>
      </c>
      <c r="EA68" s="181">
        <f>DB_Census_State!U68*FE_ConvertionFactors!$E$87*FE_ConvertionFactors!$F$87*FE_ConvertionFactors!$H$87</f>
        <v>68027.327419353751</v>
      </c>
      <c r="EB68" s="181">
        <f>DB_Census_State!V68*FE_ConvertionFactors!$E$88*FE_ConvertionFactors!$F$88*FE_ConvertionFactors!$H$88</f>
        <v>366898.89600000007</v>
      </c>
      <c r="EC68" s="181">
        <f>SUM(DB_Census_State!M68:N68)*FE_ConvertionFactors!$E$84*FE_ConvertionFactors!$F$84*FE_ConvertionFactors!$I$84</f>
        <v>335323.93536030536</v>
      </c>
      <c r="ED68" s="181">
        <f>SUM(DB_Census_State!O68:P68)*FE_ConvertionFactors!$E$85*FE_ConvertionFactors!$F$85*FE_ConvertionFactors!$I$85</f>
        <v>25292.594463032001</v>
      </c>
      <c r="EE68" s="181">
        <f>SUM(DB_Census_State!Q68:S68)*FE_ConvertionFactors!$E$86*FE_ConvertionFactors!$F$86*FE_ConvertionFactors!$I$86</f>
        <v>12256.39278095</v>
      </c>
      <c r="EF68" s="181">
        <f>DB_Census_State!U68*FE_ConvertionFactors!$E$87*FE_ConvertionFactors!$F$87*FE_ConvertionFactors!$I$87</f>
        <v>54421.861935483001</v>
      </c>
      <c r="EG68" s="181">
        <f>DB_Census_State!V68*FE_ConvertionFactors!$E$88*FE_ConvertionFactors!$F$88*FE_ConvertionFactors!$I$88</f>
        <v>234250.83360000007</v>
      </c>
      <c r="EH68" s="181">
        <f>DB_Census_State!W68*0.00104*FE_ConvertionFactors!$F$90*FE_ConvertionFactors!$G$90</f>
        <v>5209.0070135999995</v>
      </c>
      <c r="EI68" s="181">
        <f>DB_Census_State!X68*0.00104*FE_ConvertionFactors!$F$91*FE_ConvertionFactors!$G$91</f>
        <v>41.961753599999994</v>
      </c>
      <c r="EJ68" s="181">
        <f>DB_Census_State!Y68*0.000054*FE_ConvertionFactors!$F$92*FE_ConvertionFactors!$G$92</f>
        <v>2024.8068959999998</v>
      </c>
      <c r="EK68" s="205">
        <f>DB_Census_State!W68*0.00104*FE_ConvertionFactors!$F$90*FE_ConvertionFactors!$H$90</f>
        <v>619183.85255999991</v>
      </c>
      <c r="EL68" s="205">
        <f>DB_Census_State!X68*0.00104*FE_ConvertionFactors!$F$91*FE_ConvertionFactors!$H$91</f>
        <v>4987.9065599999985</v>
      </c>
      <c r="EM68" s="205">
        <f>DB_Census_State!Y68*0.000054*FE_ConvertionFactors!$F$92*FE_ConvertionFactors!$H$92</f>
        <v>168348.230496</v>
      </c>
      <c r="EN68" s="205">
        <f>DB_Census_State!W68*0.00104*FE_ConvertionFactors!$F$90*FE_ConvertionFactors!$I$90</f>
        <v>429693.93704639998</v>
      </c>
      <c r="EO68" s="205">
        <f>DB_Census_State!X68*0.00104*FE_ConvertionFactors!$F$91*FE_ConvertionFactors!$I$91</f>
        <v>3461.4488063999993</v>
      </c>
      <c r="EP68" s="205">
        <f>DB_Census_State!Y68*0.000054*FE_ConvertionFactors!$F$92*FE_ConvertionFactors!$I$92</f>
        <v>99504.796031999998</v>
      </c>
    </row>
    <row r="69" spans="1:146" x14ac:dyDescent="0.2">
      <c r="A69" s="203">
        <v>26</v>
      </c>
      <c r="B69" s="203" t="s">
        <v>44</v>
      </c>
      <c r="C69" s="203">
        <v>1995</v>
      </c>
      <c r="D69" s="204" t="s">
        <v>201</v>
      </c>
      <c r="E69" s="205">
        <f>DB_Census_State!AL69*FE_ConvertionFactors!$C$4*FE_ConvertionFactors!$F$4*FE_ConvertionFactors!$G$4</f>
        <v>0</v>
      </c>
      <c r="F69" s="205">
        <f>DB_Census_State!AL69*FE_ConvertionFactors!$C$5*FE_ConvertionFactors!$F$5*FE_ConvertionFactors!$G$5</f>
        <v>359.71084380000002</v>
      </c>
      <c r="G69" s="205">
        <f>(DB_Census_State!AL69*FE_ConvertionFactors!$D$9/FE_ConvertionFactors!$D$3)*FE_ConvertionFactors!$C$10*FE_ConvertionFactors!$F$10*FE_ConvertionFactors!$G$10</f>
        <v>33.438809599999999</v>
      </c>
      <c r="H69" s="205">
        <f>(DB_Census_State!AL69*FE_ConvertionFactors!$D$9/FE_ConvertionFactors!$D$3)*FE_ConvertionFactors!$C$11*FE_ConvertionFactors!$F$11*FE_ConvertionFactors!$G$11</f>
        <v>9.8519148000000012</v>
      </c>
      <c r="I69" s="205">
        <f>DB_Census_State!AL69*FE_ConvertionFactors!$C$4*FE_ConvertionFactors!$F$4*FE_ConvertionFactors!$H$4</f>
        <v>11624.94</v>
      </c>
      <c r="J69" s="205">
        <f>DB_Census_State!AL69*FE_ConvertionFactors!$C$5*FE_ConvertionFactors!$F$5*FE_ConvertionFactors!$H$5</f>
        <v>20678.564550000003</v>
      </c>
      <c r="K69" s="205">
        <f>(DB_Census_State!AL69*FE_ConvertionFactors!$D$9/FE_ConvertionFactors!$D$3)*FE_ConvertionFactors!$C$10*FE_ConvertionFactors!$F$10*FE_ConvertionFactors!$H$10</f>
        <v>9822.6503200000006</v>
      </c>
      <c r="L69" s="205">
        <f>(DB_Census_State!AL69*FE_ConvertionFactors!$D$9/FE_ConvertionFactors!$D$3)*FE_ConvertionFactors!$C$11*FE_ConvertionFactors!$F$11*FE_ConvertionFactors!$H$11</f>
        <v>1534.3146000000002</v>
      </c>
      <c r="M69" s="205">
        <f>DB_Census_State!AL69*FE_ConvertionFactors!$C$4*FE_ConvertionFactors!$F$4*FE_ConvertionFactors!$I$4</f>
        <v>10944.6</v>
      </c>
      <c r="N69" s="205">
        <f>DB_Census_State!AL69*FE_ConvertionFactors!$C$5*FE_ConvertionFactors!$F$5*FE_ConvertionFactors!$L$5</f>
        <v>10435.461645000001</v>
      </c>
      <c r="O69" s="205">
        <f>DB_Census_State!AM69*FE_ConvertionFactors!$C$14*FE_ConvertionFactors!$F$14*FE_ConvertionFactors!$G$14</f>
        <v>596.91569600000003</v>
      </c>
      <c r="P69" s="205">
        <f>DB_Census_State!AM69*FE_ConvertionFactors!$C$15*FE_ConvertionFactors!$F$15*FE_ConvertionFactors!$G$15</f>
        <v>171.6055412</v>
      </c>
      <c r="Q69" s="205">
        <f>DB_Census_State!AM69*FE_ConvertionFactors!$C$16*FE_ConvertionFactors!$F$16*FE_ConvertionFactors!$G$16</f>
        <v>238.7662784</v>
      </c>
      <c r="R69" s="205">
        <f>DB_Census_State!AM69*FE_ConvertionFactors!$C$17*FE_ConvertionFactors!$F$17*FE_ConvertionFactors!$G$17</f>
        <v>87.516921400000001</v>
      </c>
      <c r="S69" s="205">
        <f>(DB_Census_State!AM69*FE_ConvertionFactors!$D$19/FE_ConvertionFactors!$D$13)*FE_ConvertionFactors!$F$19*FE_ConvertionFactors!$G$19</f>
        <v>613.0448426666668</v>
      </c>
      <c r="T69" s="205">
        <f>DB_Census_State!AM69*FE_ConvertionFactors!$C$14*FE_ConvertionFactors!$F$14*FE_ConvertionFactors!$H$14</f>
        <v>103312.33200000001</v>
      </c>
      <c r="U69" s="205">
        <f>DB_Census_State!AM69*FE_ConvertionFactors!$C$15*FE_ConvertionFactors!$F$15*FE_ConvertionFactors!$H$15</f>
        <v>24581.334280000003</v>
      </c>
      <c r="V69" s="205">
        <f>DB_Census_State!AM69*FE_ConvertionFactors!$C$16*FE_ConvertionFactors!$F$16*FE_ConvertionFactors!$H$16</f>
        <v>41324.932800000002</v>
      </c>
      <c r="W69" s="205">
        <f>DB_Census_State!AM69*FE_ConvertionFactors!$C$17*FE_ConvertionFactors!$F$17*FE_ConvertionFactors!$H$17</f>
        <v>38554.751860000004</v>
      </c>
      <c r="X69" s="205">
        <f>(DB_Census_State!AM69*FE_ConvertionFactors!$D$19/FE_ConvertionFactors!$D$13)*FE_ConvertionFactors!$F$19*FE_ConvertionFactors!$H$19</f>
        <v>226242.73955555557</v>
      </c>
      <c r="Y69" s="205">
        <f>DB_Census_State!AM69*FE_ConvertionFactors!$C$14*FE_ConvertionFactors!$F$14*FE_ConvertionFactors!$I$14</f>
        <v>95850.885800000004</v>
      </c>
      <c r="Z69" s="205">
        <f>DB_Census_State!AM69*FE_ConvertionFactors!$C$15*FE_ConvertionFactors!$F$15*FE_ConvertionFactors!$L$15</f>
        <v>16406.881135</v>
      </c>
      <c r="AA69" s="205">
        <f>DB_Census_State!AM69*FE_ConvertionFactors!$C$15*FE_ConvertionFactors!$F$15*FE_ConvertionFactors!$I$14</f>
        <v>19363.59823</v>
      </c>
      <c r="AB69" s="205">
        <f>DB_Census_State!AM69*FE_ConvertionFactors!$C$16*FE_ConvertionFactors!$F$16*FE_ConvertionFactors!$L$16</f>
        <v>27492.309273441024</v>
      </c>
      <c r="AC69" s="205">
        <f>DB_Census_State!AM69*FE_ConvertionFactors!$C$16*FE_ConvertionFactors!$F$16*FE_ConvertionFactors!$I$14</f>
        <v>38340.354319999999</v>
      </c>
      <c r="AD69" s="205">
        <f>DB_Census_State!AN69*FE_ConvertionFactors!$C$22*FE_ConvertionFactors!$F$22*FE_ConvertionFactors!$G$22</f>
        <v>2740.1694935999994</v>
      </c>
      <c r="AE69" s="205">
        <f>DB_Census_State!AN69*FE_ConvertionFactors!$C$23*FE_ConvertionFactors!$F$23*FE_ConvertionFactors!$G$23</f>
        <v>1101.23792856</v>
      </c>
      <c r="AF69" s="205">
        <f>(DB_Census_State!AN69*FE_ConvertionFactors!$D$25/FE_ConvertionFactors!$D$21)*FE_ConvertionFactors!$F$25*FE_ConvertionFactors!$G$25</f>
        <v>62417.582976000005</v>
      </c>
      <c r="AG69" s="205">
        <f>DB_Census_State!AN69*FE_ConvertionFactors!$C$22*FE_ConvertionFactors!$F$22*FE_ConvertionFactors!$H$22</f>
        <v>889262.55263999978</v>
      </c>
      <c r="AH69" s="205">
        <f>DB_Census_State!AN69*FE_ConvertionFactors!$C$23*FE_ConvertionFactors!$F$23*FE_ConvertionFactors!$H$23</f>
        <v>285391.23782399995</v>
      </c>
      <c r="AI69" s="205">
        <f>(DB_Census_State!AN69*FE_ConvertionFactors!$D$25/FE_ConvertionFactors!$D$21)*FE_ConvertionFactors!$F$25*FE_ConvertionFactors!$H$25</f>
        <v>6655368.7872000001</v>
      </c>
      <c r="AJ69" s="205">
        <f>DB_Census_State!AN69*FE_ConvertionFactors!$C$22*FE_ConvertionFactors!$F$22*FE_ConvertionFactors!$I$22</f>
        <v>785859.93023999978</v>
      </c>
      <c r="AK69" s="205">
        <f>DB_Census_State!AO69*FE_ConvertionFactors!$F$27*FE_ConvertionFactors!$G$27</f>
        <v>1.7460000000000002</v>
      </c>
      <c r="AL69" s="205">
        <f>DB_Census_State!AO69*FE_ConvertionFactors!$C$29*FE_ConvertionFactors!$F$29*FE_ConvertionFactors!$G$29</f>
        <v>1.8918900000000001</v>
      </c>
      <c r="AM69" s="205">
        <f>DB_Census_State!AO69*FE_ConvertionFactors!$F$27*FE_ConvertionFactors!$H$27</f>
        <v>155.39400000000001</v>
      </c>
      <c r="AN69" s="205">
        <f>DB_Census_State!AO69*FE_ConvertionFactors!$C$29*FE_ConvertionFactors!$F$29*FE_ConvertionFactors!$H$29</f>
        <v>427.51799999999997</v>
      </c>
      <c r="AO69" s="205">
        <f>DB_Census_State!AO69*FE_ConvertionFactors!$F$27*FE_ConvertionFactors!$I$27</f>
        <v>83.371500000000012</v>
      </c>
      <c r="AP69" s="205">
        <f>DB_Census_State!AP69*FE_ConvertionFactors!$F$31*FE_ConvertionFactors!$G$31</f>
        <v>732.48272999999995</v>
      </c>
      <c r="AQ69" s="205">
        <f>DB_Census_State!AP69*FE_ConvertionFactors!$F$31*FE_ConvertionFactors!$H$31</f>
        <v>99938.739600000015</v>
      </c>
      <c r="AR69" s="205">
        <f>DB_Census_State!AP69*FE_ConvertionFactors!$F$31*FE_ConvertionFactors!$I$31</f>
        <v>83282.28300000001</v>
      </c>
      <c r="AS69" s="205">
        <f>DB_Census_State!AQ69*FE_ConvertionFactors!$C$34*FE_ConvertionFactors!$F$34*FE_ConvertionFactors!$G$34</f>
        <v>17157.627200000003</v>
      </c>
      <c r="AT69" s="205">
        <f>DB_Census_State!AQ69*FE_ConvertionFactors!$C$35*FE_ConvertionFactors!$F$35*FE_ConvertionFactors!$G$35</f>
        <v>57079.749060000009</v>
      </c>
      <c r="AU69" s="205">
        <f>DB_Census_State!AQ69*FE_ConvertionFactors!$C$35*FE_ConvertionFactors!$C$37*FE_ConvertionFactors!$F$37*FE_ConvertionFactors!$G$37</f>
        <v>32674.985239680005</v>
      </c>
      <c r="AV69" s="205">
        <f>DB_Census_State!AQ69*FE_ConvertionFactors!$C$35*FE_ConvertionFactors!$C$38*FE_ConvertionFactors!$C$39*FE_ConvertionFactors!$F$39*FE_ConvertionFactors!$G$39</f>
        <v>12166.090464770001</v>
      </c>
      <c r="AW69" s="205">
        <f>DB_Census_State!AQ69*FE_ConvertionFactors!$C$35*FE_ConvertionFactors!$C$38*FE_ConvertionFactors!$C$40*FE_ConvertionFactors!$F$40*FE_ConvertionFactors!$G$40</f>
        <v>2499.8816023499999</v>
      </c>
      <c r="AX69" s="205">
        <f>DB_Census_State!AQ69*FE_ConvertionFactors!$C$35*FE_ConvertionFactors!$C$38*FE_ConvertionFactors!$C$41*FE_ConvertionFactors!$F$41*FE_ConvertionFactors!$G$41</f>
        <v>0</v>
      </c>
      <c r="AY69" s="205">
        <f>DB_Census_State!AQ69*FE_ConvertionFactors!$C$35*FE_ConvertionFactors!$C$42*FE_ConvertionFactors!$C$44*FE_ConvertionFactors!$F$44*FE_ConvertionFactors!$G$44</f>
        <v>65601.977740585076</v>
      </c>
      <c r="AZ69" s="205">
        <f>(DB_Census_State!AQ69*FE_ConvertionFactors!$D$46/FE_ConvertionFactors!$D$33)*FE_ConvertionFactors!$F$46*FE_ConvertionFactors!$G$46</f>
        <v>225173.43125333334</v>
      </c>
      <c r="BA69" s="205">
        <f>DB_Census_State!AQ69*FE_ConvertionFactors!$C$34*FE_ConvertionFactors!$F$34*FE_ConvertionFactors!$H$34</f>
        <v>5833593.2480000006</v>
      </c>
      <c r="BB69" s="205">
        <f>DB_Census_State!AQ69*FE_ConvertionFactors!$C$35*FE_ConvertionFactors!$F$35*FE_ConvertionFactors!$H$35</f>
        <v>64690382.268000014</v>
      </c>
      <c r="BC69" s="205">
        <f>DB_Census_State!AQ69*FE_ConvertionFactors!$C$35*FE_ConvertionFactors!$C$37*FE_ConvertionFactors!$F$37*FE_ConvertionFactors!$H$37</f>
        <v>33401096.022784006</v>
      </c>
      <c r="BD69" s="205">
        <f>DB_Census_State!AQ69*FE_ConvertionFactors!$C$35*FE_ConvertionFactors!$C$38*FE_ConvertionFactors!$C$39*FE_ConvertionFactors!$F$39*FE_ConvertionFactors!$H$39</f>
        <v>3251664.1787658003</v>
      </c>
      <c r="BE69" s="205">
        <f>DB_Census_State!AQ69*FE_ConvertionFactors!$C$35*FE_ConvertionFactors!$C$38*FE_ConvertionFactors!$C$40*FE_ConvertionFactors!$F$40*FE_ConvertionFactors!$H$40</f>
        <v>1118128.8621420001</v>
      </c>
      <c r="BF69" s="205">
        <f>DB_Census_State!AQ69*FE_ConvertionFactors!$C$35*FE_ConvertionFactors!$C$38*FE_ConvertionFactors!$C$41*FE_ConvertionFactors!$F$41*FE_ConvertionFactors!$H$41</f>
        <v>12201694.8391065</v>
      </c>
      <c r="BG69" s="205">
        <f>DB_Census_State!AQ69*FE_ConvertionFactors!$C$35*FE_ConvertionFactors!$C$42*FE_ConvertionFactors!$C$44*FE_ConvertionFactors!$F$44*FE_ConvertionFactors!$H$44</f>
        <v>6882830.4514712216</v>
      </c>
      <c r="BH69" s="205">
        <f>(DB_Census_State!AQ69*FE_ConvertionFactors!$D$46/FE_ConvertionFactors!$D$33)*FE_ConvertionFactors!$F$46*FE_ConvertionFactors!$H$46</f>
        <v>73614390.986666679</v>
      </c>
      <c r="BI69" s="205">
        <f>DB_Census_State!AQ69*FE_ConvertionFactors!$C$35*FE_ConvertionFactors!$C$38*FE_ConvertionFactors!$C$41*FE_ConvertionFactors!$F$41*FE_ConvertionFactors!$I$41</f>
        <v>11295283.222487159</v>
      </c>
      <c r="BJ69" s="181">
        <f>DB_Census_State!AR69*FE_ConvertionFactors!$F$48*FE_ConvertionFactors!$G$48</f>
        <v>25874.247960000001</v>
      </c>
      <c r="BK69" s="205">
        <f>(DB_Census_State!AR69*FE_ConvertionFactors!$D$50/FE_ConvertionFactors!$D$48)*FE_ConvertionFactors!$F$50*FE_ConvertionFactors!$G$50</f>
        <v>10974.143399999999</v>
      </c>
      <c r="BL69" s="181">
        <f>DB_Census_State!AR69*FE_ConvertionFactors!$F$48*FE_ConvertionFactors!$H$48</f>
        <v>1940568.5970000003</v>
      </c>
      <c r="BM69" s="205">
        <f>(DB_Census_State!AR69*FE_ConvertionFactors!$D$50/FE_ConvertionFactors!$D$48)*FE_ConvertionFactors!$F$50*FE_ConvertionFactors!$H$50</f>
        <v>2766720.6599999997</v>
      </c>
      <c r="BN69" s="181">
        <f>DB_Census_State!AR69*FE_ConvertionFactors!$F$48*FE_ConvertionFactors!$I$48</f>
        <v>1369874.4988500001</v>
      </c>
      <c r="BO69" s="181">
        <f>DB_Census_State!AS69*FE_ConvertionFactors!$F$52*FE_ConvertionFactors!$G$52</f>
        <v>122.81945760000001</v>
      </c>
      <c r="BP69" s="205">
        <f>DB_Census_State!AS69*FE_ConvertionFactors!$C$53*FE_ConvertionFactors!$F$53*FE_ConvertionFactors!$G$53</f>
        <v>36.845837279999998</v>
      </c>
      <c r="BQ69" s="205">
        <f>DB_Census_State!AS69*FE_ConvertionFactors!$C$54*FE_ConvertionFactors!$C$55*FE_ConvertionFactors!$F$55*FE_ConvertionFactors!$G$55</f>
        <v>59.381179199999991</v>
      </c>
      <c r="BR69" s="205">
        <f>DB_Census_State!AS69*FE_ConvertionFactors!$C$54*FE_ConvertionFactors!$C$56*FE_ConvertionFactors!$F$56*FE_ConvertionFactors!$G$56</f>
        <v>10.439358546093784</v>
      </c>
      <c r="BS69" s="205">
        <f>DB_Census_State!AS69*FE_ConvertionFactors!$F$52*FE_ConvertionFactors!$H$52</f>
        <v>29211.114240000003</v>
      </c>
      <c r="BT69" s="205">
        <f>DB_Census_State!AS69*FE_ConvertionFactors!$C$53*FE_ConvertionFactors!$F$53*FE_ConvertionFactors!$H$53</f>
        <v>8763.3342720000001</v>
      </c>
      <c r="BU69" s="205">
        <f>DB_Census_State!AS69*FE_ConvertionFactors!$C$54*FE_ConvertionFactors!$C$55*FE_ConvertionFactors!$F$55*FE_ConvertionFactors!$H$55</f>
        <v>17913.322391999998</v>
      </c>
      <c r="BV69" s="205">
        <f>DB_Census_State!AS69*FE_ConvertionFactors!$C$54*FE_ConvertionFactors!$C$56*FE_ConvertionFactors!$F$56*FE_ConvertionFactors!$H$56</f>
        <v>2742.0715114406339</v>
      </c>
      <c r="BW69" s="205">
        <f>DB_Census_State!AS69*FE_ConvertionFactors!$F$52*FE_ConvertionFactors!$I$52</f>
        <v>14937.501600000001</v>
      </c>
      <c r="BX69" s="205">
        <f>DB_Census_State!AS69*FE_ConvertionFactors!$C$53*FE_ConvertionFactors!$F$53*FE_ConvertionFactors!$I$53</f>
        <v>4481.2504799999997</v>
      </c>
      <c r="BY69" s="205">
        <f>DB_Census_State!AS69*FE_ConvertionFactors!$C$54*FE_ConvertionFactors!$C$55*FE_ConvertionFactors!$F$55*FE_ConvertionFactors!$L$55</f>
        <v>9303.0514079999994</v>
      </c>
      <c r="BZ69" s="205">
        <f>DB_Census_State!AS69*FE_ConvertionFactors!$C$54*FE_ConvertionFactors!$C$56*FE_ConvertionFactors!$F$56*FE_ConvertionFactors!$I$56</f>
        <v>1565.9037819140676</v>
      </c>
      <c r="CA69" s="205">
        <f>DB_Census_State!AT69*FE_ConvertionFactors!$F$58*FE_ConvertionFactors!$G$58</f>
        <v>2894.7224799999999</v>
      </c>
      <c r="CB69" s="205">
        <f>(DB_Census_State!AT69*FE_ConvertionFactors!$D$60/FE_ConvertionFactors!$D$58)*FE_ConvertionFactors!$F$60*FE_ConvertionFactors!$G$60</f>
        <v>13573.049420454545</v>
      </c>
      <c r="CC69" s="205">
        <f>DB_Census_State!AT69*FE_ConvertionFactors!$F$58*FE_ConvertionFactors!$H$58</f>
        <v>1903836.7080000001</v>
      </c>
      <c r="CD69" s="205">
        <f>(DB_Census_State!AT69*FE_ConvertionFactors!$D$60/FE_ConvertionFactors!$D$58)*FE_ConvertionFactors!$F$60*FE_ConvertionFactors!$H$60</f>
        <v>1084753.7488636363</v>
      </c>
      <c r="CE69" s="205">
        <f>DB_Census_State!AT69*FE_ConvertionFactors!$F$58*FE_ConvertionFactors!$I$58</f>
        <v>1425094.1440000001</v>
      </c>
      <c r="CF69" s="205">
        <f>DB_Census_State!AU69*FE_ConvertionFactors!$F$62*FE_ConvertionFactors!$G$62</f>
        <v>18216.704000000002</v>
      </c>
      <c r="CG69" s="205">
        <f>DB_Census_State!AU69*FE_ConvertionFactors!$C$63*FE_ConvertionFactors!$F$63*FE_ConvertionFactors!$G$63</f>
        <v>7286.6816000000008</v>
      </c>
      <c r="CH69" s="205">
        <f>DB_Census_State!AU69*FE_ConvertionFactors!$C$64*FE_ConvertionFactors!$F$64*FE_ConvertionFactors!$G$64</f>
        <v>10930.0224</v>
      </c>
      <c r="CI69" s="205">
        <f>(DB_Census_State!AU69*FE_ConvertionFactors!$D$66/FE_ConvertionFactors!$D$62)*FE_ConvertionFactors!$F$66*FE_ConvertionFactors!$G$66</f>
        <v>9677.6239999999998</v>
      </c>
      <c r="CJ69" s="205">
        <f>DB_Census_State!AU69*FE_ConvertionFactors!$F$62*FE_ConvertionFactors!$H$62</f>
        <v>3424740.3520000004</v>
      </c>
      <c r="CK69" s="205">
        <f>DB_Census_State!AU69*FE_ConvertionFactors!$C$63*FE_ConvertionFactors!$F$63*FE_ConvertionFactors!$H$63</f>
        <v>1369896.1408000002</v>
      </c>
      <c r="CL69" s="205">
        <f>DB_Census_State!AU69*FE_ConvertionFactors!$C$64*FE_ConvertionFactors!$F$64*FE_ConvertionFactors!$H$64</f>
        <v>2054844.2111999998</v>
      </c>
      <c r="CM69" s="205">
        <f>(DB_Census_State!AU69*FE_ConvertionFactors!$D$66/FE_ConvertionFactors!$D$62)*FE_ConvertionFactors!$F$66*FE_ConvertionFactors!$H$66</f>
        <v>2903287.1999999997</v>
      </c>
      <c r="CN69" s="205">
        <f>DB_Census_State!AU69*FE_ConvertionFactors!$F$62*FE_ConvertionFactors!$I$62</f>
        <v>2914672.6400000001</v>
      </c>
      <c r="CO69" s="205">
        <f>DB_Census_State!AU69*FE_ConvertionFactors!$C$63*FE_ConvertionFactors!$F$63*FE_ConvertionFactors!$I$63</f>
        <v>1165869.0560000001</v>
      </c>
      <c r="CP69" s="205">
        <f>DB_Census_State!AU69*FE_ConvertionFactors!$C$64*FE_ConvertionFactors!$F$64*FE_ConvertionFactors!$L$64</f>
        <v>1754268.5951999994</v>
      </c>
      <c r="CQ69" s="205">
        <f>DB_Census_State!AU69*FE_ConvertionFactors!$C$64*FE_ConvertionFactors!$F$64*FE_ConvertionFactors!$I$63</f>
        <v>1748803.5839999998</v>
      </c>
      <c r="CR69" s="205">
        <f>DB_Census_State!AV69*FE_ConvertionFactors!$F$68*FE_ConvertionFactors!$G$68</f>
        <v>72.436000000000007</v>
      </c>
      <c r="CS69" s="205">
        <f>DB_Census_State!AV69*FE_ConvertionFactors!$C$69*FE_ConvertionFactors!$F$69*FE_ConvertionFactors!$G$69</f>
        <v>14.487200000000001</v>
      </c>
      <c r="CT69" s="205">
        <f>DB_Census_State!AV69*FE_ConvertionFactors!$C$70*FE_ConvertionFactors!$C$71*FE_ConvertionFactors!$F$71*FE_ConvertionFactors!$G$71</f>
        <v>0</v>
      </c>
      <c r="CU69" s="205">
        <f>DB_Census_State!AV69*FE_ConvertionFactors!$C$70*FE_ConvertionFactors!$C$72*FE_ConvertionFactors!$F$72*FE_ConvertionFactors!$G$72</f>
        <v>61.614173040000011</v>
      </c>
      <c r="CV69" s="205">
        <f>(DB_Census_State!AV69*FE_ConvertionFactors!$D$74/FE_ConvertionFactors!$D$69)*FE_ConvertionFactors!$F$74*FE_ConvertionFactors!$G$74</f>
        <v>8.9550000000000001</v>
      </c>
      <c r="CW69" s="205">
        <f>DB_Census_State!AV69*FE_ConvertionFactors!$F$68*FE_ConvertionFactors!$H$68</f>
        <v>4237.5059999999994</v>
      </c>
      <c r="CX69" s="205">
        <f>DB_Census_State!AV69*FE_ConvertionFactors!$C$69*FE_ConvertionFactors!$F$69*FE_ConvertionFactors!$H$69</f>
        <v>847.50120000000004</v>
      </c>
      <c r="CY69" s="205">
        <f>DB_Census_State!AV69*FE_ConvertionFactors!$C$70*FE_ConvertionFactors!$C$71*FE_ConvertionFactors!$F$71*FE_ConvertionFactors!$H$71</f>
        <v>938.48400000000004</v>
      </c>
      <c r="CZ69" s="205">
        <f>DB_Census_State!AV69*FE_ConvertionFactors!$C$70*FE_ConvertionFactors!$C$72*FE_ConvertionFactors!$F$72*FE_ConvertionFactors!$H$72</f>
        <v>2343.2417160000005</v>
      </c>
      <c r="DA69" s="205">
        <f>(DB_Census_State!AV69*FE_ConvertionFactors!$D$74/FE_ConvertionFactors!$D$69)*FE_ConvertionFactors!$F$74*FE_ConvertionFactors!$H$74</f>
        <v>2955.15</v>
      </c>
      <c r="DB69" s="205">
        <f>DB_Census_State!AV69*FE_ConvertionFactors!$F$68*FE_ConvertionFactors!$I$68</f>
        <v>3440.71</v>
      </c>
      <c r="DC69" s="205">
        <f>DB_Census_State!AV69*FE_ConvertionFactors!$C$69*FE_ConvertionFactors!$F$69*FE_ConvertionFactors!$I$69</f>
        <v>688.14200000000005</v>
      </c>
      <c r="DD69" s="205">
        <f>DB_Census_State!AV69*FE_ConvertionFactors!$C$70*FE_ConvertionFactors!$C$71*FE_ConvertionFactors!$F$71*FE_ConvertionFactors!$I$71</f>
        <v>883.56000000000006</v>
      </c>
      <c r="DE69" s="205">
        <f>DB_Census_State!AV69*FE_ConvertionFactors!$C$70*FE_ConvertionFactors!$C$72*FE_ConvertionFactors!$F$72*FE_ConvertionFactors!$L$72</f>
        <v>1647.4059780000005</v>
      </c>
      <c r="DF69" s="205">
        <f>DB_Census_State!AV69*FE_ConvertionFactors!$C$70*FE_ConvertionFactors!$C$72*FE_ConvertionFactors!$F$72*FE_ConvertionFactors!$I$69</f>
        <v>2259.9793200000004</v>
      </c>
      <c r="DG69" s="205">
        <f>DB_Census_State!AW69*FE_ConvertionFactors!$F$76*FE_ConvertionFactors!$G$76</f>
        <v>0</v>
      </c>
      <c r="DH69" s="205">
        <f>DB_Census_State!AW69*FE_ConvertionFactors!$C$77*FE_ConvertionFactors!$F$77*FE_ConvertionFactors!$G$77</f>
        <v>0</v>
      </c>
      <c r="DI69" s="205">
        <f>DB_Census_State!AW69*FE_ConvertionFactors!$C$78*FE_ConvertionFactors!$F$78*FE_ConvertionFactors!$G$78</f>
        <v>0</v>
      </c>
      <c r="DJ69" s="205">
        <f>(DB_Census_State!AW69*FE_ConvertionFactors!$D$80/FE_ConvertionFactors!$D$76)*FE_ConvertionFactors!$F$80*FE_ConvertionFactors!$G$80</f>
        <v>0</v>
      </c>
      <c r="DK69" s="205">
        <f>DB_Census_State!AW69*FE_ConvertionFactors!$F$76*FE_ConvertionFactors!$H$76</f>
        <v>0</v>
      </c>
      <c r="DL69" s="205">
        <f>DB_Census_State!AW69*FE_ConvertionFactors!$C$77*FE_ConvertionFactors!$F$77*FE_ConvertionFactors!$H$77</f>
        <v>0</v>
      </c>
      <c r="DM69" s="205">
        <f>DB_Census_State!AW69*FE_ConvertionFactors!$C$78*FE_ConvertionFactors!$F$78*FE_ConvertionFactors!$H$78</f>
        <v>0</v>
      </c>
      <c r="DN69" s="205">
        <f>(DB_Census_State!AW69*FE_ConvertionFactors!$D$80/FE_ConvertionFactors!$D$76)*FE_ConvertionFactors!$F$80*FE_ConvertionFactors!$H$80</f>
        <v>0</v>
      </c>
      <c r="DO69" s="205">
        <f>DB_Census_State!AW69*FE_ConvertionFactors!$F$76*FE_ConvertionFactors!$I$76</f>
        <v>0</v>
      </c>
      <c r="DP69" s="205">
        <f>DB_Census_State!AW69*FE_ConvertionFactors!$C$77*FE_ConvertionFactors!$F$77*FE_ConvertionFactors!$I$77</f>
        <v>0</v>
      </c>
      <c r="DQ69" s="205">
        <f>DB_Census_State!AW69*FE_ConvertionFactors!$C$78*FE_ConvertionFactors!$F$78*FE_ConvertionFactors!$L$78</f>
        <v>0</v>
      </c>
      <c r="DR69" s="205">
        <f>DB_Census_State!AW69*FE_ConvertionFactors!$C$78*FE_ConvertionFactors!$F$78*FE_ConvertionFactors!$I$77</f>
        <v>0</v>
      </c>
      <c r="DS69" s="181">
        <f>SUM(DB_Census_State!M69:N69)*FE_ConvertionFactors!$E$84*FE_ConvertionFactors!$F$84*FE_ConvertionFactors!$G$84</f>
        <v>12843.361837092634</v>
      </c>
      <c r="DT69" s="181">
        <f>SUM(DB_Census_State!O69:P69)*FE_ConvertionFactors!$E$85*FE_ConvertionFactors!$F$85*FE_ConvertionFactors!$G$85</f>
        <v>1163.4563164160002</v>
      </c>
      <c r="DU69" s="181">
        <f>SUM(DB_Census_State!Q69:S69)*FE_ConvertionFactors!$E$86*FE_ConvertionFactors!$F$86*FE_ConvertionFactors!$G$86</f>
        <v>405.75303837300004</v>
      </c>
      <c r="DV69" s="181">
        <f>DB_Census_State!U69*FE_ConvertionFactors!$E$87*FE_ConvertionFactors!$F$87*FE_ConvertionFactors!$G$87</f>
        <v>2834.1048088822727</v>
      </c>
      <c r="DW69" s="181">
        <f>DB_Census_State!V69*FE_ConvertionFactors!$E$88*FE_ConvertionFactors!$F$88*FE_ConvertionFactors!$G$88</f>
        <v>22144.246155000004</v>
      </c>
      <c r="DX69" s="181">
        <f>SUM(DB_Census_State!M69:N69)*FE_ConvertionFactors!$E$84*FE_ConvertionFactors!$F$84*FE_ConvertionFactors!$H$84</f>
        <v>725566.54534224619</v>
      </c>
      <c r="DY69" s="181">
        <f>SUM(DB_Census_State!O69:P69)*FE_ConvertionFactors!$E$85*FE_ConvertionFactors!$F$85*FE_ConvertionFactors!$H$85</f>
        <v>72544.923258880008</v>
      </c>
      <c r="DZ69" s="181">
        <f>SUM(DB_Census_State!Q69:S69)*FE_ConvertionFactors!$E$86*FE_ConvertionFactors!$F$86*FE_ConvertionFactors!$H$86</f>
        <v>25785.265028500002</v>
      </c>
      <c r="EA69" s="181">
        <f>DB_Census_State!U69*FE_ConvertionFactors!$E$87*FE_ConvertionFactors!$F$87*FE_ConvertionFactors!$H$87</f>
        <v>216596.0929068058</v>
      </c>
      <c r="EB69" s="181">
        <f>DB_Census_State!V69*FE_ConvertionFactors!$E$88*FE_ConvertionFactors!$F$88*FE_ConvertionFactors!$H$88</f>
        <v>1323564.1380000003</v>
      </c>
      <c r="EC69" s="181">
        <f>SUM(DB_Census_State!M69:N69)*FE_ConvertionFactors!$E$84*FE_ConvertionFactors!$F$84*FE_ConvertionFactors!$I$84</f>
        <v>489270.92712733842</v>
      </c>
      <c r="ED69" s="181">
        <f>SUM(DB_Census_State!O69:P69)*FE_ConvertionFactors!$E$85*FE_ConvertionFactors!$F$85*FE_ConvertionFactors!$I$85</f>
        <v>49002.042503167999</v>
      </c>
      <c r="EE69" s="181">
        <f>SUM(DB_Census_State!Q69:S69)*FE_ConvertionFactors!$E$86*FE_ConvertionFactors!$F$86*FE_ConvertionFactors!$I$86</f>
        <v>17417.216755100002</v>
      </c>
      <c r="EF69" s="181">
        <f>DB_Census_State!U69*FE_ConvertionFactors!$E$87*FE_ConvertionFactors!$F$87*FE_ConvertionFactors!$I$87</f>
        <v>173276.87432544466</v>
      </c>
      <c r="EG69" s="181">
        <f>DB_Census_State!V69*FE_ConvertionFactors!$E$88*FE_ConvertionFactors!$F$88*FE_ConvertionFactors!$I$88</f>
        <v>845044.7958000002</v>
      </c>
      <c r="EH69" s="181">
        <f>DB_Census_State!W69*0.00104*FE_ConvertionFactors!$F$90*FE_ConvertionFactors!$G$90</f>
        <v>13671.3948592</v>
      </c>
      <c r="EI69" s="181">
        <f>DB_Census_State!X69*0.00104*FE_ConvertionFactors!$F$91*FE_ConvertionFactors!$G$91</f>
        <v>78.510171999999983</v>
      </c>
      <c r="EJ69" s="181">
        <f>DB_Census_State!Y69*0.000054*FE_ConvertionFactors!$F$92*FE_ConvertionFactors!$G$92</f>
        <v>6194.8542096000001</v>
      </c>
      <c r="EK69" s="205">
        <f>DB_Census_State!W69*0.00104*FE_ConvertionFactors!$F$90*FE_ConvertionFactors!$H$90</f>
        <v>1625090.3323199998</v>
      </c>
      <c r="EL69" s="205">
        <f>DB_Census_State!X69*0.00104*FE_ConvertionFactors!$F$91*FE_ConvertionFactors!$H$91</f>
        <v>9332.3411999999971</v>
      </c>
      <c r="EM69" s="205">
        <f>DB_Census_State!Y69*0.000054*FE_ConvertionFactors!$F$92*FE_ConvertionFactors!$H$92</f>
        <v>515057.87856960006</v>
      </c>
      <c r="EN69" s="205">
        <f>DB_Census_State!W69*0.00104*FE_ConvertionFactors!$F$90*FE_ConvertionFactors!$I$90</f>
        <v>1127761.1004607999</v>
      </c>
      <c r="EO69" s="205">
        <f>DB_Census_State!X69*0.00104*FE_ConvertionFactors!$F$91*FE_ConvertionFactors!$I$91</f>
        <v>6476.3485279999977</v>
      </c>
      <c r="EP69" s="205">
        <f>DB_Census_State!Y69*0.000054*FE_ConvertionFactors!$F$92*FE_ConvertionFactors!$I$92</f>
        <v>304432.83544320002</v>
      </c>
    </row>
    <row r="70" spans="1:146" x14ac:dyDescent="0.2">
      <c r="A70" s="203">
        <v>27</v>
      </c>
      <c r="B70" s="203" t="s">
        <v>45</v>
      </c>
      <c r="C70" s="203">
        <v>1995</v>
      </c>
      <c r="D70" s="204" t="s">
        <v>201</v>
      </c>
      <c r="E70" s="205">
        <f>DB_Census_State!AL70*FE_ConvertionFactors!$C$4*FE_ConvertionFactors!$F$4*FE_ConvertionFactors!$G$4</f>
        <v>0</v>
      </c>
      <c r="F70" s="205">
        <f>DB_Census_State!AL70*FE_ConvertionFactors!$C$5*FE_ConvertionFactors!$F$5*FE_ConvertionFactors!$G$5</f>
        <v>661.78039619999993</v>
      </c>
      <c r="G70" s="205">
        <f>(DB_Census_State!AL70*FE_ConvertionFactors!$D$9/FE_ConvertionFactors!$D$3)*FE_ConvertionFactors!$C$10*FE_ConvertionFactors!$F$10*FE_ConvertionFactors!$G$10</f>
        <v>61.519270400000011</v>
      </c>
      <c r="H70" s="205">
        <f>(DB_Census_State!AL70*FE_ConvertionFactors!$D$9/FE_ConvertionFactors!$D$3)*FE_ConvertionFactors!$C$11*FE_ConvertionFactors!$F$11*FE_ConvertionFactors!$G$11</f>
        <v>18.125125200000003</v>
      </c>
      <c r="I70" s="205">
        <f>DB_Census_State!AL70*FE_ConvertionFactors!$C$4*FE_ConvertionFactors!$F$4*FE_ConvertionFactors!$H$4</f>
        <v>21387.06</v>
      </c>
      <c r="J70" s="205">
        <f>DB_Census_State!AL70*FE_ConvertionFactors!$C$5*FE_ConvertionFactors!$F$5*FE_ConvertionFactors!$H$5</f>
        <v>38043.525449999994</v>
      </c>
      <c r="K70" s="205">
        <f>(DB_Census_State!AL70*FE_ConvertionFactors!$D$9/FE_ConvertionFactors!$D$3)*FE_ConvertionFactors!$C$10*FE_ConvertionFactors!$F$10*FE_ConvertionFactors!$H$10</f>
        <v>18071.285680000005</v>
      </c>
      <c r="L70" s="205">
        <f>(DB_Census_State!AL70*FE_ConvertionFactors!$D$9/FE_ConvertionFactors!$D$3)*FE_ConvertionFactors!$C$11*FE_ConvertionFactors!$F$11*FE_ConvertionFactors!$H$11</f>
        <v>2822.7654000000002</v>
      </c>
      <c r="M70" s="205">
        <f>DB_Census_State!AL70*FE_ConvertionFactors!$C$4*FE_ConvertionFactors!$F$4*FE_ConvertionFactors!$I$4</f>
        <v>20135.400000000001</v>
      </c>
      <c r="N70" s="205">
        <f>DB_Census_State!AL70*FE_ConvertionFactors!$C$5*FE_ConvertionFactors!$F$5*FE_ConvertionFactors!$L$5</f>
        <v>19198.709354999999</v>
      </c>
      <c r="O70" s="205">
        <f>DB_Census_State!AM70*FE_ConvertionFactors!$C$14*FE_ConvertionFactors!$F$14*FE_ConvertionFactors!$G$14</f>
        <v>439.62755199999998</v>
      </c>
      <c r="P70" s="205">
        <f>DB_Census_State!AM70*FE_ConvertionFactors!$C$15*FE_ConvertionFactors!$F$15*FE_ConvertionFactors!$G$15</f>
        <v>126.38723440000001</v>
      </c>
      <c r="Q70" s="205">
        <f>DB_Census_State!AM70*FE_ConvertionFactors!$C$16*FE_ConvertionFactors!$F$16*FE_ConvertionFactors!$G$16</f>
        <v>175.85102080000001</v>
      </c>
      <c r="R70" s="205">
        <f>DB_Census_State!AM70*FE_ConvertionFactors!$C$17*FE_ConvertionFactors!$F$17*FE_ConvertionFactors!$G$17</f>
        <v>64.456086800000008</v>
      </c>
      <c r="S70" s="205">
        <f>(DB_Census_State!AM70*FE_ConvertionFactors!$D$19/FE_ConvertionFactors!$D$13)*FE_ConvertionFactors!$F$19*FE_ConvertionFactors!$G$19</f>
        <v>451.50664533333338</v>
      </c>
      <c r="T70" s="205">
        <f>DB_Census_State!AM70*FE_ConvertionFactors!$C$14*FE_ConvertionFactors!$F$14*FE_ConvertionFactors!$H$14</f>
        <v>76089.384000000005</v>
      </c>
      <c r="U70" s="205">
        <f>DB_Census_State!AM70*FE_ConvertionFactors!$C$15*FE_ConvertionFactors!$F$15*FE_ConvertionFactors!$H$15</f>
        <v>18104.117360000004</v>
      </c>
      <c r="V70" s="205">
        <f>DB_Census_State!AM70*FE_ConvertionFactors!$C$16*FE_ConvertionFactors!$F$16*FE_ConvertionFactors!$H$16</f>
        <v>30435.753600000004</v>
      </c>
      <c r="W70" s="205">
        <f>DB_Census_State!AM70*FE_ConvertionFactors!$C$17*FE_ConvertionFactors!$F$17*FE_ConvertionFactors!$H$17</f>
        <v>28395.519320000003</v>
      </c>
      <c r="X70" s="205">
        <f>(DB_Census_State!AM70*FE_ConvertionFactors!$D$19/FE_ConvertionFactors!$D$13)*FE_ConvertionFactors!$F$19*FE_ConvertionFactors!$H$19</f>
        <v>166627.45244444444</v>
      </c>
      <c r="Y70" s="205">
        <f>DB_Census_State!AM70*FE_ConvertionFactors!$C$14*FE_ConvertionFactors!$F$14*FE_ConvertionFactors!$I$14</f>
        <v>70594.039600000004</v>
      </c>
      <c r="Z70" s="205">
        <f>DB_Census_State!AM70*FE_ConvertionFactors!$C$15*FE_ConvertionFactors!$F$15*FE_ConvertionFactors!$L$15</f>
        <v>12083.64437</v>
      </c>
      <c r="AA70" s="205">
        <f>DB_Census_State!AM70*FE_ConvertionFactors!$C$15*FE_ConvertionFactors!$F$15*FE_ConvertionFactors!$I$14</f>
        <v>14261.262260000001</v>
      </c>
      <c r="AB70" s="205">
        <f>DB_Census_State!AM70*FE_ConvertionFactors!$C$16*FE_ConvertionFactors!$F$16*FE_ConvertionFactors!$L$16</f>
        <v>20248.046257958977</v>
      </c>
      <c r="AC70" s="205">
        <f>DB_Census_State!AM70*FE_ConvertionFactors!$C$16*FE_ConvertionFactors!$F$16*FE_ConvertionFactors!$I$14</f>
        <v>28237.615840000002</v>
      </c>
      <c r="AD70" s="205">
        <f>DB_Census_State!AN70*FE_ConvertionFactors!$C$22*FE_ConvertionFactors!$F$22*FE_ConvertionFactors!$G$22</f>
        <v>342.50037359999999</v>
      </c>
      <c r="AE70" s="205">
        <f>DB_Census_State!AN70*FE_ConvertionFactors!$C$23*FE_ConvertionFactors!$F$23*FE_ConvertionFactors!$G$23</f>
        <v>137.64637655999999</v>
      </c>
      <c r="AF70" s="205">
        <f>(DB_Census_State!AN70*FE_ConvertionFactors!$D$25/FE_ConvertionFactors!$D$21)*FE_ConvertionFactors!$F$25*FE_ConvertionFactors!$G$25</f>
        <v>7801.7237760000007</v>
      </c>
      <c r="AG70" s="205">
        <f>DB_Census_State!AN70*FE_ConvertionFactors!$C$22*FE_ConvertionFactors!$F$22*FE_ConvertionFactors!$H$22</f>
        <v>111151.06464</v>
      </c>
      <c r="AH70" s="205">
        <f>DB_Census_State!AN70*FE_ConvertionFactors!$C$23*FE_ConvertionFactors!$F$23*FE_ConvertionFactors!$H$23</f>
        <v>35671.737023999995</v>
      </c>
      <c r="AI70" s="205">
        <f>(DB_Census_State!AN70*FE_ConvertionFactors!$D$25/FE_ConvertionFactors!$D$21)*FE_ConvertionFactors!$F$25*FE_ConvertionFactors!$H$25</f>
        <v>831870.54720000003</v>
      </c>
      <c r="AJ70" s="205">
        <f>DB_Census_State!AN70*FE_ConvertionFactors!$C$22*FE_ConvertionFactors!$F$22*FE_ConvertionFactors!$I$22</f>
        <v>98226.522239999991</v>
      </c>
      <c r="AK70" s="205">
        <f>DB_Census_State!AO70*FE_ConvertionFactors!$F$27*FE_ConvertionFactors!$G$27</f>
        <v>0</v>
      </c>
      <c r="AL70" s="205">
        <f>DB_Census_State!AO70*FE_ConvertionFactors!$C$29*FE_ConvertionFactors!$F$29*FE_ConvertionFactors!$G$29</f>
        <v>0</v>
      </c>
      <c r="AM70" s="205">
        <f>DB_Census_State!AO70*FE_ConvertionFactors!$F$27*FE_ConvertionFactors!$H$27</f>
        <v>0</v>
      </c>
      <c r="AN70" s="205">
        <f>DB_Census_State!AO70*FE_ConvertionFactors!$C$29*FE_ConvertionFactors!$F$29*FE_ConvertionFactors!$H$29</f>
        <v>0</v>
      </c>
      <c r="AO70" s="205">
        <f>DB_Census_State!AO70*FE_ConvertionFactors!$F$27*FE_ConvertionFactors!$I$27</f>
        <v>0</v>
      </c>
      <c r="AP70" s="205">
        <f>DB_Census_State!AP70*FE_ConvertionFactors!$F$31*FE_ConvertionFactors!$G$31</f>
        <v>5.7947399999999991</v>
      </c>
      <c r="AQ70" s="205">
        <f>DB_Census_State!AP70*FE_ConvertionFactors!$F$31*FE_ConvertionFactors!$H$31</f>
        <v>790.62480000000005</v>
      </c>
      <c r="AR70" s="205">
        <f>DB_Census_State!AP70*FE_ConvertionFactors!$F$31*FE_ConvertionFactors!$I$31</f>
        <v>658.85400000000004</v>
      </c>
      <c r="AS70" s="205">
        <f>DB_Census_State!AQ70*FE_ConvertionFactors!$C$34*FE_ConvertionFactors!$F$34*FE_ConvertionFactors!$G$34</f>
        <v>23011.271360000002</v>
      </c>
      <c r="AT70" s="205">
        <f>DB_Census_State!AQ70*FE_ConvertionFactors!$C$35*FE_ConvertionFactors!$F$35*FE_ConvertionFactors!$G$35</f>
        <v>76553.568828000003</v>
      </c>
      <c r="AU70" s="205">
        <f>DB_Census_State!AQ70*FE_ConvertionFactors!$C$35*FE_ConvertionFactors!$C$37*FE_ConvertionFactors!$F$37*FE_ConvertionFactors!$G$37</f>
        <v>43822.66517798401</v>
      </c>
      <c r="AV70" s="205">
        <f>DB_Census_State!AQ70*FE_ConvertionFactors!$C$35*FE_ConvertionFactors!$C$38*FE_ConvertionFactors!$C$39*FE_ConvertionFactors!$F$39*FE_ConvertionFactors!$G$39</f>
        <v>16316.778876926002</v>
      </c>
      <c r="AW70" s="205">
        <f>DB_Census_State!AQ70*FE_ConvertionFactors!$C$35*FE_ConvertionFactors!$C$38*FE_ConvertionFactors!$C$40*FE_ConvertionFactors!$F$40*FE_ConvertionFactors!$G$40</f>
        <v>3352.7627829300004</v>
      </c>
      <c r="AX70" s="205">
        <f>DB_Census_State!AQ70*FE_ConvertionFactors!$C$35*FE_ConvertionFactors!$C$38*FE_ConvertionFactors!$C$41*FE_ConvertionFactors!$F$41*FE_ConvertionFactors!$G$41</f>
        <v>0</v>
      </c>
      <c r="AY70" s="205">
        <f>DB_Census_State!AQ70*FE_ConvertionFactors!$C$35*FE_ConvertionFactors!$C$42*FE_ConvertionFactors!$C$44*FE_ConvertionFactors!$F$44*FE_ConvertionFactors!$G$44</f>
        <v>87983.314589168993</v>
      </c>
      <c r="AZ70" s="205">
        <f>(DB_Census_State!AQ70*FE_ConvertionFactors!$D$46/FE_ConvertionFactors!$D$33)*FE_ConvertionFactors!$F$46*FE_ConvertionFactors!$G$46</f>
        <v>301995.54222933331</v>
      </c>
      <c r="BA70" s="205">
        <f>DB_Census_State!AQ70*FE_ConvertionFactors!$C$34*FE_ConvertionFactors!$F$34*FE_ConvertionFactors!$H$34</f>
        <v>7823832.2624000004</v>
      </c>
      <c r="BB70" s="205">
        <f>DB_Census_State!AQ70*FE_ConvertionFactors!$C$35*FE_ConvertionFactors!$F$35*FE_ConvertionFactors!$H$35</f>
        <v>86760711.338400006</v>
      </c>
      <c r="BC70" s="205">
        <f>DB_Census_State!AQ70*FE_ConvertionFactors!$C$35*FE_ConvertionFactors!$C$37*FE_ConvertionFactors!$F$37*FE_ConvertionFactors!$H$37</f>
        <v>44796502.181939214</v>
      </c>
      <c r="BD70" s="205">
        <f>DB_Census_State!AQ70*FE_ConvertionFactors!$C$35*FE_ConvertionFactors!$C$38*FE_ConvertionFactors!$C$39*FE_ConvertionFactors!$F$39*FE_ConvertionFactors!$H$39</f>
        <v>4361029.9907420408</v>
      </c>
      <c r="BE70" s="205">
        <f>DB_Census_State!AQ70*FE_ConvertionFactors!$C$35*FE_ConvertionFactors!$C$38*FE_ConvertionFactors!$C$40*FE_ConvertionFactors!$F$40*FE_ConvertionFactors!$H$40</f>
        <v>1499599.3538196003</v>
      </c>
      <c r="BF70" s="205">
        <f>DB_Census_State!AQ70*FE_ConvertionFactors!$C$35*FE_ConvertionFactors!$C$38*FE_ConvertionFactors!$C$41*FE_ConvertionFactors!$F$41*FE_ConvertionFactors!$H$41</f>
        <v>16364530.3468647</v>
      </c>
      <c r="BG70" s="205">
        <f>DB_Census_State!AQ70*FE_ConvertionFactors!$C$35*FE_ConvertionFactors!$C$42*FE_ConvertionFactors!$C$44*FE_ConvertionFactors!$F$44*FE_ConvertionFactors!$H$44</f>
        <v>9231036.2847652715</v>
      </c>
      <c r="BH70" s="205">
        <f>(DB_Census_State!AQ70*FE_ConvertionFactors!$D$46/FE_ConvertionFactors!$D$33)*FE_ConvertionFactors!$F$46*FE_ConvertionFactors!$H$46</f>
        <v>98729311.882666677</v>
      </c>
      <c r="BI70" s="205">
        <f>DB_Census_State!AQ70*FE_ConvertionFactors!$C$35*FE_ConvertionFactors!$C$38*FE_ConvertionFactors!$C$41*FE_ConvertionFactors!$F$41*FE_ConvertionFactors!$I$41</f>
        <v>15148879.521097608</v>
      </c>
      <c r="BJ70" s="181">
        <f>DB_Census_State!AR70*FE_ConvertionFactors!$F$48*FE_ConvertionFactors!$G$48</f>
        <v>14410.42812</v>
      </c>
      <c r="BK70" s="205">
        <f>(DB_Census_State!AR70*FE_ConvertionFactors!$D$50/FE_ConvertionFactors!$D$48)*FE_ConvertionFactors!$F$50*FE_ConvertionFactors!$G$50</f>
        <v>6111.9497999999994</v>
      </c>
      <c r="BL70" s="181">
        <f>DB_Census_State!AR70*FE_ConvertionFactors!$F$48*FE_ConvertionFactors!$H$48</f>
        <v>1080782.1090000002</v>
      </c>
      <c r="BM70" s="205">
        <f>(DB_Census_State!AR70*FE_ConvertionFactors!$D$50/FE_ConvertionFactors!$D$48)*FE_ConvertionFactors!$F$50*FE_ConvertionFactors!$H$50</f>
        <v>1540900.02</v>
      </c>
      <c r="BN70" s="181">
        <f>DB_Census_State!AR70*FE_ConvertionFactors!$F$48*FE_ConvertionFactors!$I$48</f>
        <v>762939.19845000003</v>
      </c>
      <c r="BO70" s="181">
        <f>DB_Census_State!AS70*FE_ConvertionFactors!$F$52*FE_ConvertionFactors!$G$52</f>
        <v>250.30944000000002</v>
      </c>
      <c r="BP70" s="205">
        <f>DB_Census_State!AS70*FE_ConvertionFactors!$C$53*FE_ConvertionFactors!$F$53*FE_ConvertionFactors!$G$53</f>
        <v>75.092831999999987</v>
      </c>
      <c r="BQ70" s="205">
        <f>DB_Census_State!AS70*FE_ConvertionFactors!$C$54*FE_ConvertionFactors!$C$55*FE_ConvertionFactors!$F$55*FE_ConvertionFactors!$G$55</f>
        <v>121.02047999999998</v>
      </c>
      <c r="BR70" s="205">
        <f>DB_Census_State!AS70*FE_ConvertionFactors!$C$54*FE_ConvertionFactors!$C$56*FE_ConvertionFactors!$F$56*FE_ConvertionFactors!$G$56</f>
        <v>21.275700468750067</v>
      </c>
      <c r="BS70" s="205">
        <f>DB_Census_State!AS70*FE_ConvertionFactors!$F$52*FE_ConvertionFactors!$H$52</f>
        <v>59533.056000000011</v>
      </c>
      <c r="BT70" s="205">
        <f>DB_Census_State!AS70*FE_ConvertionFactors!$C$53*FE_ConvertionFactors!$F$53*FE_ConvertionFactors!$H$53</f>
        <v>17859.916799999999</v>
      </c>
      <c r="BU70" s="205">
        <f>DB_Census_State!AS70*FE_ConvertionFactors!$C$54*FE_ConvertionFactors!$C$55*FE_ConvertionFactors!$F$55*FE_ConvertionFactors!$H$55</f>
        <v>36507.844799999999</v>
      </c>
      <c r="BV70" s="205">
        <f>DB_Census_State!AS70*FE_ConvertionFactors!$C$54*FE_ConvertionFactors!$C$56*FE_ConvertionFactors!$F$56*FE_ConvertionFactors!$H$56</f>
        <v>5588.4173231250179</v>
      </c>
      <c r="BW70" s="205">
        <f>DB_Census_State!AS70*FE_ConvertionFactors!$F$52*FE_ConvertionFactors!$I$52</f>
        <v>30443.040000000005</v>
      </c>
      <c r="BX70" s="205">
        <f>DB_Census_State!AS70*FE_ConvertionFactors!$C$53*FE_ConvertionFactors!$F$53*FE_ConvertionFactors!$I$53</f>
        <v>9132.9119999999984</v>
      </c>
      <c r="BY70" s="205">
        <f>DB_Census_State!AS70*FE_ConvertionFactors!$C$54*FE_ConvertionFactors!$C$55*FE_ConvertionFactors!$F$55*FE_ConvertionFactors!$L$55</f>
        <v>18959.875199999999</v>
      </c>
      <c r="BZ70" s="205">
        <f>DB_Census_State!AS70*FE_ConvertionFactors!$C$54*FE_ConvertionFactors!$C$56*FE_ConvertionFactors!$F$56*FE_ConvertionFactors!$I$56</f>
        <v>3191.3550703125102</v>
      </c>
      <c r="CA70" s="205">
        <f>DB_Census_State!AT70*FE_ConvertionFactors!$F$58*FE_ConvertionFactors!$G$58</f>
        <v>1898.8022559999999</v>
      </c>
      <c r="CB70" s="205">
        <f>(DB_Census_State!AT70*FE_ConvertionFactors!$D$60/FE_ConvertionFactors!$D$58)*FE_ConvertionFactors!$F$60*FE_ConvertionFactors!$G$60</f>
        <v>8903.2841795454533</v>
      </c>
      <c r="CC70" s="205">
        <f>DB_Census_State!AT70*FE_ConvertionFactors!$F$58*FE_ConvertionFactors!$H$58</f>
        <v>1248827.6376</v>
      </c>
      <c r="CD70" s="205">
        <f>(DB_Census_State!AT70*FE_ConvertionFactors!$D$60/FE_ConvertionFactors!$D$58)*FE_ConvertionFactors!$F$60*FE_ConvertionFactors!$H$60</f>
        <v>711547.61113636359</v>
      </c>
      <c r="CE70" s="205">
        <f>DB_Census_State!AT70*FE_ConvertionFactors!$F$58*FE_ConvertionFactors!$I$58</f>
        <v>934794.95680000004</v>
      </c>
      <c r="CF70" s="205">
        <f>DB_Census_State!AU70*FE_ConvertionFactors!$F$62*FE_ConvertionFactors!$G$62</f>
        <v>5922.9279999999999</v>
      </c>
      <c r="CG70" s="205">
        <f>DB_Census_State!AU70*FE_ConvertionFactors!$C$63*FE_ConvertionFactors!$F$63*FE_ConvertionFactors!$G$63</f>
        <v>2369.1712000000002</v>
      </c>
      <c r="CH70" s="205">
        <f>DB_Census_State!AU70*FE_ConvertionFactors!$C$64*FE_ConvertionFactors!$F$64*FE_ConvertionFactors!$G$64</f>
        <v>3553.7568000000001</v>
      </c>
      <c r="CI70" s="205">
        <f>(DB_Census_State!AU70*FE_ConvertionFactors!$D$66/FE_ConvertionFactors!$D$62)*FE_ConvertionFactors!$F$66*FE_ConvertionFactors!$G$66</f>
        <v>3146.5554999999999</v>
      </c>
      <c r="CJ70" s="205">
        <f>DB_Census_State!AU70*FE_ConvertionFactors!$F$62*FE_ConvertionFactors!$H$62</f>
        <v>1113510.4639999999</v>
      </c>
      <c r="CK70" s="205">
        <f>DB_Census_State!AU70*FE_ConvertionFactors!$C$63*FE_ConvertionFactors!$F$63*FE_ConvertionFactors!$H$63</f>
        <v>445404.18560000008</v>
      </c>
      <c r="CL70" s="205">
        <f>DB_Census_State!AU70*FE_ConvertionFactors!$C$64*FE_ConvertionFactors!$F$64*FE_ConvertionFactors!$H$64</f>
        <v>668106.27840000007</v>
      </c>
      <c r="CM70" s="205">
        <f>(DB_Census_State!AU70*FE_ConvertionFactors!$D$66/FE_ConvertionFactors!$D$62)*FE_ConvertionFactors!$F$66*FE_ConvertionFactors!$H$66</f>
        <v>943966.65</v>
      </c>
      <c r="CN70" s="205">
        <f>DB_Census_State!AU70*FE_ConvertionFactors!$F$62*FE_ConvertionFactors!$I$62</f>
        <v>947668.47999999998</v>
      </c>
      <c r="CO70" s="205">
        <f>DB_Census_State!AU70*FE_ConvertionFactors!$C$63*FE_ConvertionFactors!$F$63*FE_ConvertionFactors!$I$63</f>
        <v>379067.39200000005</v>
      </c>
      <c r="CP70" s="205">
        <f>DB_Census_State!AU70*FE_ConvertionFactors!$C$64*FE_ConvertionFactors!$F$64*FE_ConvertionFactors!$L$64</f>
        <v>570377.96639999992</v>
      </c>
      <c r="CQ70" s="205">
        <f>DB_Census_State!AU70*FE_ConvertionFactors!$C$64*FE_ConvertionFactors!$F$64*FE_ConvertionFactors!$I$63</f>
        <v>568601.08799999999</v>
      </c>
      <c r="CR70" s="205">
        <f>DB_Census_State!AV70*FE_ConvertionFactors!$F$68*FE_ConvertionFactors!$G$68</f>
        <v>32.032000000000004</v>
      </c>
      <c r="CS70" s="205">
        <f>DB_Census_State!AV70*FE_ConvertionFactors!$C$69*FE_ConvertionFactors!$F$69*FE_ConvertionFactors!$G$69</f>
        <v>6.4064000000000014</v>
      </c>
      <c r="CT70" s="205">
        <f>DB_Census_State!AV70*FE_ConvertionFactors!$C$70*FE_ConvertionFactors!$C$71*FE_ConvertionFactors!$F$71*FE_ConvertionFactors!$G$71</f>
        <v>0</v>
      </c>
      <c r="CU70" s="205">
        <f>DB_Census_State!AV70*FE_ConvertionFactors!$C$70*FE_ConvertionFactors!$C$72*FE_ConvertionFactors!$F$72*FE_ConvertionFactors!$G$72</f>
        <v>27.246468480000004</v>
      </c>
      <c r="CV70" s="205">
        <f>(DB_Census_State!AV70*FE_ConvertionFactors!$D$74/FE_ConvertionFactors!$D$69)*FE_ConvertionFactors!$F$74*FE_ConvertionFactors!$G$74</f>
        <v>3.9600000000000004</v>
      </c>
      <c r="CW70" s="205">
        <f>DB_Census_State!AV70*FE_ConvertionFactors!$F$68*FE_ConvertionFactors!$H$68</f>
        <v>1873.8719999999998</v>
      </c>
      <c r="CX70" s="205">
        <f>DB_Census_State!AV70*FE_ConvertionFactors!$C$69*FE_ConvertionFactors!$F$69*FE_ConvertionFactors!$H$69</f>
        <v>374.77440000000001</v>
      </c>
      <c r="CY70" s="205">
        <f>DB_Census_State!AV70*FE_ConvertionFactors!$C$70*FE_ConvertionFactors!$C$71*FE_ConvertionFactors!$F$71*FE_ConvertionFactors!$H$71</f>
        <v>415.00799999999998</v>
      </c>
      <c r="CZ70" s="205">
        <f>DB_Census_State!AV70*FE_ConvertionFactors!$C$70*FE_ConvertionFactors!$C$72*FE_ConvertionFactors!$F$72*FE_ConvertionFactors!$H$72</f>
        <v>1036.207392</v>
      </c>
      <c r="DA70" s="205">
        <f>(DB_Census_State!AV70*FE_ConvertionFactors!$D$74/FE_ConvertionFactors!$D$69)*FE_ConvertionFactors!$F$74*FE_ConvertionFactors!$H$74</f>
        <v>1306.8</v>
      </c>
      <c r="DB70" s="205">
        <f>DB_Census_State!AV70*FE_ConvertionFactors!$F$68*FE_ConvertionFactors!$I$68</f>
        <v>1521.52</v>
      </c>
      <c r="DC70" s="205">
        <f>DB_Census_State!AV70*FE_ConvertionFactors!$C$69*FE_ConvertionFactors!$F$69*FE_ConvertionFactors!$I$69</f>
        <v>304.30400000000003</v>
      </c>
      <c r="DD70" s="205">
        <f>DB_Census_State!AV70*FE_ConvertionFactors!$C$70*FE_ConvertionFactors!$C$71*FE_ConvertionFactors!$F$71*FE_ConvertionFactors!$I$71</f>
        <v>390.72</v>
      </c>
      <c r="DE70" s="205">
        <f>DB_Census_State!AV70*FE_ConvertionFactors!$C$70*FE_ConvertionFactors!$C$72*FE_ConvertionFactors!$F$72*FE_ConvertionFactors!$L$72</f>
        <v>728.50113600000009</v>
      </c>
      <c r="DF70" s="205">
        <f>DB_Census_State!AV70*FE_ConvertionFactors!$C$70*FE_ConvertionFactors!$C$72*FE_ConvertionFactors!$F$72*FE_ConvertionFactors!$I$69</f>
        <v>999.3878400000001</v>
      </c>
      <c r="DG70" s="205">
        <f>DB_Census_State!AW70*FE_ConvertionFactors!$F$76*FE_ConvertionFactors!$G$76</f>
        <v>0</v>
      </c>
      <c r="DH70" s="205">
        <f>DB_Census_State!AW70*FE_ConvertionFactors!$C$77*FE_ConvertionFactors!$F$77*FE_ConvertionFactors!$G$77</f>
        <v>0</v>
      </c>
      <c r="DI70" s="205">
        <f>DB_Census_State!AW70*FE_ConvertionFactors!$C$78*FE_ConvertionFactors!$F$78*FE_ConvertionFactors!$G$78</f>
        <v>0</v>
      </c>
      <c r="DJ70" s="205">
        <f>(DB_Census_State!AW70*FE_ConvertionFactors!$D$80/FE_ConvertionFactors!$D$76)*FE_ConvertionFactors!$F$80*FE_ConvertionFactors!$G$80</f>
        <v>0</v>
      </c>
      <c r="DK70" s="205">
        <f>DB_Census_State!AW70*FE_ConvertionFactors!$F$76*FE_ConvertionFactors!$H$76</f>
        <v>0</v>
      </c>
      <c r="DL70" s="205">
        <f>DB_Census_State!AW70*FE_ConvertionFactors!$C$77*FE_ConvertionFactors!$F$77*FE_ConvertionFactors!$H$77</f>
        <v>0</v>
      </c>
      <c r="DM70" s="205">
        <f>DB_Census_State!AW70*FE_ConvertionFactors!$C$78*FE_ConvertionFactors!$F$78*FE_ConvertionFactors!$H$78</f>
        <v>0</v>
      </c>
      <c r="DN70" s="205">
        <f>(DB_Census_State!AW70*FE_ConvertionFactors!$D$80/FE_ConvertionFactors!$D$76)*FE_ConvertionFactors!$F$80*FE_ConvertionFactors!$H$80</f>
        <v>0</v>
      </c>
      <c r="DO70" s="205">
        <f>DB_Census_State!AW70*FE_ConvertionFactors!$F$76*FE_ConvertionFactors!$I$76</f>
        <v>0</v>
      </c>
      <c r="DP70" s="205">
        <f>DB_Census_State!AW70*FE_ConvertionFactors!$C$77*FE_ConvertionFactors!$F$77*FE_ConvertionFactors!$I$77</f>
        <v>0</v>
      </c>
      <c r="DQ70" s="205">
        <f>DB_Census_State!AW70*FE_ConvertionFactors!$C$78*FE_ConvertionFactors!$F$78*FE_ConvertionFactors!$L$78</f>
        <v>0</v>
      </c>
      <c r="DR70" s="205">
        <f>DB_Census_State!AW70*FE_ConvertionFactors!$C$78*FE_ConvertionFactors!$F$78*FE_ConvertionFactors!$I$77</f>
        <v>0</v>
      </c>
      <c r="DS70" s="181">
        <f>SUM(DB_Census_State!M70:N70)*FE_ConvertionFactors!$E$84*FE_ConvertionFactors!$F$84*FE_ConvertionFactors!$G$84</f>
        <v>6433.6445261760482</v>
      </c>
      <c r="DT70" s="181">
        <f>SUM(DB_Census_State!O70:P70)*FE_ConvertionFactors!$E$85*FE_ConvertionFactors!$F$85*FE_ConvertionFactors!$G$85</f>
        <v>79.906765966000009</v>
      </c>
      <c r="DU70" s="181">
        <f>SUM(DB_Census_State!Q70:S70)*FE_ConvertionFactors!$E$86*FE_ConvertionFactors!$F$86*FE_ConvertionFactors!$G$86</f>
        <v>130.3037623905</v>
      </c>
      <c r="DV70" s="181">
        <f>DB_Census_State!U70*FE_ConvertionFactors!$E$87*FE_ConvertionFactors!$F$87*FE_ConvertionFactors!$G$87</f>
        <v>702.07502543014039</v>
      </c>
      <c r="DW70" s="181">
        <f>DB_Census_State!V70*FE_ConvertionFactors!$E$88*FE_ConvertionFactors!$F$88*FE_ConvertionFactors!$G$88</f>
        <v>4040.5207725000009</v>
      </c>
      <c r="DX70" s="181">
        <f>SUM(DB_Census_State!M70:N70)*FE_ConvertionFactors!$E$84*FE_ConvertionFactors!$F$84*FE_ConvertionFactors!$H$84</f>
        <v>363459.13881643908</v>
      </c>
      <c r="DY70" s="181">
        <f>SUM(DB_Census_State!O70:P70)*FE_ConvertionFactors!$E$85*FE_ConvertionFactors!$F$85*FE_ConvertionFactors!$H$85</f>
        <v>4982.4218778800005</v>
      </c>
      <c r="DZ70" s="181">
        <f>SUM(DB_Census_State!Q70:S70)*FE_ConvertionFactors!$E$86*FE_ConvertionFactors!$F$86*FE_ConvertionFactors!$H$86</f>
        <v>8280.6947322500018</v>
      </c>
      <c r="EA70" s="181">
        <f>DB_Census_State!U70*FE_ConvertionFactors!$E$87*FE_ConvertionFactors!$F$87*FE_ConvertionFactors!$H$87</f>
        <v>53655.992876137665</v>
      </c>
      <c r="EB70" s="181">
        <f>DB_Census_State!V70*FE_ConvertionFactors!$E$88*FE_ConvertionFactors!$F$88*FE_ConvertionFactors!$H$88</f>
        <v>241502.39100000006</v>
      </c>
      <c r="EC70" s="181">
        <f>SUM(DB_Census_State!M70:N70)*FE_ConvertionFactors!$E$84*FE_ConvertionFactors!$F$84*FE_ConvertionFactors!$I$84</f>
        <v>245091.22004480186</v>
      </c>
      <c r="ED70" s="181">
        <f>SUM(DB_Census_State!O70:P70)*FE_ConvertionFactors!$E$85*FE_ConvertionFactors!$F$85*FE_ConvertionFactors!$I$85</f>
        <v>3365.4849665679999</v>
      </c>
      <c r="EE70" s="181">
        <f>SUM(DB_Census_State!Q70:S70)*FE_ConvertionFactors!$E$86*FE_ConvertionFactors!$F$86*FE_ConvertionFactors!$I$86</f>
        <v>5593.3749323500006</v>
      </c>
      <c r="EF70" s="181">
        <f>DB_Census_State!U70*FE_ConvertionFactors!$E$87*FE_ConvertionFactors!$F$87*FE_ConvertionFactors!$I$87</f>
        <v>42924.794300910136</v>
      </c>
      <c r="EG70" s="181">
        <f>DB_Census_State!V70*FE_ConvertionFactors!$E$88*FE_ConvertionFactors!$F$88*FE_ConvertionFactors!$I$88</f>
        <v>154189.98810000005</v>
      </c>
      <c r="EH70" s="181">
        <f>DB_Census_State!W70*0.00104*FE_ConvertionFactors!$F$90*FE_ConvertionFactors!$G$90</f>
        <v>6326.9447903999999</v>
      </c>
      <c r="EI70" s="181">
        <f>DB_Census_State!X70*0.00104*FE_ConvertionFactors!$F$91*FE_ConvertionFactors!$G$91</f>
        <v>12.070728799999999</v>
      </c>
      <c r="EJ70" s="181">
        <f>DB_Census_State!Y70*0.000054*FE_ConvertionFactors!$F$92*FE_ConvertionFactors!$G$92</f>
        <v>757.10489399999994</v>
      </c>
      <c r="EK70" s="205">
        <f>DB_Census_State!W70*0.00104*FE_ConvertionFactors!$F$90*FE_ConvertionFactors!$H$90</f>
        <v>752070.79583999992</v>
      </c>
      <c r="EL70" s="205">
        <f>DB_Census_State!X70*0.00104*FE_ConvertionFactors!$F$91*FE_ConvertionFactors!$H$91</f>
        <v>1434.8224799999998</v>
      </c>
      <c r="EM70" s="205">
        <f>DB_Census_State!Y70*0.000054*FE_ConvertionFactors!$F$92*FE_ConvertionFactors!$H$92</f>
        <v>62947.864044000009</v>
      </c>
      <c r="EN70" s="205">
        <f>DB_Census_State!W70*0.00104*FE_ConvertionFactors!$F$90*FE_ConvertionFactors!$I$90</f>
        <v>521913.25704959995</v>
      </c>
      <c r="EO70" s="205">
        <f>DB_Census_State!X70*0.00104*FE_ConvertionFactors!$F$91*FE_ConvertionFactors!$I$91</f>
        <v>995.72125119999987</v>
      </c>
      <c r="EP70" s="205">
        <f>DB_Census_State!Y70*0.000054*FE_ConvertionFactors!$F$92*FE_ConvertionFactors!$I$92</f>
        <v>37206.297648</v>
      </c>
    </row>
    <row r="71" spans="1:146" x14ac:dyDescent="0.2">
      <c r="A71" s="203">
        <v>28</v>
      </c>
      <c r="B71" s="203" t="s">
        <v>46</v>
      </c>
      <c r="C71" s="203">
        <v>1995</v>
      </c>
      <c r="D71" s="204" t="s">
        <v>201</v>
      </c>
      <c r="E71" s="205">
        <f>DB_Census_State!AL71*FE_ConvertionFactors!$C$4*FE_ConvertionFactors!$F$4*FE_ConvertionFactors!$G$4</f>
        <v>0</v>
      </c>
      <c r="F71" s="205">
        <f>DB_Census_State!AL71*FE_ConvertionFactors!$C$5*FE_ConvertionFactors!$F$5*FE_ConvertionFactors!$G$5</f>
        <v>89.745301800000007</v>
      </c>
      <c r="G71" s="205">
        <f>(DB_Census_State!AL71*FE_ConvertionFactors!$D$9/FE_ConvertionFactors!$D$3)*FE_ConvertionFactors!$C$10*FE_ConvertionFactors!$F$10*FE_ConvertionFactors!$G$10</f>
        <v>8.3427456000000006</v>
      </c>
      <c r="H71" s="205">
        <f>(DB_Census_State!AL71*FE_ConvertionFactors!$D$9/FE_ConvertionFactors!$D$3)*FE_ConvertionFactors!$C$11*FE_ConvertionFactors!$F$11*FE_ConvertionFactors!$G$11</f>
        <v>2.4579827999999999</v>
      </c>
      <c r="I71" s="205">
        <f>DB_Census_State!AL71*FE_ConvertionFactors!$C$4*FE_ConvertionFactors!$F$4*FE_ConvertionFactors!$H$4</f>
        <v>2900.3399999999997</v>
      </c>
      <c r="J71" s="205">
        <f>DB_Census_State!AL71*FE_ConvertionFactors!$C$5*FE_ConvertionFactors!$F$5*FE_ConvertionFactors!$H$5</f>
        <v>5159.1550500000003</v>
      </c>
      <c r="K71" s="205">
        <f>(DB_Census_State!AL71*FE_ConvertionFactors!$D$9/FE_ConvertionFactors!$D$3)*FE_ConvertionFactors!$C$10*FE_ConvertionFactors!$F$10*FE_ConvertionFactors!$H$10</f>
        <v>2450.6815200000001</v>
      </c>
      <c r="L71" s="205">
        <f>(DB_Census_State!AL71*FE_ConvertionFactors!$D$9/FE_ConvertionFactors!$D$3)*FE_ConvertionFactors!$C$11*FE_ConvertionFactors!$F$11*FE_ConvertionFactors!$H$11</f>
        <v>382.80060000000003</v>
      </c>
      <c r="M71" s="205">
        <f>DB_Census_State!AL71*FE_ConvertionFactors!$C$4*FE_ConvertionFactors!$F$4*FE_ConvertionFactors!$I$4</f>
        <v>2730.6</v>
      </c>
      <c r="N71" s="205">
        <f>DB_Census_State!AL71*FE_ConvertionFactors!$C$5*FE_ConvertionFactors!$F$5*FE_ConvertionFactors!$L$5</f>
        <v>2603.5735950000008</v>
      </c>
      <c r="O71" s="205">
        <f>DB_Census_State!AM71*FE_ConvertionFactors!$C$14*FE_ConvertionFactors!$F$14*FE_ConvertionFactors!$G$14</f>
        <v>256.920976</v>
      </c>
      <c r="P71" s="205">
        <f>DB_Census_State!AM71*FE_ConvertionFactors!$C$15*FE_ConvertionFactors!$F$15*FE_ConvertionFactors!$G$15</f>
        <v>73.86145719999999</v>
      </c>
      <c r="Q71" s="205">
        <f>DB_Census_State!AM71*FE_ConvertionFactors!$C$16*FE_ConvertionFactors!$F$16*FE_ConvertionFactors!$G$16</f>
        <v>102.7683904</v>
      </c>
      <c r="R71" s="205">
        <f>DB_Census_State!AM71*FE_ConvertionFactors!$C$17*FE_ConvertionFactors!$F$17*FE_ConvertionFactors!$G$17</f>
        <v>37.668523399999998</v>
      </c>
      <c r="S71" s="205">
        <f>(DB_Census_State!AM71*FE_ConvertionFactors!$D$19/FE_ConvertionFactors!$D$13)*FE_ConvertionFactors!$F$19*FE_ConvertionFactors!$G$19</f>
        <v>263.86318933333337</v>
      </c>
      <c r="T71" s="205">
        <f>DB_Census_State!AM71*FE_ConvertionFactors!$C$14*FE_ConvertionFactors!$F$14*FE_ConvertionFactors!$H$14</f>
        <v>44467.092000000004</v>
      </c>
      <c r="U71" s="205">
        <f>DB_Census_State!AM71*FE_ConvertionFactors!$C$15*FE_ConvertionFactors!$F$15*FE_ConvertionFactors!$H$15</f>
        <v>10580.15468</v>
      </c>
      <c r="V71" s="205">
        <f>DB_Census_State!AM71*FE_ConvertionFactors!$C$16*FE_ConvertionFactors!$F$16*FE_ConvertionFactors!$H$16</f>
        <v>17786.836800000001</v>
      </c>
      <c r="W71" s="205">
        <f>DB_Census_State!AM71*FE_ConvertionFactors!$C$17*FE_ConvertionFactors!$F$17*FE_ConvertionFactors!$H$17</f>
        <v>16594.51166</v>
      </c>
      <c r="X71" s="205">
        <f>(DB_Census_State!AM71*FE_ConvertionFactors!$D$19/FE_ConvertionFactors!$D$13)*FE_ConvertionFactors!$F$19*FE_ConvertionFactors!$H$19</f>
        <v>97378.081777777785</v>
      </c>
      <c r="Y71" s="205">
        <f>DB_Census_State!AM71*FE_ConvertionFactors!$C$14*FE_ConvertionFactors!$F$14*FE_ConvertionFactors!$I$14</f>
        <v>41255.5798</v>
      </c>
      <c r="Z71" s="205">
        <f>DB_Census_State!AM71*FE_ConvertionFactors!$C$15*FE_ConvertionFactors!$F$15*FE_ConvertionFactors!$L$15</f>
        <v>7061.7541849999989</v>
      </c>
      <c r="AA71" s="205">
        <f>DB_Census_State!AM71*FE_ConvertionFactors!$C$15*FE_ConvertionFactors!$F$15*FE_ConvertionFactors!$I$14</f>
        <v>8334.3671299999987</v>
      </c>
      <c r="AB71" s="205">
        <f>DB_Census_State!AM71*FE_ConvertionFactors!$C$16*FE_ConvertionFactors!$F$16*FE_ConvertionFactors!$L$16</f>
        <v>11833.079576158974</v>
      </c>
      <c r="AC71" s="205">
        <f>DB_Census_State!AM71*FE_ConvertionFactors!$C$16*FE_ConvertionFactors!$F$16*FE_ConvertionFactors!$I$14</f>
        <v>16502.231919999998</v>
      </c>
      <c r="AD71" s="205">
        <f>DB_Census_State!AN71*FE_ConvertionFactors!$C$22*FE_ConvertionFactors!$F$22*FE_ConvertionFactors!$G$22</f>
        <v>185.15333759999999</v>
      </c>
      <c r="AE71" s="205">
        <f>DB_Census_State!AN71*FE_ConvertionFactors!$C$23*FE_ConvertionFactors!$F$23*FE_ConvertionFactors!$G$23</f>
        <v>74.410680959999993</v>
      </c>
      <c r="AF71" s="205">
        <f>(DB_Census_State!AN71*FE_ConvertionFactors!$D$25/FE_ConvertionFactors!$D$21)*FE_ConvertionFactors!$F$25*FE_ConvertionFactors!$G$25</f>
        <v>4217.5580160000009</v>
      </c>
      <c r="AG71" s="205">
        <f>DB_Census_State!AN71*FE_ConvertionFactors!$C$22*FE_ConvertionFactors!$F$22*FE_ConvertionFactors!$H$22</f>
        <v>60087.498239999994</v>
      </c>
      <c r="AH71" s="205">
        <f>DB_Census_State!AN71*FE_ConvertionFactors!$C$23*FE_ConvertionFactors!$F$23*FE_ConvertionFactors!$H$23</f>
        <v>19283.894783999996</v>
      </c>
      <c r="AI71" s="205">
        <f>(DB_Census_State!AN71*FE_ConvertionFactors!$D$25/FE_ConvertionFactors!$D$21)*FE_ConvertionFactors!$F$25*FE_ConvertionFactors!$H$25</f>
        <v>449703.47520000004</v>
      </c>
      <c r="AJ71" s="205">
        <f>DB_Census_State!AN71*FE_ConvertionFactors!$C$22*FE_ConvertionFactors!$F$22*FE_ConvertionFactors!$I$22</f>
        <v>53100.579839999991</v>
      </c>
      <c r="AK71" s="205">
        <f>DB_Census_State!AO71*FE_ConvertionFactors!$F$27*FE_ConvertionFactors!$G$27</f>
        <v>0</v>
      </c>
      <c r="AL71" s="205">
        <f>DB_Census_State!AO71*FE_ConvertionFactors!$C$29*FE_ConvertionFactors!$F$29*FE_ConvertionFactors!$G$29</f>
        <v>0</v>
      </c>
      <c r="AM71" s="205">
        <f>DB_Census_State!AO71*FE_ConvertionFactors!$F$27*FE_ConvertionFactors!$H$27</f>
        <v>0</v>
      </c>
      <c r="AN71" s="205">
        <f>DB_Census_State!AO71*FE_ConvertionFactors!$C$29*FE_ConvertionFactors!$F$29*FE_ConvertionFactors!$H$29</f>
        <v>0</v>
      </c>
      <c r="AO71" s="205">
        <f>DB_Census_State!AO71*FE_ConvertionFactors!$F$27*FE_ConvertionFactors!$I$27</f>
        <v>0</v>
      </c>
      <c r="AP71" s="205">
        <f>DB_Census_State!AP71*FE_ConvertionFactors!$F$31*FE_ConvertionFactors!$G$31</f>
        <v>4.001129999999999</v>
      </c>
      <c r="AQ71" s="205">
        <f>DB_Census_State!AP71*FE_ConvertionFactors!$F$31*FE_ConvertionFactors!$H$31</f>
        <v>545.9076</v>
      </c>
      <c r="AR71" s="205">
        <f>DB_Census_State!AP71*FE_ConvertionFactors!$F$31*FE_ConvertionFactors!$I$31</f>
        <v>454.923</v>
      </c>
      <c r="AS71" s="205">
        <f>DB_Census_State!AQ71*FE_ConvertionFactors!$C$34*FE_ConvertionFactors!$F$34*FE_ConvertionFactors!$G$34</f>
        <v>739.55728000000011</v>
      </c>
      <c r="AT71" s="205">
        <f>DB_Census_State!AQ71*FE_ConvertionFactors!$C$35*FE_ConvertionFactors!$F$35*FE_ConvertionFactors!$G$35</f>
        <v>2460.348594</v>
      </c>
      <c r="AU71" s="205">
        <f>DB_Census_State!AQ71*FE_ConvertionFactors!$C$35*FE_ConvertionFactors!$C$37*FE_ConvertionFactors!$F$37*FE_ConvertionFactors!$G$37</f>
        <v>1408.412884032</v>
      </c>
      <c r="AV71" s="205">
        <f>DB_Census_State!AQ71*FE_ConvertionFactors!$C$35*FE_ConvertionFactors!$C$38*FE_ConvertionFactors!$C$39*FE_ConvertionFactors!$F$39*FE_ConvertionFactors!$G$39</f>
        <v>524.40355927300004</v>
      </c>
      <c r="AW71" s="205">
        <f>DB_Census_State!AQ71*FE_ConvertionFactors!$C$35*FE_ConvertionFactors!$C$38*FE_ConvertionFactors!$C$40*FE_ConvertionFactors!$F$40*FE_ConvertionFactors!$G$40</f>
        <v>107.75415601499999</v>
      </c>
      <c r="AX71" s="205">
        <f>DB_Census_State!AQ71*FE_ConvertionFactors!$C$35*FE_ConvertionFactors!$C$38*FE_ConvertionFactors!$C$41*FE_ConvertionFactors!$F$41*FE_ConvertionFactors!$G$41</f>
        <v>0</v>
      </c>
      <c r="AY71" s="205">
        <f>DB_Census_State!AQ71*FE_ConvertionFactors!$C$35*FE_ConvertionFactors!$C$42*FE_ConvertionFactors!$C$44*FE_ConvertionFactors!$F$44*FE_ConvertionFactors!$G$44</f>
        <v>2827.6882143964312</v>
      </c>
      <c r="AZ71" s="205">
        <f>(DB_Census_State!AQ71*FE_ConvertionFactors!$D$46/FE_ConvertionFactors!$D$33)*FE_ConvertionFactors!$F$46*FE_ConvertionFactors!$G$46</f>
        <v>9705.8088746666672</v>
      </c>
      <c r="BA71" s="205">
        <f>DB_Census_State!AQ71*FE_ConvertionFactors!$C$34*FE_ConvertionFactors!$F$34*FE_ConvertionFactors!$H$34</f>
        <v>251449.47520000002</v>
      </c>
      <c r="BB71" s="205">
        <f>DB_Census_State!AQ71*FE_ConvertionFactors!$C$35*FE_ConvertionFactors!$F$35*FE_ConvertionFactors!$H$35</f>
        <v>2788395.0732</v>
      </c>
      <c r="BC71" s="205">
        <f>DB_Census_State!AQ71*FE_ConvertionFactors!$C$35*FE_ConvertionFactors!$C$37*FE_ConvertionFactors!$F$37*FE_ConvertionFactors!$H$37</f>
        <v>1439710.9481216001</v>
      </c>
      <c r="BD71" s="205">
        <f>DB_Census_State!AQ71*FE_ConvertionFactors!$C$35*FE_ConvertionFactors!$C$38*FE_ConvertionFactors!$C$39*FE_ConvertionFactors!$F$39*FE_ConvertionFactors!$H$39</f>
        <v>140158.76947842</v>
      </c>
      <c r="BE71" s="205">
        <f>DB_Census_State!AQ71*FE_ConvertionFactors!$C$35*FE_ConvertionFactors!$C$38*FE_ConvertionFactors!$C$40*FE_ConvertionFactors!$F$40*FE_ConvertionFactors!$H$40</f>
        <v>48195.495235799994</v>
      </c>
      <c r="BF71" s="205">
        <f>DB_Census_State!AQ71*FE_ConvertionFactors!$C$35*FE_ConvertionFactors!$C$38*FE_ConvertionFactors!$C$41*FE_ConvertionFactors!$F$41*FE_ConvertionFactors!$H$41</f>
        <v>525938.23967684992</v>
      </c>
      <c r="BG71" s="205">
        <f>DB_Census_State!AQ71*FE_ConvertionFactors!$C$35*FE_ConvertionFactors!$C$42*FE_ConvertionFactors!$C$44*FE_ConvertionFactors!$F$44*FE_ConvertionFactors!$H$44</f>
        <v>296675.48478913377</v>
      </c>
      <c r="BH71" s="205">
        <f>(DB_Census_State!AQ71*FE_ConvertionFactors!$D$46/FE_ConvertionFactors!$D$33)*FE_ConvertionFactors!$F$46*FE_ConvertionFactors!$H$46</f>
        <v>3173052.9013333339</v>
      </c>
      <c r="BI71" s="205">
        <f>DB_Census_State!AQ71*FE_ConvertionFactors!$C$35*FE_ConvertionFactors!$C$38*FE_ConvertionFactors!$C$41*FE_ConvertionFactors!$F$41*FE_ConvertionFactors!$I$41</f>
        <v>486868.54187228391</v>
      </c>
      <c r="BJ71" s="181">
        <f>DB_Census_State!AR71*FE_ConvertionFactors!$F$48*FE_ConvertionFactors!$G$48</f>
        <v>4350.1970160000001</v>
      </c>
      <c r="BK71" s="205">
        <f>(DB_Census_State!AR71*FE_ConvertionFactors!$D$50/FE_ConvertionFactors!$D$48)*FE_ConvertionFactors!$F$50*FE_ConvertionFactors!$G$50</f>
        <v>1845.0656399999996</v>
      </c>
      <c r="BL71" s="181">
        <f>DB_Census_State!AR71*FE_ConvertionFactors!$F$48*FE_ConvertionFactors!$H$48</f>
        <v>326264.77620000008</v>
      </c>
      <c r="BM71" s="205">
        <f>(DB_Census_State!AR71*FE_ConvertionFactors!$D$50/FE_ConvertionFactors!$D$48)*FE_ConvertionFactors!$F$50*FE_ConvertionFactors!$H$50</f>
        <v>465164.43599999993</v>
      </c>
      <c r="BN71" s="181">
        <f>DB_Census_State!AR71*FE_ConvertionFactors!$F$48*FE_ConvertionFactors!$I$48</f>
        <v>230314.86621000004</v>
      </c>
      <c r="BO71" s="181">
        <f>DB_Census_State!AS71*FE_ConvertionFactors!$F$52*FE_ConvertionFactors!$G$52</f>
        <v>4143.5403120000001</v>
      </c>
      <c r="BP71" s="205">
        <f>DB_Census_State!AS71*FE_ConvertionFactors!$C$53*FE_ConvertionFactors!$F$53*FE_ConvertionFactors!$G$53</f>
        <v>1243.0620935999998</v>
      </c>
      <c r="BQ71" s="205">
        <f>DB_Census_State!AS71*FE_ConvertionFactors!$C$54*FE_ConvertionFactors!$C$55*FE_ConvertionFactors!$F$55*FE_ConvertionFactors!$G$55</f>
        <v>2003.3333039999998</v>
      </c>
      <c r="BR71" s="205">
        <f>DB_Census_State!AS71*FE_ConvertionFactors!$C$54*FE_ConvertionFactors!$C$56*FE_ConvertionFactors!$F$56*FE_ConvertionFactors!$G$56</f>
        <v>352.19096234765738</v>
      </c>
      <c r="BS71" s="205">
        <f>DB_Census_State!AS71*FE_ConvertionFactors!$F$52*FE_ConvertionFactors!$H$52</f>
        <v>985490.6688000001</v>
      </c>
      <c r="BT71" s="205">
        <f>DB_Census_State!AS71*FE_ConvertionFactors!$C$53*FE_ConvertionFactors!$F$53*FE_ConvertionFactors!$H$53</f>
        <v>295647.20064</v>
      </c>
      <c r="BU71" s="205">
        <f>DB_Census_State!AS71*FE_ConvertionFactors!$C$54*FE_ConvertionFactors!$C$55*FE_ConvertionFactors!$F$55*FE_ConvertionFactors!$H$55</f>
        <v>604338.88003999996</v>
      </c>
      <c r="BV71" s="205">
        <f>DB_Census_State!AS71*FE_ConvertionFactors!$C$54*FE_ConvertionFactors!$C$56*FE_ConvertionFactors!$F$56*FE_ConvertionFactors!$H$56</f>
        <v>92508.826109984671</v>
      </c>
      <c r="BW71" s="205">
        <f>DB_Census_State!AS71*FE_ConvertionFactors!$F$52*FE_ConvertionFactors!$I$52</f>
        <v>503944.092</v>
      </c>
      <c r="BX71" s="205">
        <f>DB_Census_State!AS71*FE_ConvertionFactors!$C$53*FE_ConvertionFactors!$F$53*FE_ConvertionFactors!$I$53</f>
        <v>151183.22759999998</v>
      </c>
      <c r="BY71" s="205">
        <f>DB_Census_State!AS71*FE_ConvertionFactors!$C$54*FE_ConvertionFactors!$C$55*FE_ConvertionFactors!$F$55*FE_ConvertionFactors!$L$55</f>
        <v>313855.55095999996</v>
      </c>
      <c r="BZ71" s="205">
        <f>DB_Census_State!AS71*FE_ConvertionFactors!$C$54*FE_ConvertionFactors!$C$56*FE_ConvertionFactors!$F$56*FE_ConvertionFactors!$I$56</f>
        <v>52828.644352148607</v>
      </c>
      <c r="CA71" s="205">
        <f>DB_Census_State!AT71*FE_ConvertionFactors!$F$58*FE_ConvertionFactors!$G$58</f>
        <v>1456.311168</v>
      </c>
      <c r="CB71" s="205">
        <f>(DB_Census_State!AT71*FE_ConvertionFactors!$D$60/FE_ConvertionFactors!$D$58)*FE_ConvertionFactors!$F$60*FE_ConvertionFactors!$G$60</f>
        <v>6828.4899818181821</v>
      </c>
      <c r="CC71" s="205">
        <f>DB_Census_State!AT71*FE_ConvertionFactors!$F$58*FE_ConvertionFactors!$H$58</f>
        <v>957804.65280000004</v>
      </c>
      <c r="CD71" s="205">
        <f>(DB_Census_State!AT71*FE_ConvertionFactors!$D$60/FE_ConvertionFactors!$D$58)*FE_ConvertionFactors!$F$60*FE_ConvertionFactors!$H$60</f>
        <v>545730.72545454535</v>
      </c>
      <c r="CE71" s="205">
        <f>DB_Census_State!AT71*FE_ConvertionFactors!$F$58*FE_ConvertionFactors!$I$58</f>
        <v>716953.19040000008</v>
      </c>
      <c r="CF71" s="205">
        <f>DB_Census_State!AU71*FE_ConvertionFactors!$F$62*FE_ConvertionFactors!$G$62</f>
        <v>4845.0160000000005</v>
      </c>
      <c r="CG71" s="205">
        <f>DB_Census_State!AU71*FE_ConvertionFactors!$C$63*FE_ConvertionFactors!$F$63*FE_ConvertionFactors!$G$63</f>
        <v>1938.0064000000002</v>
      </c>
      <c r="CH71" s="205">
        <f>DB_Census_State!AU71*FE_ConvertionFactors!$C$64*FE_ConvertionFactors!$F$64*FE_ConvertionFactors!$G$64</f>
        <v>2907.0095999999999</v>
      </c>
      <c r="CI71" s="205">
        <f>(DB_Census_State!AU71*FE_ConvertionFactors!$D$66/FE_ConvertionFactors!$D$62)*FE_ConvertionFactors!$F$66*FE_ConvertionFactors!$G$66</f>
        <v>2573.9147499999999</v>
      </c>
      <c r="CJ71" s="205">
        <f>DB_Census_State!AU71*FE_ConvertionFactors!$F$62*FE_ConvertionFactors!$H$62</f>
        <v>910863.00800000015</v>
      </c>
      <c r="CK71" s="205">
        <f>DB_Census_State!AU71*FE_ConvertionFactors!$C$63*FE_ConvertionFactors!$F$63*FE_ConvertionFactors!$H$63</f>
        <v>364345.20320000005</v>
      </c>
      <c r="CL71" s="205">
        <f>DB_Census_State!AU71*FE_ConvertionFactors!$C$64*FE_ConvertionFactors!$F$64*FE_ConvertionFactors!$H$64</f>
        <v>546517.80479999993</v>
      </c>
      <c r="CM71" s="205">
        <f>(DB_Census_State!AU71*FE_ConvertionFactors!$D$66/FE_ConvertionFactors!$D$62)*FE_ConvertionFactors!$F$66*FE_ConvertionFactors!$H$66</f>
        <v>772174.42499999993</v>
      </c>
      <c r="CN71" s="205">
        <f>DB_Census_State!AU71*FE_ConvertionFactors!$F$62*FE_ConvertionFactors!$I$62</f>
        <v>775202.56</v>
      </c>
      <c r="CO71" s="205">
        <f>DB_Census_State!AU71*FE_ConvertionFactors!$C$63*FE_ConvertionFactors!$F$63*FE_ConvertionFactors!$I$63</f>
        <v>310081.02400000003</v>
      </c>
      <c r="CP71" s="205">
        <f>DB_Census_State!AU71*FE_ConvertionFactors!$C$64*FE_ConvertionFactors!$F$64*FE_ConvertionFactors!$L$64</f>
        <v>466575.0407999999</v>
      </c>
      <c r="CQ71" s="205">
        <f>DB_Census_State!AU71*FE_ConvertionFactors!$C$64*FE_ConvertionFactors!$F$64*FE_ConvertionFactors!$I$63</f>
        <v>465121.53599999996</v>
      </c>
      <c r="CR71" s="205">
        <f>DB_Census_State!AV71*FE_ConvertionFactors!$F$68*FE_ConvertionFactors!$G$68</f>
        <v>30.940000000000005</v>
      </c>
      <c r="CS71" s="205">
        <f>DB_Census_State!AV71*FE_ConvertionFactors!$C$69*FE_ConvertionFactors!$F$69*FE_ConvertionFactors!$G$69</f>
        <v>6.1880000000000006</v>
      </c>
      <c r="CT71" s="205">
        <f>DB_Census_State!AV71*FE_ConvertionFactors!$C$70*FE_ConvertionFactors!$C$71*FE_ConvertionFactors!$F$71*FE_ConvertionFactors!$G$71</f>
        <v>0</v>
      </c>
      <c r="CU71" s="205">
        <f>DB_Census_State!AV71*FE_ConvertionFactors!$C$70*FE_ConvertionFactors!$C$72*FE_ConvertionFactors!$F$72*FE_ConvertionFactors!$G$72</f>
        <v>26.317611599999999</v>
      </c>
      <c r="CV71" s="205">
        <f>(DB_Census_State!AV71*FE_ConvertionFactors!$D$74/FE_ConvertionFactors!$D$69)*FE_ConvertionFactors!$F$74*FE_ConvertionFactors!$G$74</f>
        <v>3.8250000000000002</v>
      </c>
      <c r="CW71" s="205">
        <f>DB_Census_State!AV71*FE_ConvertionFactors!$F$68*FE_ConvertionFactors!$H$68</f>
        <v>1809.99</v>
      </c>
      <c r="CX71" s="205">
        <f>DB_Census_State!AV71*FE_ConvertionFactors!$C$69*FE_ConvertionFactors!$F$69*FE_ConvertionFactors!$H$69</f>
        <v>361.99799999999999</v>
      </c>
      <c r="CY71" s="205">
        <f>DB_Census_State!AV71*FE_ConvertionFactors!$C$70*FE_ConvertionFactors!$C$71*FE_ConvertionFactors!$F$71*FE_ConvertionFactors!$H$71</f>
        <v>400.85999999999996</v>
      </c>
      <c r="CZ71" s="205">
        <f>DB_Census_State!AV71*FE_ConvertionFactors!$C$70*FE_ConvertionFactors!$C$72*FE_ConvertionFactors!$F$72*FE_ConvertionFactors!$H$72</f>
        <v>1000.8821399999999</v>
      </c>
      <c r="DA71" s="205">
        <f>(DB_Census_State!AV71*FE_ConvertionFactors!$D$74/FE_ConvertionFactors!$D$69)*FE_ConvertionFactors!$F$74*FE_ConvertionFactors!$H$74</f>
        <v>1262.25</v>
      </c>
      <c r="DB71" s="205">
        <f>DB_Census_State!AV71*FE_ConvertionFactors!$F$68*FE_ConvertionFactors!$I$68</f>
        <v>1469.65</v>
      </c>
      <c r="DC71" s="205">
        <f>DB_Census_State!AV71*FE_ConvertionFactors!$C$69*FE_ConvertionFactors!$F$69*FE_ConvertionFactors!$I$69</f>
        <v>293.93</v>
      </c>
      <c r="DD71" s="205">
        <f>DB_Census_State!AV71*FE_ConvertionFactors!$C$70*FE_ConvertionFactors!$C$71*FE_ConvertionFactors!$F$71*FE_ConvertionFactors!$I$71</f>
        <v>377.4</v>
      </c>
      <c r="DE71" s="205">
        <f>DB_Census_State!AV71*FE_ConvertionFactors!$C$70*FE_ConvertionFactors!$C$72*FE_ConvertionFactors!$F$72*FE_ConvertionFactors!$L$72</f>
        <v>703.66587000000004</v>
      </c>
      <c r="DF71" s="205">
        <f>DB_Census_State!AV71*FE_ConvertionFactors!$C$70*FE_ConvertionFactors!$C$72*FE_ConvertionFactors!$F$72*FE_ConvertionFactors!$I$69</f>
        <v>965.31779999999992</v>
      </c>
      <c r="DG71" s="205">
        <f>DB_Census_State!AW71*FE_ConvertionFactors!$F$76*FE_ConvertionFactors!$G$76</f>
        <v>0</v>
      </c>
      <c r="DH71" s="205">
        <f>DB_Census_State!AW71*FE_ConvertionFactors!$C$77*FE_ConvertionFactors!$F$77*FE_ConvertionFactors!$G$77</f>
        <v>0</v>
      </c>
      <c r="DI71" s="205">
        <f>DB_Census_State!AW71*FE_ConvertionFactors!$C$78*FE_ConvertionFactors!$F$78*FE_ConvertionFactors!$G$78</f>
        <v>0</v>
      </c>
      <c r="DJ71" s="205">
        <f>(DB_Census_State!AW71*FE_ConvertionFactors!$D$80/FE_ConvertionFactors!$D$76)*FE_ConvertionFactors!$F$80*FE_ConvertionFactors!$G$80</f>
        <v>0</v>
      </c>
      <c r="DK71" s="205">
        <f>DB_Census_State!AW71*FE_ConvertionFactors!$F$76*FE_ConvertionFactors!$H$76</f>
        <v>0</v>
      </c>
      <c r="DL71" s="205">
        <f>DB_Census_State!AW71*FE_ConvertionFactors!$C$77*FE_ConvertionFactors!$F$77*FE_ConvertionFactors!$H$77</f>
        <v>0</v>
      </c>
      <c r="DM71" s="205">
        <f>DB_Census_State!AW71*FE_ConvertionFactors!$C$78*FE_ConvertionFactors!$F$78*FE_ConvertionFactors!$H$78</f>
        <v>0</v>
      </c>
      <c r="DN71" s="205">
        <f>(DB_Census_State!AW71*FE_ConvertionFactors!$D$80/FE_ConvertionFactors!$D$76)*FE_ConvertionFactors!$F$80*FE_ConvertionFactors!$H$80</f>
        <v>0</v>
      </c>
      <c r="DO71" s="205">
        <f>DB_Census_State!AW71*FE_ConvertionFactors!$F$76*FE_ConvertionFactors!$I$76</f>
        <v>0</v>
      </c>
      <c r="DP71" s="205">
        <f>DB_Census_State!AW71*FE_ConvertionFactors!$C$77*FE_ConvertionFactors!$F$77*FE_ConvertionFactors!$I$77</f>
        <v>0</v>
      </c>
      <c r="DQ71" s="205">
        <f>DB_Census_State!AW71*FE_ConvertionFactors!$C$78*FE_ConvertionFactors!$F$78*FE_ConvertionFactors!$L$78</f>
        <v>0</v>
      </c>
      <c r="DR71" s="205">
        <f>DB_Census_State!AW71*FE_ConvertionFactors!$C$78*FE_ConvertionFactors!$F$78*FE_ConvertionFactors!$I$77</f>
        <v>0</v>
      </c>
      <c r="DS71" s="181">
        <f>SUM(DB_Census_State!M71:N71)*FE_ConvertionFactors!$E$84*FE_ConvertionFactors!$F$84*FE_ConvertionFactors!$G$84</f>
        <v>6237.1180023930592</v>
      </c>
      <c r="DT71" s="181">
        <f>SUM(DB_Census_State!O71:P71)*FE_ConvertionFactors!$E$85*FE_ConvertionFactors!$F$85*FE_ConvertionFactors!$G$85</f>
        <v>59.282123002000006</v>
      </c>
      <c r="DU71" s="181">
        <f>SUM(DB_Census_State!Q71:S71)*FE_ConvertionFactors!$E$86*FE_ConvertionFactors!$F$86*FE_ConvertionFactors!$G$86</f>
        <v>184.140332844</v>
      </c>
      <c r="DV71" s="181">
        <f>DB_Census_State!U71*FE_ConvertionFactors!$E$87*FE_ConvertionFactors!$F$87*FE_ConvertionFactors!$G$87</f>
        <v>589.46178745138161</v>
      </c>
      <c r="DW71" s="181">
        <f>DB_Census_State!V71*FE_ConvertionFactors!$E$88*FE_ConvertionFactors!$F$88*FE_ConvertionFactors!$G$88</f>
        <v>3789.8413650000011</v>
      </c>
      <c r="DX71" s="181">
        <f>SUM(DB_Census_State!M71:N71)*FE_ConvertionFactors!$E$84*FE_ConvertionFactors!$F$84*FE_ConvertionFactors!$H$84</f>
        <v>352356.66636895854</v>
      </c>
      <c r="DY71" s="181">
        <f>SUM(DB_Census_State!O71:P71)*FE_ConvertionFactors!$E$85*FE_ConvertionFactors!$F$85*FE_ConvertionFactors!$H$85</f>
        <v>3696.4147283600005</v>
      </c>
      <c r="DZ71" s="181">
        <f>SUM(DB_Census_State!Q71:S71)*FE_ConvertionFactors!$E$86*FE_ConvertionFactors!$F$86*FE_ConvertionFactors!$H$86</f>
        <v>11701.963598000002</v>
      </c>
      <c r="EA71" s="181">
        <f>DB_Census_State!U71*FE_ConvertionFactors!$E$87*FE_ConvertionFactors!$F$87*FE_ConvertionFactors!$H$87</f>
        <v>45049.540750818021</v>
      </c>
      <c r="EB71" s="181">
        <f>DB_Census_State!V71*FE_ConvertionFactors!$E$88*FE_ConvertionFactors!$F$88*FE_ConvertionFactors!$H$88</f>
        <v>226519.25400000007</v>
      </c>
      <c r="EC71" s="181">
        <f>SUM(DB_Census_State!M71:N71)*FE_ConvertionFactors!$E$84*FE_ConvertionFactors!$F$84*FE_ConvertionFactors!$I$84</f>
        <v>237604.49532925943</v>
      </c>
      <c r="ED71" s="181">
        <f>SUM(DB_Census_State!O71:P71)*FE_ConvertionFactors!$E$85*FE_ConvertionFactors!$F$85*FE_ConvertionFactors!$I$85</f>
        <v>2496.823533496</v>
      </c>
      <c r="EE71" s="181">
        <f>SUM(DB_Census_State!Q71:S71)*FE_ConvertionFactors!$E$86*FE_ConvertionFactors!$F$86*FE_ConvertionFactors!$I$86</f>
        <v>7904.3452228000006</v>
      </c>
      <c r="EF71" s="181">
        <f>DB_Census_State!U71*FE_ConvertionFactors!$E$87*FE_ConvertionFactors!$F$87*FE_ConvertionFactors!$I$87</f>
        <v>36039.632600654419</v>
      </c>
      <c r="EG71" s="181">
        <f>DB_Census_State!V71*FE_ConvertionFactors!$E$88*FE_ConvertionFactors!$F$88*FE_ConvertionFactors!$I$88</f>
        <v>144623.83140000005</v>
      </c>
      <c r="EH71" s="181">
        <f>DB_Census_State!W71*0.00104*FE_ConvertionFactors!$F$90*FE_ConvertionFactors!$G$90</f>
        <v>4518.6890944000006</v>
      </c>
      <c r="EI71" s="181">
        <f>DB_Census_State!X71*0.00104*FE_ConvertionFactors!$F$91*FE_ConvertionFactors!$G$91</f>
        <v>3.2614503999999997</v>
      </c>
      <c r="EJ71" s="181">
        <f>DB_Census_State!Y71*0.000054*FE_ConvertionFactors!$F$92*FE_ConvertionFactors!$G$92</f>
        <v>691.10087759999999</v>
      </c>
      <c r="EK71" s="205">
        <f>DB_Census_State!W71*0.00104*FE_ConvertionFactors!$F$90*FE_ConvertionFactors!$H$90</f>
        <v>537127.19423999998</v>
      </c>
      <c r="EL71" s="205">
        <f>DB_Census_State!X71*0.00104*FE_ConvertionFactors!$F$91*FE_ConvertionFactors!$H$91</f>
        <v>387.68183999999997</v>
      </c>
      <c r="EM71" s="205">
        <f>DB_Census_State!Y71*0.000054*FE_ConvertionFactors!$F$92*FE_ConvertionFactors!$H$92</f>
        <v>57460.1015376</v>
      </c>
      <c r="EN71" s="205">
        <f>DB_Census_State!W71*0.00104*FE_ConvertionFactors!$F$90*FE_ConvertionFactors!$I$90</f>
        <v>372749.22114560002</v>
      </c>
      <c r="EO71" s="205">
        <f>DB_Census_State!X71*0.00104*FE_ConvertionFactors!$F$91*FE_ConvertionFactors!$I$91</f>
        <v>269.03888959999995</v>
      </c>
      <c r="EP71" s="205">
        <f>DB_Census_State!Y71*0.000054*FE_ConvertionFactors!$F$92*FE_ConvertionFactors!$I$92</f>
        <v>33962.6716992</v>
      </c>
    </row>
    <row r="72" spans="1:146" x14ac:dyDescent="0.2">
      <c r="A72" s="203">
        <v>29</v>
      </c>
      <c r="B72" s="203" t="s">
        <v>47</v>
      </c>
      <c r="C72" s="203">
        <v>1995</v>
      </c>
      <c r="D72" s="204" t="s">
        <v>201</v>
      </c>
      <c r="E72" s="205">
        <f>DB_Census_State!AL72*FE_ConvertionFactors!$C$4*FE_ConvertionFactors!$F$4*FE_ConvertionFactors!$G$4</f>
        <v>0</v>
      </c>
      <c r="F72" s="205">
        <f>DB_Census_State!AL72*FE_ConvertionFactors!$C$5*FE_ConvertionFactors!$F$5*FE_ConvertionFactors!$G$5</f>
        <v>10646.1276306</v>
      </c>
      <c r="G72" s="205">
        <f>(DB_Census_State!AL72*FE_ConvertionFactors!$D$9/FE_ConvertionFactors!$D$3)*FE_ConvertionFactors!$C$10*FE_ConvertionFactors!$F$10*FE_ConvertionFactors!$G$10</f>
        <v>989.6666752000001</v>
      </c>
      <c r="H72" s="205">
        <f>(DB_Census_State!AL72*FE_ConvertionFactors!$D$9/FE_ConvertionFactors!$D$3)*FE_ConvertionFactors!$C$11*FE_ConvertionFactors!$F$11*FE_ConvertionFactors!$G$11</f>
        <v>291.58070760000004</v>
      </c>
      <c r="I72" s="205">
        <f>DB_Census_State!AL72*FE_ConvertionFactors!$C$4*FE_ConvertionFactors!$F$4*FE_ConvertionFactors!$H$4</f>
        <v>344055.77999999997</v>
      </c>
      <c r="J72" s="205">
        <f>DB_Census_State!AL72*FE_ConvertionFactors!$C$5*FE_ConvertionFactors!$F$5*FE_ConvertionFactors!$H$5</f>
        <v>612010.01085000008</v>
      </c>
      <c r="K72" s="205">
        <f>(DB_Census_State!AL72*FE_ConvertionFactors!$D$9/FE_ConvertionFactors!$D$3)*FE_ConvertionFactors!$C$10*FE_ConvertionFactors!$F$10*FE_ConvertionFactors!$H$10</f>
        <v>290714.58584000001</v>
      </c>
      <c r="L72" s="205">
        <f>(DB_Census_State!AL72*FE_ConvertionFactors!$D$9/FE_ConvertionFactors!$D$3)*FE_ConvertionFactors!$C$11*FE_ConvertionFactors!$F$11*FE_ConvertionFactors!$H$11</f>
        <v>45410.11020000001</v>
      </c>
      <c r="M72" s="205">
        <f>DB_Census_State!AL72*FE_ConvertionFactors!$C$4*FE_ConvertionFactors!$F$4*FE_ConvertionFactors!$I$4</f>
        <v>323920.2</v>
      </c>
      <c r="N72" s="205">
        <f>DB_Census_State!AL72*FE_ConvertionFactors!$C$5*FE_ConvertionFactors!$F$5*FE_ConvertionFactors!$L$5</f>
        <v>308851.56361500005</v>
      </c>
      <c r="O72" s="205">
        <f>DB_Census_State!AM72*FE_ConvertionFactors!$C$14*FE_ConvertionFactors!$F$14*FE_ConvertionFactors!$G$14</f>
        <v>2719.9113759999996</v>
      </c>
      <c r="P72" s="205">
        <f>DB_Census_State!AM72*FE_ConvertionFactors!$C$15*FE_ConvertionFactors!$F$15*FE_ConvertionFactors!$G$15</f>
        <v>781.93933720000007</v>
      </c>
      <c r="Q72" s="205">
        <f>DB_Census_State!AM72*FE_ConvertionFactors!$C$16*FE_ConvertionFactors!$F$16*FE_ConvertionFactors!$G$16</f>
        <v>1087.9645504</v>
      </c>
      <c r="R72" s="205">
        <f>DB_Census_State!AM72*FE_ConvertionFactors!$C$17*FE_ConvertionFactors!$F$17*FE_ConvertionFactors!$G$17</f>
        <v>398.78038340000006</v>
      </c>
      <c r="S72" s="205">
        <f>(DB_Census_State!AM72*FE_ConvertionFactors!$D$19/FE_ConvertionFactors!$D$13)*FE_ConvertionFactors!$F$19*FE_ConvertionFactors!$G$19</f>
        <v>2793.4055893333334</v>
      </c>
      <c r="T72" s="205">
        <f>DB_Census_State!AM72*FE_ConvertionFactors!$C$14*FE_ConvertionFactors!$F$14*FE_ConvertionFactors!$H$14</f>
        <v>470753.89199999999</v>
      </c>
      <c r="U72" s="205">
        <f>DB_Census_State!AM72*FE_ConvertionFactors!$C$15*FE_ConvertionFactors!$F$15*FE_ConvertionFactors!$H$15</f>
        <v>112007.52668000001</v>
      </c>
      <c r="V72" s="205">
        <f>DB_Census_State!AM72*FE_ConvertionFactors!$C$16*FE_ConvertionFactors!$F$16*FE_ConvertionFactors!$H$16</f>
        <v>188301.55680000002</v>
      </c>
      <c r="W72" s="205">
        <f>DB_Census_State!AM72*FE_ConvertionFactors!$C$17*FE_ConvertionFactors!$F$17*FE_ConvertionFactors!$H$17</f>
        <v>175678.92566000004</v>
      </c>
      <c r="X72" s="205">
        <f>(DB_Census_State!AM72*FE_ConvertionFactors!$D$19/FE_ConvertionFactors!$D$13)*FE_ConvertionFactors!$F$19*FE_ConvertionFactors!$H$19</f>
        <v>1030899.6817777777</v>
      </c>
      <c r="Y72" s="205">
        <f>DB_Census_State!AM72*FE_ConvertionFactors!$C$14*FE_ConvertionFactors!$F$14*FE_ConvertionFactors!$I$14</f>
        <v>436754.99979999993</v>
      </c>
      <c r="Z72" s="205">
        <f>DB_Census_State!AM72*FE_ConvertionFactors!$C$15*FE_ConvertionFactors!$F$15*FE_ConvertionFactors!$L$15</f>
        <v>74759.740684999997</v>
      </c>
      <c r="AA72" s="205">
        <f>DB_Census_State!AM72*FE_ConvertionFactors!$C$15*FE_ConvertionFactors!$F$15*FE_ConvertionFactors!$I$14</f>
        <v>88232.344129999998</v>
      </c>
      <c r="AB72" s="205">
        <f>DB_Census_State!AM72*FE_ConvertionFactors!$C$16*FE_ConvertionFactors!$F$16*FE_ConvertionFactors!$L$16</f>
        <v>125271.70125769744</v>
      </c>
      <c r="AC72" s="205">
        <f>DB_Census_State!AM72*FE_ConvertionFactors!$C$16*FE_ConvertionFactors!$F$16*FE_ConvertionFactors!$I$14</f>
        <v>174701.99992</v>
      </c>
      <c r="AD72" s="205">
        <f>DB_Census_State!AN72*FE_ConvertionFactors!$C$22*FE_ConvertionFactors!$F$22*FE_ConvertionFactors!$G$22</f>
        <v>1397.8077960000001</v>
      </c>
      <c r="AE72" s="205">
        <f>DB_Census_State!AN72*FE_ConvertionFactors!$C$23*FE_ConvertionFactors!$F$23*FE_ConvertionFactors!$G$23</f>
        <v>561.76049159999991</v>
      </c>
      <c r="AF72" s="205">
        <f>(DB_Census_State!AN72*FE_ConvertionFactors!$D$25/FE_ConvertionFactors!$D$21)*FE_ConvertionFactors!$F$25*FE_ConvertionFactors!$G$25</f>
        <v>31840.287360000002</v>
      </c>
      <c r="AG72" s="205">
        <f>DB_Census_State!AN72*FE_ConvertionFactors!$C$22*FE_ConvertionFactors!$F$22*FE_ConvertionFactors!$H$22</f>
        <v>453628.19039999996</v>
      </c>
      <c r="AH72" s="205">
        <f>DB_Census_State!AN72*FE_ConvertionFactors!$C$23*FE_ConvertionFactors!$F$23*FE_ConvertionFactors!$H$23</f>
        <v>145583.00063999998</v>
      </c>
      <c r="AI72" s="205">
        <f>(DB_Census_State!AN72*FE_ConvertionFactors!$D$25/FE_ConvertionFactors!$D$21)*FE_ConvertionFactors!$F$25*FE_ConvertionFactors!$H$25</f>
        <v>3395018.5919999997</v>
      </c>
      <c r="AJ72" s="205">
        <f>DB_Census_State!AN72*FE_ConvertionFactors!$C$22*FE_ConvertionFactors!$F$22*FE_ConvertionFactors!$I$22</f>
        <v>400880.72639999999</v>
      </c>
      <c r="AK72" s="205">
        <f>DB_Census_State!AO72*FE_ConvertionFactors!$F$27*FE_ConvertionFactors!$G$27</f>
        <v>41804.866000000002</v>
      </c>
      <c r="AL72" s="205">
        <f>DB_Census_State!AO72*FE_ConvertionFactors!$C$29*FE_ConvertionFactors!$F$29*FE_ConvertionFactors!$G$29</f>
        <v>45297.942689999996</v>
      </c>
      <c r="AM72" s="205">
        <f>DB_Census_State!AO72*FE_ConvertionFactors!$F$27*FE_ConvertionFactors!$H$27</f>
        <v>3720633.074</v>
      </c>
      <c r="AN72" s="205">
        <f>DB_Census_State!AO72*FE_ConvertionFactors!$C$29*FE_ConvertionFactors!$F$29*FE_ConvertionFactors!$H$29</f>
        <v>10236158.477999998</v>
      </c>
      <c r="AO72" s="205">
        <f>DB_Census_State!AO72*FE_ConvertionFactors!$F$27*FE_ConvertionFactors!$I$27</f>
        <v>1996182.3515000001</v>
      </c>
      <c r="AP72" s="205">
        <f>DB_Census_State!AP72*FE_ConvertionFactors!$F$31*FE_ConvertionFactors!$G$31</f>
        <v>13188.138389999998</v>
      </c>
      <c r="AQ72" s="205">
        <f>DB_Census_State!AP72*FE_ConvertionFactors!$F$31*FE_ConvertionFactors!$H$31</f>
        <v>1799367.9228000001</v>
      </c>
      <c r="AR72" s="205">
        <f>DB_Census_State!AP72*FE_ConvertionFactors!$F$31*FE_ConvertionFactors!$I$31</f>
        <v>1499473.2690000001</v>
      </c>
      <c r="AS72" s="205">
        <f>DB_Census_State!AQ72*FE_ConvertionFactors!$C$34*FE_ConvertionFactors!$F$34*FE_ConvertionFactors!$G$34</f>
        <v>1661.15488</v>
      </c>
      <c r="AT72" s="205">
        <f>DB_Census_State!AQ72*FE_ConvertionFactors!$C$35*FE_ConvertionFactors!$F$35*FE_ConvertionFactors!$G$35</f>
        <v>5526.306324000001</v>
      </c>
      <c r="AU72" s="205">
        <f>DB_Census_State!AQ72*FE_ConvertionFactors!$C$35*FE_ConvertionFactors!$C$37*FE_ConvertionFactors!$F$37*FE_ConvertionFactors!$G$37</f>
        <v>3163.5033534720005</v>
      </c>
      <c r="AV72" s="205">
        <f>DB_Census_State!AQ72*FE_ConvertionFactors!$C$35*FE_ConvertionFactors!$C$38*FE_ConvertionFactors!$C$39*FE_ConvertionFactors!$F$39*FE_ConvertionFactors!$G$39</f>
        <v>1177.8878460580002</v>
      </c>
      <c r="AW72" s="205">
        <f>DB_Census_State!AQ72*FE_ConvertionFactors!$C$35*FE_ConvertionFactors!$C$38*FE_ConvertionFactors!$C$40*FE_ConvertionFactors!$F$40*FE_ConvertionFactors!$G$40</f>
        <v>242.03174918999997</v>
      </c>
      <c r="AX72" s="205">
        <f>DB_Census_State!AQ72*FE_ConvertionFactors!$C$35*FE_ConvertionFactors!$C$38*FE_ConvertionFactors!$C$41*FE_ConvertionFactors!$F$41*FE_ConvertionFactors!$G$41</f>
        <v>0</v>
      </c>
      <c r="AY72" s="205">
        <f>DB_Census_State!AQ72*FE_ConvertionFactors!$C$35*FE_ConvertionFactors!$C$42*FE_ConvertionFactors!$C$44*FE_ConvertionFactors!$F$44*FE_ConvertionFactors!$G$44</f>
        <v>6351.4053657386994</v>
      </c>
      <c r="AZ72" s="205">
        <f>(DB_Census_State!AQ72*FE_ConvertionFactors!$D$46/FE_ConvertionFactors!$D$33)*FE_ConvertionFactors!$F$46*FE_ConvertionFactors!$G$46</f>
        <v>21800.680234666663</v>
      </c>
      <c r="BA72" s="205">
        <f>DB_Census_State!AQ72*FE_ConvertionFactors!$C$34*FE_ConvertionFactors!$F$34*FE_ConvertionFactors!$H$34</f>
        <v>564792.65919999999</v>
      </c>
      <c r="BB72" s="205">
        <f>DB_Census_State!AQ72*FE_ConvertionFactors!$C$35*FE_ConvertionFactors!$F$35*FE_ConvertionFactors!$H$35</f>
        <v>6263147.167200001</v>
      </c>
      <c r="BC72" s="205">
        <f>DB_Census_State!AQ72*FE_ConvertionFactors!$C$35*FE_ConvertionFactors!$C$37*FE_ConvertionFactors!$F$37*FE_ConvertionFactors!$H$37</f>
        <v>3233803.4279936003</v>
      </c>
      <c r="BD72" s="205">
        <f>DB_Census_State!AQ72*FE_ConvertionFactors!$C$35*FE_ConvertionFactors!$C$38*FE_ConvertionFactors!$C$39*FE_ConvertionFactors!$F$39*FE_ConvertionFactors!$H$39</f>
        <v>314817.29703731998</v>
      </c>
      <c r="BE72" s="205">
        <f>DB_Census_State!AQ72*FE_ConvertionFactors!$C$35*FE_ConvertionFactors!$C$38*FE_ConvertionFactors!$C$40*FE_ConvertionFactors!$F$40*FE_ConvertionFactors!$H$40</f>
        <v>108254.20054679998</v>
      </c>
      <c r="BF72" s="205">
        <f>DB_Census_State!AQ72*FE_ConvertionFactors!$C$35*FE_ConvertionFactors!$C$38*FE_ConvertionFactors!$C$41*FE_ConvertionFactors!$F$41*FE_ConvertionFactors!$H$41</f>
        <v>1181334.9649101002</v>
      </c>
      <c r="BG72" s="205">
        <f>DB_Census_State!AQ72*FE_ConvertionFactors!$C$35*FE_ConvertionFactors!$C$42*FE_ConvertionFactors!$C$44*FE_ConvertionFactors!$F$44*FE_ConvertionFactors!$H$44</f>
        <v>666376.95640537189</v>
      </c>
      <c r="BH72" s="205">
        <f>(DB_Census_State!AQ72*FE_ConvertionFactors!$D$46/FE_ConvertionFactors!$D$33)*FE_ConvertionFactors!$F$46*FE_ConvertionFactors!$H$46</f>
        <v>7127145.4613333326</v>
      </c>
      <c r="BI72" s="205">
        <f>DB_Census_State!AQ72*FE_ConvertionFactors!$C$35*FE_ConvertionFactors!$C$38*FE_ConvertionFactors!$C$41*FE_ConvertionFactors!$F$41*FE_ConvertionFactors!$I$41</f>
        <v>1093578.6532310641</v>
      </c>
      <c r="BJ72" s="181">
        <f>DB_Census_State!AR72*FE_ConvertionFactors!$F$48*FE_ConvertionFactors!$G$48</f>
        <v>58699.265328000001</v>
      </c>
      <c r="BK72" s="205">
        <f>(DB_Census_State!AR72*FE_ConvertionFactors!$D$50/FE_ConvertionFactors!$D$48)*FE_ConvertionFactors!$F$50*FE_ConvertionFactors!$G$50</f>
        <v>24896.343120000001</v>
      </c>
      <c r="BL72" s="181">
        <f>DB_Census_State!AR72*FE_ConvertionFactors!$F$48*FE_ConvertionFactors!$H$48</f>
        <v>4402444.8996000001</v>
      </c>
      <c r="BM72" s="205">
        <f>(DB_Census_State!AR72*FE_ConvertionFactors!$D$50/FE_ConvertionFactors!$D$48)*FE_ConvertionFactors!$F$50*FE_ConvertionFactors!$H$50</f>
        <v>6276683.6880000001</v>
      </c>
      <c r="BN72" s="181">
        <f>DB_Census_State!AR72*FE_ConvertionFactors!$F$48*FE_ConvertionFactors!$I$48</f>
        <v>3107747.3941800003</v>
      </c>
      <c r="BO72" s="181">
        <f>DB_Census_State!AS72*FE_ConvertionFactors!$F$52*FE_ConvertionFactors!$G$52</f>
        <v>2549.8044431999997</v>
      </c>
      <c r="BP72" s="205">
        <f>DB_Census_State!AS72*FE_ConvertionFactors!$C$53*FE_ConvertionFactors!$F$53*FE_ConvertionFactors!$G$53</f>
        <v>764.94133296000007</v>
      </c>
      <c r="BQ72" s="205">
        <f>DB_Census_State!AS72*FE_ConvertionFactors!$C$54*FE_ConvertionFactors!$C$55*FE_ConvertionFactors!$F$55*FE_ConvertionFactors!$G$55</f>
        <v>1232.7883343999999</v>
      </c>
      <c r="BR72" s="205">
        <f>DB_Census_State!AS72*FE_ConvertionFactors!$C$54*FE_ConvertionFactors!$C$56*FE_ConvertionFactors!$F$56*FE_ConvertionFactors!$G$56</f>
        <v>216.72724603359444</v>
      </c>
      <c r="BS72" s="205">
        <f>DB_Census_State!AS72*FE_ConvertionFactors!$F$52*FE_ConvertionFactors!$H$52</f>
        <v>606439.97568000003</v>
      </c>
      <c r="BT72" s="205">
        <f>DB_Census_State!AS72*FE_ConvertionFactors!$C$53*FE_ConvertionFactors!$F$53*FE_ConvertionFactors!$H$53</f>
        <v>181931.99270400003</v>
      </c>
      <c r="BU72" s="205">
        <f>DB_Census_State!AS72*FE_ConvertionFactors!$C$54*FE_ConvertionFactors!$C$55*FE_ConvertionFactors!$F$55*FE_ConvertionFactors!$H$55</f>
        <v>371891.14754400001</v>
      </c>
      <c r="BV72" s="205">
        <f>DB_Census_State!AS72*FE_ConvertionFactors!$C$54*FE_ConvertionFactors!$C$56*FE_ConvertionFactors!$F$56*FE_ConvertionFactors!$H$56</f>
        <v>56927.023291490805</v>
      </c>
      <c r="BW72" s="205">
        <f>DB_Census_State!AS72*FE_ConvertionFactors!$F$52*FE_ConvertionFactors!$I$52</f>
        <v>310111.35120000003</v>
      </c>
      <c r="BX72" s="205">
        <f>DB_Census_State!AS72*FE_ConvertionFactors!$C$53*FE_ConvertionFactors!$F$53*FE_ConvertionFactors!$I$53</f>
        <v>93033.405360000004</v>
      </c>
      <c r="BY72" s="205">
        <f>DB_Census_State!AS72*FE_ConvertionFactors!$C$54*FE_ConvertionFactors!$C$55*FE_ConvertionFactors!$F$55*FE_ConvertionFactors!$L$55</f>
        <v>193136.839056</v>
      </c>
      <c r="BZ72" s="205">
        <f>DB_Census_State!AS72*FE_ConvertionFactors!$C$54*FE_ConvertionFactors!$C$56*FE_ConvertionFactors!$F$56*FE_ConvertionFactors!$I$56</f>
        <v>32509.086905039167</v>
      </c>
      <c r="CA72" s="205">
        <f>DB_Census_State!AT72*FE_ConvertionFactors!$F$58*FE_ConvertionFactors!$G$58</f>
        <v>8501.4931039999992</v>
      </c>
      <c r="CB72" s="205">
        <f>(DB_Census_State!AT72*FE_ConvertionFactors!$D$60/FE_ConvertionFactors!$D$58)*FE_ConvertionFactors!$F$60*FE_ConvertionFactors!$G$60</f>
        <v>39862.607502272724</v>
      </c>
      <c r="CC72" s="205">
        <f>DB_Census_State!AT72*FE_ConvertionFactors!$F$58*FE_ConvertionFactors!$H$58</f>
        <v>5591366.618400001</v>
      </c>
      <c r="CD72" s="205">
        <f>(DB_Census_State!AT72*FE_ConvertionFactors!$D$60/FE_ConvertionFactors!$D$58)*FE_ConvertionFactors!$F$60*FE_ConvertionFactors!$H$60</f>
        <v>3185806.7843181812</v>
      </c>
      <c r="CE72" s="205">
        <f>DB_Census_State!AT72*FE_ConvertionFactors!$F$58*FE_ConvertionFactors!$I$58</f>
        <v>4185350.4512000005</v>
      </c>
      <c r="CF72" s="205">
        <f>DB_Census_State!AU72*FE_ConvertionFactors!$F$62*FE_ConvertionFactors!$G$62</f>
        <v>52459.704000000005</v>
      </c>
      <c r="CG72" s="205">
        <f>DB_Census_State!AU72*FE_ConvertionFactors!$C$63*FE_ConvertionFactors!$F$63*FE_ConvertionFactors!$G$63</f>
        <v>20983.881600000004</v>
      </c>
      <c r="CH72" s="205">
        <f>DB_Census_State!AU72*FE_ConvertionFactors!$C$64*FE_ConvertionFactors!$F$64*FE_ConvertionFactors!$G$64</f>
        <v>31475.822400000001</v>
      </c>
      <c r="CI72" s="205">
        <f>(DB_Census_State!AU72*FE_ConvertionFactors!$D$66/FE_ConvertionFactors!$D$62)*FE_ConvertionFactors!$F$66*FE_ConvertionFactors!$G$66</f>
        <v>27869.21775</v>
      </c>
      <c r="CJ72" s="205">
        <f>DB_Census_State!AU72*FE_ConvertionFactors!$F$62*FE_ConvertionFactors!$H$62</f>
        <v>9862424.3520000018</v>
      </c>
      <c r="CK72" s="205">
        <f>DB_Census_State!AU72*FE_ConvertionFactors!$C$63*FE_ConvertionFactors!$F$63*FE_ConvertionFactors!$H$63</f>
        <v>3944969.7408000007</v>
      </c>
      <c r="CL72" s="205">
        <f>DB_Census_State!AU72*FE_ConvertionFactors!$C$64*FE_ConvertionFactors!$F$64*FE_ConvertionFactors!$H$64</f>
        <v>5917454.6112000002</v>
      </c>
      <c r="CM72" s="205">
        <f>(DB_Census_State!AU72*FE_ConvertionFactors!$D$66/FE_ConvertionFactors!$D$62)*FE_ConvertionFactors!$F$66*FE_ConvertionFactors!$H$66</f>
        <v>8360765.3250000002</v>
      </c>
      <c r="CN72" s="205">
        <f>DB_Census_State!AU72*FE_ConvertionFactors!$F$62*FE_ConvertionFactors!$I$62</f>
        <v>8393552.6400000006</v>
      </c>
      <c r="CO72" s="205">
        <f>DB_Census_State!AU72*FE_ConvertionFactors!$C$63*FE_ConvertionFactors!$F$63*FE_ConvertionFactors!$I$63</f>
        <v>3357421.0560000003</v>
      </c>
      <c r="CP72" s="205">
        <f>DB_Census_State!AU72*FE_ConvertionFactors!$C$64*FE_ConvertionFactors!$F$64*FE_ConvertionFactors!$L$64</f>
        <v>5051869.4951999988</v>
      </c>
      <c r="CQ72" s="205">
        <f>DB_Census_State!AU72*FE_ConvertionFactors!$C$64*FE_ConvertionFactors!$F$64*FE_ConvertionFactors!$I$63</f>
        <v>5036131.5839999998</v>
      </c>
      <c r="CR72" s="205">
        <f>DB_Census_State!AV72*FE_ConvertionFactors!$F$68*FE_ConvertionFactors!$G$68</f>
        <v>262560.84399999998</v>
      </c>
      <c r="CS72" s="205">
        <f>DB_Census_State!AV72*FE_ConvertionFactors!$C$69*FE_ConvertionFactors!$F$69*FE_ConvertionFactors!$G$69</f>
        <v>52512.168800000014</v>
      </c>
      <c r="CT72" s="205">
        <f>DB_Census_State!AV72*FE_ConvertionFactors!$C$70*FE_ConvertionFactors!$C$71*FE_ConvertionFactors!$F$71*FE_ConvertionFactors!$G$71</f>
        <v>0</v>
      </c>
      <c r="CU72" s="205">
        <f>DB_Census_State!AV72*FE_ConvertionFactors!$C$70*FE_ConvertionFactors!$C$72*FE_ConvertionFactors!$F$72*FE_ConvertionFactors!$G$72</f>
        <v>223334.65784616003</v>
      </c>
      <c r="CV72" s="205">
        <f>(DB_Census_State!AV72*FE_ConvertionFactors!$D$74/FE_ConvertionFactors!$D$69)*FE_ConvertionFactors!$F$74*FE_ConvertionFactors!$G$74</f>
        <v>32459.445000000003</v>
      </c>
      <c r="CW72" s="205">
        <f>DB_Census_State!AV72*FE_ConvertionFactors!$F$68*FE_ConvertionFactors!$H$68</f>
        <v>15359809.373999998</v>
      </c>
      <c r="CX72" s="205">
        <f>DB_Census_State!AV72*FE_ConvertionFactors!$C$69*FE_ConvertionFactors!$F$69*FE_ConvertionFactors!$H$69</f>
        <v>3071961.8748000003</v>
      </c>
      <c r="CY72" s="205">
        <f>DB_Census_State!AV72*FE_ConvertionFactors!$C$70*FE_ConvertionFactors!$C$71*FE_ConvertionFactors!$F$71*FE_ConvertionFactors!$H$71</f>
        <v>3401749.8360000001</v>
      </c>
      <c r="CZ72" s="205">
        <f>DB_Census_State!AV72*FE_ConvertionFactors!$C$70*FE_ConvertionFactors!$C$72*FE_ConvertionFactors!$F$72*FE_ConvertionFactors!$H$72</f>
        <v>8493615.365964001</v>
      </c>
      <c r="DA72" s="205">
        <f>(DB_Census_State!AV72*FE_ConvertionFactors!$D$74/FE_ConvertionFactors!$D$69)*FE_ConvertionFactors!$F$74*FE_ConvertionFactors!$H$74</f>
        <v>10711616.85</v>
      </c>
      <c r="DB72" s="205">
        <f>DB_Census_State!AV72*FE_ConvertionFactors!$F$68*FE_ConvertionFactors!$I$68</f>
        <v>12471640.09</v>
      </c>
      <c r="DC72" s="205">
        <f>DB_Census_State!AV72*FE_ConvertionFactors!$C$69*FE_ConvertionFactors!$F$69*FE_ConvertionFactors!$I$69</f>
        <v>2494328.0180000002</v>
      </c>
      <c r="DD72" s="205">
        <f>DB_Census_State!AV72*FE_ConvertionFactors!$C$70*FE_ConvertionFactors!$C$71*FE_ConvertionFactors!$F$71*FE_ConvertionFactors!$I$71</f>
        <v>3202665.24</v>
      </c>
      <c r="DE72" s="205">
        <f>DB_Census_State!AV72*FE_ConvertionFactors!$C$70*FE_ConvertionFactors!$C$72*FE_ConvertionFactors!$F$72*FE_ConvertionFactors!$L$72</f>
        <v>5971399.635462001</v>
      </c>
      <c r="DF72" s="205">
        <f>DB_Census_State!AV72*FE_ConvertionFactors!$C$70*FE_ConvertionFactors!$C$72*FE_ConvertionFactors!$F$72*FE_ConvertionFactors!$I$69</f>
        <v>8191811.7742800014</v>
      </c>
      <c r="DG72" s="205">
        <f>DB_Census_State!AW72*FE_ConvertionFactors!$F$76*FE_ConvertionFactors!$G$76</f>
        <v>43.357599999999998</v>
      </c>
      <c r="DH72" s="205">
        <f>DB_Census_State!AW72*FE_ConvertionFactors!$C$77*FE_ConvertionFactors!$F$77*FE_ConvertionFactors!$G$77</f>
        <v>29.986480000000004</v>
      </c>
      <c r="DI72" s="205">
        <f>DB_Census_State!AW72*FE_ConvertionFactors!$C$78*FE_ConvertionFactors!$F$78*FE_ConvertionFactors!$G$78</f>
        <v>11.408657999999999</v>
      </c>
      <c r="DJ72" s="205">
        <f>(DB_Census_State!AW72*FE_ConvertionFactors!$D$80/FE_ConvertionFactors!$D$76)*FE_ConvertionFactors!$F$80*FE_ConvertionFactors!$G$80</f>
        <v>21.728070000000002</v>
      </c>
      <c r="DK72" s="205">
        <f>DB_Census_State!AW72*FE_ConvertionFactors!$F$76*FE_ConvertionFactors!$H$76</f>
        <v>6136.7679999999991</v>
      </c>
      <c r="DL72" s="205">
        <f>DB_Census_State!AW72*FE_ConvertionFactors!$C$77*FE_ConvertionFactors!$F$77*FE_ConvertionFactors!$H$77</f>
        <v>4771.7616000000007</v>
      </c>
      <c r="DM72" s="205">
        <f>DB_Census_State!AW72*FE_ConvertionFactors!$C$78*FE_ConvertionFactors!$F$78*FE_ConvertionFactors!$H$78</f>
        <v>1246.3793999999998</v>
      </c>
      <c r="DN72" s="205">
        <f>(DB_Census_State!AW72*FE_ConvertionFactors!$D$80/FE_ConvertionFactors!$D$76)*FE_ConvertionFactors!$F$80*FE_ConvertionFactors!$H$80</f>
        <v>9570.6975000000002</v>
      </c>
      <c r="DO72" s="205">
        <f>DB_Census_State!AW72*FE_ConvertionFactors!$F$76*FE_ConvertionFactors!$I$76</f>
        <v>5336.32</v>
      </c>
      <c r="DP72" s="205">
        <f>DB_Census_State!AW72*FE_ConvertionFactors!$C$77*FE_ConvertionFactors!$F$77*FE_ConvertionFactors!$I$77</f>
        <v>4172.0320000000002</v>
      </c>
      <c r="DQ72" s="205">
        <f>DB_Census_State!AW72*FE_ConvertionFactors!$C$78*FE_ConvertionFactors!$F$78*FE_ConvertionFactors!$L$78</f>
        <v>613.29780000000005</v>
      </c>
      <c r="DR72" s="205">
        <f>DB_Census_State!AW72*FE_ConvertionFactors!$C$78*FE_ConvertionFactors!$F$78*FE_ConvertionFactors!$I$77</f>
        <v>1055.136</v>
      </c>
      <c r="DS72" s="181">
        <f>SUM(DB_Census_State!M72:N72)*FE_ConvertionFactors!$E$84*FE_ConvertionFactors!$F$84*FE_ConvertionFactors!$G$84</f>
        <v>57924.806352276959</v>
      </c>
      <c r="DT72" s="181">
        <f>SUM(DB_Census_State!O72:P72)*FE_ConvertionFactors!$E$85*FE_ConvertionFactors!$F$85*FE_ConvertionFactors!$G$85</f>
        <v>2801.9517932060003</v>
      </c>
      <c r="DU72" s="181">
        <f>SUM(DB_Census_State!Q72:S72)*FE_ConvertionFactors!$E$86*FE_ConvertionFactors!$F$86*FE_ConvertionFactors!$G$86</f>
        <v>2392.2976747514999</v>
      </c>
      <c r="DV72" s="181">
        <f>DB_Census_State!U72*FE_ConvertionFactors!$E$87*FE_ConvertionFactors!$F$87*FE_ConvertionFactors!$G$87</f>
        <v>9059.0229350659865</v>
      </c>
      <c r="DW72" s="181">
        <f>DB_Census_State!V72*FE_ConvertionFactors!$E$88*FE_ConvertionFactors!$F$88*FE_ConvertionFactors!$G$88</f>
        <v>16414.559482500004</v>
      </c>
      <c r="DX72" s="181">
        <f>SUM(DB_Census_State!M72:N72)*FE_ConvertionFactors!$E$84*FE_ConvertionFactors!$F$84*FE_ConvertionFactors!$H$84</f>
        <v>3272375.4237974645</v>
      </c>
      <c r="DY72" s="181">
        <f>SUM(DB_Census_State!O72:P72)*FE_ConvertionFactors!$E$85*FE_ConvertionFactors!$F$85*FE_ConvertionFactors!$H$85</f>
        <v>174709.93534108004</v>
      </c>
      <c r="DZ72" s="181">
        <f>SUM(DB_Census_State!Q72:S72)*FE_ConvertionFactors!$E$86*FE_ConvertionFactors!$F$86*FE_ConvertionFactors!$H$86</f>
        <v>152028.50930675</v>
      </c>
      <c r="EA72" s="181">
        <f>DB_Census_State!U72*FE_ConvertionFactors!$E$87*FE_ConvertionFactors!$F$87*FE_ConvertionFactors!$H$87</f>
        <v>692334.6543638513</v>
      </c>
      <c r="EB72" s="181">
        <f>DB_Census_State!V72*FE_ConvertionFactors!$E$88*FE_ConvertionFactors!$F$88*FE_ConvertionFactors!$H$88</f>
        <v>981100.10700000019</v>
      </c>
      <c r="EC72" s="181">
        <f>SUM(DB_Census_State!M72:N72)*FE_ConvertionFactors!$E$84*FE_ConvertionFactors!$F$84*FE_ConvertionFactors!$I$84</f>
        <v>2206659.2896105507</v>
      </c>
      <c r="ED72" s="181">
        <f>SUM(DB_Census_State!O72:P72)*FE_ConvertionFactors!$E$85*FE_ConvertionFactors!$F$85*FE_ConvertionFactors!$I$85</f>
        <v>118011.61670208801</v>
      </c>
      <c r="EE72" s="181">
        <f>SUM(DB_Census_State!Q72:S72)*FE_ConvertionFactors!$E$86*FE_ConvertionFactors!$F$86*FE_ConvertionFactors!$I$86</f>
        <v>102690.95534304999</v>
      </c>
      <c r="EF72" s="181">
        <f>DB_Census_State!U72*FE_ConvertionFactors!$E$87*FE_ConvertionFactors!$F$87*FE_ConvertionFactors!$I$87</f>
        <v>553867.72349108104</v>
      </c>
      <c r="EG72" s="181">
        <f>DB_Census_State!V72*FE_ConvertionFactors!$E$88*FE_ConvertionFactors!$F$88*FE_ConvertionFactors!$I$88</f>
        <v>626394.68370000017</v>
      </c>
      <c r="EH72" s="181">
        <f>DB_Census_State!W72*0.00104*FE_ConvertionFactors!$F$90*FE_ConvertionFactors!$G$90</f>
        <v>21294.883864799998</v>
      </c>
      <c r="EI72" s="181">
        <f>DB_Census_State!X72*0.00104*FE_ConvertionFactors!$F$91*FE_ConvertionFactors!$G$91</f>
        <v>237.7496472</v>
      </c>
      <c r="EJ72" s="181">
        <f>DB_Census_State!Y72*0.000054*FE_ConvertionFactors!$F$92*FE_ConvertionFactors!$G$92</f>
        <v>3301.5926915999999</v>
      </c>
      <c r="EK72" s="205">
        <f>DB_Census_State!W72*0.00104*FE_ConvertionFactors!$F$90*FE_ConvertionFactors!$H$90</f>
        <v>2531278.6480799997</v>
      </c>
      <c r="EL72" s="205">
        <f>DB_Census_State!X72*0.00104*FE_ConvertionFactors!$F$91*FE_ConvertionFactors!$H$91</f>
        <v>28260.807119999998</v>
      </c>
      <c r="EM72" s="205">
        <f>DB_Census_State!Y72*0.000054*FE_ConvertionFactors!$F$92*FE_ConvertionFactors!$H$92</f>
        <v>274503.84950160002</v>
      </c>
      <c r="EN72" s="205">
        <f>DB_Census_State!W72*0.00104*FE_ConvertionFactors!$F$90*FE_ConvertionFactors!$I$90</f>
        <v>1756627.0237151997</v>
      </c>
      <c r="EO72" s="205">
        <f>DB_Census_State!X72*0.00104*FE_ConvertionFactors!$F$91*FE_ConvertionFactors!$I$91</f>
        <v>19612.102972799999</v>
      </c>
      <c r="EP72" s="205">
        <f>DB_Census_State!Y72*0.000054*FE_ConvertionFactors!$F$92*FE_ConvertionFactors!$I$92</f>
        <v>162249.69798719999</v>
      </c>
    </row>
    <row r="73" spans="1:146" x14ac:dyDescent="0.2">
      <c r="A73" s="203">
        <v>31</v>
      </c>
      <c r="B73" s="203" t="s">
        <v>48</v>
      </c>
      <c r="C73" s="203">
        <v>1995</v>
      </c>
      <c r="D73" s="204" t="s">
        <v>202</v>
      </c>
      <c r="E73" s="205">
        <f>DB_Census_State!AL73*FE_ConvertionFactors!$C$4*FE_ConvertionFactors!$F$4*FE_ConvertionFactors!$G$4</f>
        <v>0</v>
      </c>
      <c r="F73" s="205">
        <f>DB_Census_State!AL73*FE_ConvertionFactors!$C$5*FE_ConvertionFactors!$F$5*FE_ConvertionFactors!$G$5</f>
        <v>11352.659071599999</v>
      </c>
      <c r="G73" s="205">
        <f>(DB_Census_State!AL73*FE_ConvertionFactors!$D$9/FE_ConvertionFactors!$D$3)*FE_ConvertionFactors!$C$10*FE_ConvertionFactors!$F$10*FE_ConvertionFactors!$G$10</f>
        <v>1055.3460138666667</v>
      </c>
      <c r="H73" s="205">
        <f>(DB_Census_State!AL73*FE_ConvertionFactors!$D$9/FE_ConvertionFactors!$D$3)*FE_ConvertionFactors!$C$11*FE_ConvertionFactors!$F$11*FE_ConvertionFactors!$G$11</f>
        <v>310.93149360000001</v>
      </c>
      <c r="I73" s="205">
        <f>DB_Census_State!AL73*FE_ConvertionFactors!$C$4*FE_ConvertionFactors!$F$4*FE_ConvertionFactors!$H$4</f>
        <v>366889.08</v>
      </c>
      <c r="J73" s="205">
        <f>DB_Census_State!AL73*FE_ConvertionFactors!$C$5*FE_ConvertionFactors!$F$5*FE_ConvertionFactors!$H$5</f>
        <v>652626.12309999997</v>
      </c>
      <c r="K73" s="205">
        <f>(DB_Census_State!AL73*FE_ConvertionFactors!$D$9/FE_ConvertionFactors!$D$3)*FE_ConvertionFactors!$C$10*FE_ConvertionFactors!$F$10*FE_ConvertionFactors!$H$10</f>
        <v>310007.89157333336</v>
      </c>
      <c r="L73" s="205">
        <f>(DB_Census_State!AL73*FE_ConvertionFactors!$D$9/FE_ConvertionFactors!$D$3)*FE_ConvertionFactors!$C$11*FE_ConvertionFactors!$F$11*FE_ConvertionFactors!$H$11</f>
        <v>48423.757200000007</v>
      </c>
      <c r="M73" s="205">
        <f>DB_Census_State!AL73*FE_ConvertionFactors!$C$4*FE_ConvertionFactors!$F$4*FE_ConvertionFactors!$I$4</f>
        <v>345417.2</v>
      </c>
      <c r="N73" s="205">
        <f>DB_Census_State!AL73*FE_ConvertionFactors!$C$5*FE_ConvertionFactors!$F$5*FE_ConvertionFactors!$L$5</f>
        <v>329348.53189000004</v>
      </c>
      <c r="O73" s="205">
        <f>DB_Census_State!AM73*FE_ConvertionFactors!$C$14*FE_ConvertionFactors!$F$14*FE_ConvertionFactors!$G$14</f>
        <v>7754.6162720000002</v>
      </c>
      <c r="P73" s="205">
        <f>DB_Census_State!AM73*FE_ConvertionFactors!$C$15*FE_ConvertionFactors!$F$15*FE_ConvertionFactors!$G$15</f>
        <v>2229.3518684000001</v>
      </c>
      <c r="Q73" s="205">
        <f>DB_Census_State!AM73*FE_ConvertionFactors!$C$16*FE_ConvertionFactors!$F$16*FE_ConvertionFactors!$G$16</f>
        <v>3101.8465087999998</v>
      </c>
      <c r="R73" s="205">
        <f>DB_Census_State!AM73*FE_ConvertionFactors!$C$17*FE_ConvertionFactors!$F$17*FE_ConvertionFactors!$G$17</f>
        <v>1136.9447098000001</v>
      </c>
      <c r="S73" s="205">
        <f>(DB_Census_State!AM73*FE_ConvertionFactors!$D$19/FE_ConvertionFactors!$D$13)*FE_ConvertionFactors!$F$19*FE_ConvertionFactors!$G$19</f>
        <v>7964.1522986666678</v>
      </c>
      <c r="T73" s="205">
        <f>DB_Census_State!AM73*FE_ConvertionFactors!$C$14*FE_ConvertionFactors!$F$14*FE_ConvertionFactors!$H$14</f>
        <v>1342145.1240000001</v>
      </c>
      <c r="U73" s="205">
        <f>DB_Census_State!AM73*FE_ConvertionFactors!$C$15*FE_ConvertionFactors!$F$15*FE_ConvertionFactors!$H$15</f>
        <v>319339.59195999999</v>
      </c>
      <c r="V73" s="205">
        <f>DB_Census_State!AM73*FE_ConvertionFactors!$C$16*FE_ConvertionFactors!$F$16*FE_ConvertionFactors!$H$16</f>
        <v>536858.04960000003</v>
      </c>
      <c r="W73" s="205">
        <f>DB_Census_State!AM73*FE_ConvertionFactors!$C$17*FE_ConvertionFactors!$F$17*FE_ConvertionFactors!$H$17</f>
        <v>500870.23702000006</v>
      </c>
      <c r="X73" s="205">
        <f>(DB_Census_State!AM73*FE_ConvertionFactors!$D$19/FE_ConvertionFactors!$D$13)*FE_ConvertionFactors!$F$19*FE_ConvertionFactors!$H$19</f>
        <v>2939151.4435555558</v>
      </c>
      <c r="Y73" s="205">
        <f>DB_Census_State!AM73*FE_ConvertionFactors!$C$14*FE_ConvertionFactors!$F$14*FE_ConvertionFactors!$I$14</f>
        <v>1245212.4206000001</v>
      </c>
      <c r="Z73" s="205">
        <f>DB_Census_State!AM73*FE_ConvertionFactors!$C$15*FE_ConvertionFactors!$F$15*FE_ConvertionFactors!$L$15</f>
        <v>213144.11444499998</v>
      </c>
      <c r="AA73" s="205">
        <f>DB_Census_State!AM73*FE_ConvertionFactors!$C$15*FE_ConvertionFactors!$F$15*FE_ConvertionFactors!$I$14</f>
        <v>251555.24460999999</v>
      </c>
      <c r="AB73" s="205">
        <f>DB_Census_State!AM73*FE_ConvertionFactors!$C$16*FE_ConvertionFactors!$F$16*FE_ConvertionFactors!$L$16</f>
        <v>357156.48001101019</v>
      </c>
      <c r="AC73" s="205">
        <f>DB_Census_State!AM73*FE_ConvertionFactors!$C$16*FE_ConvertionFactors!$F$16*FE_ConvertionFactors!$I$14</f>
        <v>498084.96823999996</v>
      </c>
      <c r="AD73" s="205">
        <f>DB_Census_State!AN73*FE_ConvertionFactors!$C$22*FE_ConvertionFactors!$F$22*FE_ConvertionFactors!$G$22</f>
        <v>2117.8578035999999</v>
      </c>
      <c r="AE73" s="205">
        <f>DB_Census_State!AN73*FE_ConvertionFactors!$C$23*FE_ConvertionFactors!$F$23*FE_ConvertionFactors!$G$23</f>
        <v>851.13907955999991</v>
      </c>
      <c r="AF73" s="205">
        <f>(DB_Census_State!AN73*FE_ConvertionFactors!$D$25/FE_ConvertionFactors!$D$21)*FE_ConvertionFactors!$F$25*FE_ConvertionFactors!$G$25</f>
        <v>48242.112576</v>
      </c>
      <c r="AG73" s="205">
        <f>DB_Census_State!AN73*FE_ConvertionFactors!$C$22*FE_ConvertionFactors!$F$22*FE_ConvertionFactors!$H$22</f>
        <v>687304.79663999996</v>
      </c>
      <c r="AH73" s="205">
        <f>DB_Census_State!AN73*FE_ConvertionFactors!$C$23*FE_ConvertionFactors!$F$23*FE_ConvertionFactors!$H$23</f>
        <v>220576.88822399997</v>
      </c>
      <c r="AI73" s="205">
        <f>(DB_Census_State!AN73*FE_ConvertionFactors!$D$25/FE_ConvertionFactors!$D$21)*FE_ConvertionFactors!$F$25*FE_ConvertionFactors!$H$25</f>
        <v>5143887.9071999993</v>
      </c>
      <c r="AJ73" s="205">
        <f>DB_Census_State!AN73*FE_ConvertionFactors!$C$22*FE_ConvertionFactors!$F$22*FE_ConvertionFactors!$I$22</f>
        <v>607385.63423999993</v>
      </c>
      <c r="AK73" s="205">
        <f>DB_Census_State!AO73*FE_ConvertionFactors!$F$27*FE_ConvertionFactors!$G$27</f>
        <v>9.7000000000000011</v>
      </c>
      <c r="AL73" s="205">
        <f>DB_Census_State!AO73*FE_ConvertionFactors!$C$29*FE_ConvertionFactors!$F$29*FE_ConvertionFactors!$G$29</f>
        <v>10.5105</v>
      </c>
      <c r="AM73" s="205">
        <f>DB_Census_State!AO73*FE_ConvertionFactors!$F$27*FE_ConvertionFactors!$H$27</f>
        <v>863.30000000000007</v>
      </c>
      <c r="AN73" s="205">
        <f>DB_Census_State!AO73*FE_ConvertionFactors!$C$29*FE_ConvertionFactors!$F$29*FE_ConvertionFactors!$H$29</f>
        <v>2375.1</v>
      </c>
      <c r="AO73" s="205">
        <f>DB_Census_State!AO73*FE_ConvertionFactors!$F$27*FE_ConvertionFactors!$I$27</f>
        <v>463.17500000000001</v>
      </c>
      <c r="AP73" s="205">
        <f>DB_Census_State!AP73*FE_ConvertionFactors!$F$31*FE_ConvertionFactors!$G$31</f>
        <v>207878.98509</v>
      </c>
      <c r="AQ73" s="205">
        <f>DB_Census_State!AP73*FE_ConvertionFactors!$F$31*FE_ConvertionFactors!$H$31</f>
        <v>28362667.006800003</v>
      </c>
      <c r="AR73" s="205">
        <f>DB_Census_State!AP73*FE_ConvertionFactors!$F$31*FE_ConvertionFactors!$I$31</f>
        <v>23635555.839000002</v>
      </c>
      <c r="AS73" s="205">
        <f>DB_Census_State!AQ73*FE_ConvertionFactors!$C$34*FE_ConvertionFactors!$F$34*FE_ConvertionFactors!$G$34</f>
        <v>13230.462560000004</v>
      </c>
      <c r="AT73" s="205">
        <f>DB_Census_State!AQ73*FE_ConvertionFactors!$C$35*FE_ConvertionFactors!$F$35*FE_ConvertionFactors!$G$35</f>
        <v>44014.913838</v>
      </c>
      <c r="AU73" s="205">
        <f>DB_Census_State!AQ73*FE_ConvertionFactors!$C$35*FE_ConvertionFactors!$C$37*FE_ConvertionFactors!$F$37*FE_ConvertionFactors!$G$37</f>
        <v>25196.092899264007</v>
      </c>
      <c r="AV73" s="205">
        <f>DB_Census_State!AQ73*FE_ConvertionFactors!$C$35*FE_ConvertionFactors!$C$38*FE_ConvertionFactors!$C$39*FE_ConvertionFactors!$F$39*FE_ConvertionFactors!$G$39</f>
        <v>9381.4256784710014</v>
      </c>
      <c r="AW73" s="205">
        <f>DB_Census_State!AQ73*FE_ConvertionFactors!$C$35*FE_ConvertionFactors!$C$38*FE_ConvertionFactors!$C$40*FE_ConvertionFactors!$F$40*FE_ConvertionFactors!$G$40</f>
        <v>1927.6902079050005</v>
      </c>
      <c r="AX73" s="205">
        <f>DB_Census_State!AQ73*FE_ConvertionFactors!$C$35*FE_ConvertionFactors!$C$38*FE_ConvertionFactors!$C$41*FE_ConvertionFactors!$F$41*FE_ConvertionFactors!$G$41</f>
        <v>0</v>
      </c>
      <c r="AY73" s="205">
        <f>DB_Census_State!AQ73*FE_ConvertionFactors!$C$35*FE_ConvertionFactors!$C$42*FE_ConvertionFactors!$C$44*FE_ConvertionFactors!$F$44*FE_ConvertionFactors!$G$44</f>
        <v>50586.511773537328</v>
      </c>
      <c r="AZ73" s="205">
        <f>(DB_Census_State!AQ73*FE_ConvertionFactors!$D$46/FE_ConvertionFactors!$D$33)*FE_ConvertionFactors!$F$46*FE_ConvertionFactors!$G$46</f>
        <v>173634.07054933332</v>
      </c>
      <c r="BA73" s="205">
        <f>DB_Census_State!AQ73*FE_ConvertionFactors!$C$34*FE_ConvertionFactors!$F$34*FE_ConvertionFactors!$H$34</f>
        <v>4498357.2704000007</v>
      </c>
      <c r="BB73" s="205">
        <f>DB_Census_State!AQ73*FE_ConvertionFactors!$C$35*FE_ConvertionFactors!$F$35*FE_ConvertionFactors!$H$35</f>
        <v>49883569.016400002</v>
      </c>
      <c r="BC73" s="205">
        <f>DB_Census_State!AQ73*FE_ConvertionFactors!$C$35*FE_ConvertionFactors!$C$37*FE_ConvertionFactors!$F$37*FE_ConvertionFactors!$H$37</f>
        <v>25756006.074803207</v>
      </c>
      <c r="BD73" s="205">
        <f>DB_Census_State!AQ73*FE_ConvertionFactors!$C$35*FE_ConvertionFactors!$C$38*FE_ConvertionFactors!$C$39*FE_ConvertionFactors!$F$39*FE_ConvertionFactors!$H$39</f>
        <v>2507399.2267913404</v>
      </c>
      <c r="BE73" s="205">
        <f>DB_Census_State!AQ73*FE_ConvertionFactors!$C$35*FE_ConvertionFactors!$C$38*FE_ConvertionFactors!$C$40*FE_ConvertionFactors!$F$40*FE_ConvertionFactors!$H$40</f>
        <v>862203.25662660028</v>
      </c>
      <c r="BF73" s="205">
        <f>DB_Census_State!AQ73*FE_ConvertionFactors!$C$35*FE_ConvertionFactors!$C$38*FE_ConvertionFactors!$C$41*FE_ConvertionFactors!$F$41*FE_ConvertionFactors!$H$41</f>
        <v>9408880.6602199506</v>
      </c>
      <c r="BG73" s="205">
        <f>DB_Census_State!AQ73*FE_ConvertionFactors!$C$35*FE_ConvertionFactors!$C$42*FE_ConvertionFactors!$C$44*FE_ConvertionFactors!$F$44*FE_ConvertionFactors!$H$44</f>
        <v>5307437.3008301463</v>
      </c>
      <c r="BH73" s="205">
        <f>(DB_Census_State!AQ73*FE_ConvertionFactors!$D$46/FE_ConvertionFactors!$D$33)*FE_ConvertionFactors!$F$46*FE_ConvertionFactors!$H$46</f>
        <v>56764984.602666669</v>
      </c>
      <c r="BI73" s="205">
        <f>DB_Census_State!AQ73*FE_ConvertionFactors!$C$35*FE_ConvertionFactors!$C$38*FE_ConvertionFactors!$C$41*FE_ConvertionFactors!$F$41*FE_ConvertionFactors!$I$41</f>
        <v>8709935.2397464681</v>
      </c>
      <c r="BJ73" s="181">
        <f>DB_Census_State!AR73*FE_ConvertionFactors!$F$48*FE_ConvertionFactors!$G$48</f>
        <v>45481.843439999997</v>
      </c>
      <c r="BK73" s="205">
        <f>(DB_Census_State!AR73*FE_ConvertionFactors!$D$50/FE_ConvertionFactors!$D$48)*FE_ConvertionFactors!$F$50*FE_ConvertionFactors!$G$50</f>
        <v>19290.387599999998</v>
      </c>
      <c r="BL73" s="181">
        <f>DB_Census_State!AR73*FE_ConvertionFactors!$F$48*FE_ConvertionFactors!$H$48</f>
        <v>3411138.2580000004</v>
      </c>
      <c r="BM73" s="205">
        <f>(DB_Census_State!AR73*FE_ConvertionFactors!$D$50/FE_ConvertionFactors!$D$48)*FE_ConvertionFactors!$F$50*FE_ConvertionFactors!$H$50</f>
        <v>4863351.2399999993</v>
      </c>
      <c r="BN73" s="181">
        <f>DB_Census_State!AR73*FE_ConvertionFactors!$F$48*FE_ConvertionFactors!$I$48</f>
        <v>2407970.1789000002</v>
      </c>
      <c r="BO73" s="181">
        <f>DB_Census_State!AS73*FE_ConvertionFactors!$F$52*FE_ConvertionFactors!$G$52</f>
        <v>5095.227672</v>
      </c>
      <c r="BP73" s="205">
        <f>DB_Census_State!AS73*FE_ConvertionFactors!$C$53*FE_ConvertionFactors!$F$53*FE_ConvertionFactors!$G$53</f>
        <v>1528.5683016</v>
      </c>
      <c r="BQ73" s="205">
        <f>DB_Census_State!AS73*FE_ConvertionFactors!$C$54*FE_ConvertionFactors!$C$55*FE_ConvertionFactors!$F$55*FE_ConvertionFactors!$G$55</f>
        <v>2463.4584239999999</v>
      </c>
      <c r="BR73" s="205">
        <f>DB_Census_State!AS73*FE_ConvertionFactors!$C$54*FE_ConvertionFactors!$C$56*FE_ConvertionFactors!$F$56*FE_ConvertionFactors!$G$56</f>
        <v>433.08209937890763</v>
      </c>
      <c r="BS73" s="205">
        <f>DB_Census_State!AS73*FE_ConvertionFactors!$F$52*FE_ConvertionFactors!$H$52</f>
        <v>1211837.9328000001</v>
      </c>
      <c r="BT73" s="205">
        <f>DB_Census_State!AS73*FE_ConvertionFactors!$C$53*FE_ConvertionFactors!$F$53*FE_ConvertionFactors!$H$53</f>
        <v>363551.37984000007</v>
      </c>
      <c r="BU73" s="205">
        <f>DB_Census_State!AS73*FE_ConvertionFactors!$C$54*FE_ConvertionFactors!$C$55*FE_ConvertionFactors!$F$55*FE_ConvertionFactors!$H$55</f>
        <v>743143.29124000005</v>
      </c>
      <c r="BV73" s="205">
        <f>DB_Census_State!AS73*FE_ConvertionFactors!$C$54*FE_ConvertionFactors!$C$56*FE_ConvertionFactors!$F$56*FE_ConvertionFactors!$H$56</f>
        <v>113756.23143685973</v>
      </c>
      <c r="BW73" s="205">
        <f>DB_Census_State!AS73*FE_ConvertionFactors!$F$52*FE_ConvertionFactors!$I$52</f>
        <v>619689.85199999996</v>
      </c>
      <c r="BX73" s="205">
        <f>DB_Census_State!AS73*FE_ConvertionFactors!$C$53*FE_ConvertionFactors!$F$53*FE_ConvertionFactors!$I$53</f>
        <v>185906.95560000002</v>
      </c>
      <c r="BY73" s="205">
        <f>DB_Census_State!AS73*FE_ConvertionFactors!$C$54*FE_ConvertionFactors!$C$55*FE_ConvertionFactors!$F$55*FE_ConvertionFactors!$L$55</f>
        <v>385941.81975999998</v>
      </c>
      <c r="BZ73" s="205">
        <f>DB_Census_State!AS73*FE_ConvertionFactors!$C$54*FE_ConvertionFactors!$C$56*FE_ConvertionFactors!$F$56*FE_ConvertionFactors!$I$56</f>
        <v>64962.314906836145</v>
      </c>
      <c r="CA73" s="205">
        <f>DB_Census_State!AT73*FE_ConvertionFactors!$F$58*FE_ConvertionFactors!$G$58</f>
        <v>3045.1751199999999</v>
      </c>
      <c r="CB73" s="205">
        <f>(DB_Census_State!AT73*FE_ConvertionFactors!$D$60/FE_ConvertionFactors!$D$58)*FE_ConvertionFactors!$F$60*FE_ConvertionFactors!$G$60</f>
        <v>14278.506034090909</v>
      </c>
      <c r="CC73" s="205">
        <f>DB_Census_State!AT73*FE_ConvertionFactors!$F$58*FE_ConvertionFactors!$H$58</f>
        <v>2002788.2520000001</v>
      </c>
      <c r="CD73" s="205">
        <f>(DB_Census_State!AT73*FE_ConvertionFactors!$D$60/FE_ConvertionFactors!$D$58)*FE_ConvertionFactors!$F$60*FE_ConvertionFactors!$H$60</f>
        <v>1141133.6147727272</v>
      </c>
      <c r="CE73" s="205">
        <f>DB_Census_State!AT73*FE_ConvertionFactors!$F$58*FE_ConvertionFactors!$I$58</f>
        <v>1499163.1359999999</v>
      </c>
      <c r="CF73" s="205">
        <f>DB_Census_State!AU73*FE_ConvertionFactors!$F$62*FE_ConvertionFactors!$G$62</f>
        <v>269483.80800000002</v>
      </c>
      <c r="CG73" s="205">
        <f>DB_Census_State!AU73*FE_ConvertionFactors!$C$63*FE_ConvertionFactors!$F$63*FE_ConvertionFactors!$G$63</f>
        <v>107793.52320000001</v>
      </c>
      <c r="CH73" s="205">
        <f>DB_Census_State!AU73*FE_ConvertionFactors!$C$64*FE_ConvertionFactors!$F$64*FE_ConvertionFactors!$G$64</f>
        <v>161690.28480000002</v>
      </c>
      <c r="CI73" s="205">
        <f>(DB_Census_State!AU73*FE_ConvertionFactors!$D$66/FE_ConvertionFactors!$D$62)*FE_ConvertionFactors!$F$66*FE_ConvertionFactors!$G$66</f>
        <v>143163.27300000002</v>
      </c>
      <c r="CJ73" s="205">
        <f>DB_Census_State!AU73*FE_ConvertionFactors!$F$62*FE_ConvertionFactors!$H$62</f>
        <v>50662955.904000007</v>
      </c>
      <c r="CK73" s="205">
        <f>DB_Census_State!AU73*FE_ConvertionFactors!$C$63*FE_ConvertionFactors!$F$63*FE_ConvertionFactors!$H$63</f>
        <v>20265182.3616</v>
      </c>
      <c r="CL73" s="205">
        <f>DB_Census_State!AU73*FE_ConvertionFactors!$C$64*FE_ConvertionFactors!$F$64*FE_ConvertionFactors!$H$64</f>
        <v>30397773.542400002</v>
      </c>
      <c r="CM73" s="205">
        <f>(DB_Census_State!AU73*FE_ConvertionFactors!$D$66/FE_ConvertionFactors!$D$62)*FE_ConvertionFactors!$F$66*FE_ConvertionFactors!$H$66</f>
        <v>42948981.899999999</v>
      </c>
      <c r="CN73" s="205">
        <f>DB_Census_State!AU73*FE_ConvertionFactors!$F$62*FE_ConvertionFactors!$I$62</f>
        <v>43117409.280000001</v>
      </c>
      <c r="CO73" s="205">
        <f>DB_Census_State!AU73*FE_ConvertionFactors!$C$63*FE_ConvertionFactors!$F$63*FE_ConvertionFactors!$I$63</f>
        <v>17246963.712000001</v>
      </c>
      <c r="CP73" s="205">
        <f>DB_Census_State!AU73*FE_ConvertionFactors!$C$64*FE_ConvertionFactors!$F$64*FE_ConvertionFactors!$L$64</f>
        <v>25951290.710399996</v>
      </c>
      <c r="CQ73" s="205">
        <f>DB_Census_State!AU73*FE_ConvertionFactors!$C$64*FE_ConvertionFactors!$F$64*FE_ConvertionFactors!$I$63</f>
        <v>25870445.568</v>
      </c>
      <c r="CR73" s="205">
        <f>DB_Census_State!AV73*FE_ConvertionFactors!$F$68*FE_ConvertionFactors!$G$68</f>
        <v>314823.23600000003</v>
      </c>
      <c r="CS73" s="205">
        <f>DB_Census_State!AV73*FE_ConvertionFactors!$C$69*FE_ConvertionFactors!$F$69*FE_ConvertionFactors!$G$69</f>
        <v>62964.647200000007</v>
      </c>
      <c r="CT73" s="205">
        <f>DB_Census_State!AV73*FE_ConvertionFactors!$C$70*FE_ConvertionFactors!$C$71*FE_ConvertionFactors!$F$71*FE_ConvertionFactors!$G$71</f>
        <v>0</v>
      </c>
      <c r="CU73" s="205">
        <f>DB_Census_State!AV73*FE_ConvertionFactors!$C$70*FE_ConvertionFactors!$C$72*FE_ConvertionFactors!$F$72*FE_ConvertionFactors!$G$72</f>
        <v>267789.12888504006</v>
      </c>
      <c r="CV73" s="205">
        <f>(DB_Census_State!AV73*FE_ConvertionFactors!$D$74/FE_ConvertionFactors!$D$69)*FE_ConvertionFactors!$F$74*FE_ConvertionFactors!$G$74</f>
        <v>38920.455000000002</v>
      </c>
      <c r="CW73" s="205">
        <f>DB_Census_State!AV73*FE_ConvertionFactors!$F$68*FE_ConvertionFactors!$H$68</f>
        <v>18417159.306000002</v>
      </c>
      <c r="CX73" s="205">
        <f>DB_Census_State!AV73*FE_ConvertionFactors!$C$69*FE_ConvertionFactors!$F$69*FE_ConvertionFactors!$H$69</f>
        <v>3683431.8612000002</v>
      </c>
      <c r="CY73" s="205">
        <f>DB_Census_State!AV73*FE_ConvertionFactors!$C$70*FE_ConvertionFactors!$C$71*FE_ConvertionFactors!$F$71*FE_ConvertionFactors!$H$71</f>
        <v>4078863.6839999999</v>
      </c>
      <c r="CZ73" s="205">
        <f>DB_Census_State!AV73*FE_ConvertionFactors!$C$70*FE_ConvertionFactors!$C$72*FE_ConvertionFactors!$F$72*FE_ConvertionFactors!$H$72</f>
        <v>10184258.376516001</v>
      </c>
      <c r="DA73" s="205">
        <f>(DB_Census_State!AV73*FE_ConvertionFactors!$D$74/FE_ConvertionFactors!$D$69)*FE_ConvertionFactors!$F$74*FE_ConvertionFactors!$H$74</f>
        <v>12843750.15</v>
      </c>
      <c r="DB73" s="205">
        <f>DB_Census_State!AV73*FE_ConvertionFactors!$F$68*FE_ConvertionFactors!$I$68</f>
        <v>14954103.710000001</v>
      </c>
      <c r="DC73" s="205">
        <f>DB_Census_State!AV73*FE_ConvertionFactors!$C$69*FE_ConvertionFactors!$F$69*FE_ConvertionFactors!$I$69</f>
        <v>2990820.7420000006</v>
      </c>
      <c r="DD73" s="205">
        <f>DB_Census_State!AV73*FE_ConvertionFactors!$C$70*FE_ConvertionFactors!$C$71*FE_ConvertionFactors!$F$71*FE_ConvertionFactors!$I$71</f>
        <v>3840151.56</v>
      </c>
      <c r="DE73" s="205">
        <f>DB_Census_State!AV73*FE_ConvertionFactors!$C$70*FE_ConvertionFactors!$C$72*FE_ConvertionFactors!$F$72*FE_ConvertionFactors!$L$72</f>
        <v>7159998.9093780024</v>
      </c>
      <c r="DF73" s="205">
        <f>DB_Census_State!AV73*FE_ConvertionFactors!$C$70*FE_ConvertionFactors!$C$72*FE_ConvertionFactors!$F$72*FE_ConvertionFactors!$I$69</f>
        <v>9822381.1753200013</v>
      </c>
      <c r="DG73" s="205">
        <f>DB_Census_State!AW73*FE_ConvertionFactors!$F$76*FE_ConvertionFactors!$G$76</f>
        <v>987.9584000000001</v>
      </c>
      <c r="DH73" s="205">
        <f>DB_Census_State!AW73*FE_ConvertionFactors!$C$77*FE_ConvertionFactors!$F$77*FE_ConvertionFactors!$G$77</f>
        <v>683.28032000000007</v>
      </c>
      <c r="DI73" s="205">
        <f>DB_Census_State!AW73*FE_ConvertionFactors!$C$78*FE_ConvertionFactors!$F$78*FE_ConvertionFactors!$G$78</f>
        <v>259.96087199999999</v>
      </c>
      <c r="DJ73" s="205">
        <f>(DB_Census_State!AW73*FE_ConvertionFactors!$D$80/FE_ConvertionFactors!$D$76)*FE_ConvertionFactors!$F$80*FE_ConvertionFactors!$G$80</f>
        <v>495.10187999999999</v>
      </c>
      <c r="DK73" s="205">
        <f>DB_Census_State!AW73*FE_ConvertionFactors!$F$76*FE_ConvertionFactors!$H$76</f>
        <v>139834.11199999999</v>
      </c>
      <c r="DL73" s="205">
        <f>DB_Census_State!AW73*FE_ConvertionFactors!$C$77*FE_ConvertionFactors!$F$77*FE_ConvertionFactors!$H$77</f>
        <v>108730.69440000001</v>
      </c>
      <c r="DM73" s="205">
        <f>DB_Census_State!AW73*FE_ConvertionFactors!$C$78*FE_ConvertionFactors!$F$78*FE_ConvertionFactors!$H$78</f>
        <v>28400.349599999998</v>
      </c>
      <c r="DN73" s="205">
        <f>(DB_Census_State!AW73*FE_ConvertionFactors!$D$80/FE_ConvertionFactors!$D$76)*FE_ConvertionFactors!$F$80*FE_ConvertionFactors!$H$80</f>
        <v>218080.59</v>
      </c>
      <c r="DO73" s="205">
        <f>DB_Census_State!AW73*FE_ConvertionFactors!$F$76*FE_ConvertionFactors!$I$76</f>
        <v>121594.88</v>
      </c>
      <c r="DP73" s="205">
        <f>DB_Census_State!AW73*FE_ConvertionFactors!$C$77*FE_ConvertionFactors!$F$77*FE_ConvertionFactors!$I$77</f>
        <v>95065.088000000003</v>
      </c>
      <c r="DQ73" s="205">
        <f>DB_Census_State!AW73*FE_ConvertionFactors!$C$78*FE_ConvertionFactors!$F$78*FE_ConvertionFactors!$L$78</f>
        <v>13974.7752</v>
      </c>
      <c r="DR73" s="205">
        <f>DB_Census_State!AW73*FE_ConvertionFactors!$C$78*FE_ConvertionFactors!$F$78*FE_ConvertionFactors!$I$77</f>
        <v>24042.624</v>
      </c>
      <c r="DS73" s="181">
        <f>SUM(DB_Census_State!M73:N73)*FE_ConvertionFactors!$E$84*FE_ConvertionFactors!$F$84*FE_ConvertionFactors!$G$84</f>
        <v>132953.5693890882</v>
      </c>
      <c r="DT73" s="181">
        <f>SUM(DB_Census_State!O73:P73)*FE_ConvertionFactors!$E$85*FE_ConvertionFactors!$F$85*FE_ConvertionFactors!$G$85</f>
        <v>133.07693295999999</v>
      </c>
      <c r="DU73" s="181">
        <f>SUM(DB_Census_State!Q73:S73)*FE_ConvertionFactors!$E$86*FE_ConvertionFactors!$F$86*FE_ConvertionFactors!$G$86</f>
        <v>2349.5934691125003</v>
      </c>
      <c r="DV73" s="181">
        <f>DB_Census_State!U73*FE_ConvertionFactors!$E$87*FE_ConvertionFactors!$F$87*FE_ConvertionFactors!$G$87</f>
        <v>19681.295029988411</v>
      </c>
      <c r="DW73" s="181">
        <f>DB_Census_State!V73*FE_ConvertionFactors!$E$88*FE_ConvertionFactors!$F$88*FE_ConvertionFactors!$G$88</f>
        <v>61095.693015000012</v>
      </c>
      <c r="DX73" s="181">
        <f>SUM(DB_Census_State!M73:N73)*FE_ConvertionFactors!$E$84*FE_ConvertionFactors!$F$84*FE_ConvertionFactors!$H$84</f>
        <v>7511013.3356173197</v>
      </c>
      <c r="DY73" s="181">
        <f>SUM(DB_Census_State!O73:P73)*FE_ConvertionFactors!$E$85*FE_ConvertionFactors!$F$85*FE_ConvertionFactors!$H$85</f>
        <v>8297.7381728</v>
      </c>
      <c r="DZ73" s="181">
        <f>SUM(DB_Census_State!Q73:S73)*FE_ConvertionFactors!$E$86*FE_ConvertionFactors!$F$86*FE_ConvertionFactors!$H$86</f>
        <v>149314.69288125003</v>
      </c>
      <c r="EA73" s="181">
        <f>DB_Census_State!U73*FE_ConvertionFactors!$E$87*FE_ConvertionFactors!$F$87*FE_ConvertionFactors!$H$87</f>
        <v>1504140.4232763164</v>
      </c>
      <c r="EB73" s="181">
        <f>DB_Census_State!V73*FE_ConvertionFactors!$E$88*FE_ConvertionFactors!$F$88*FE_ConvertionFactors!$H$88</f>
        <v>3651696.594000001</v>
      </c>
      <c r="EC73" s="181">
        <f>SUM(DB_Census_State!M73:N73)*FE_ConvertionFactors!$E$84*FE_ConvertionFactors!$F$84*FE_ConvertionFactors!$I$84</f>
        <v>5064897.8814890739</v>
      </c>
      <c r="ED73" s="181">
        <f>SUM(DB_Census_State!O73:P73)*FE_ConvertionFactors!$E$85*FE_ConvertionFactors!$F$85*FE_ConvertionFactors!$I$85</f>
        <v>5604.8872940800002</v>
      </c>
      <c r="EE73" s="181">
        <f>SUM(DB_Census_State!Q73:S73)*FE_ConvertionFactors!$E$86*FE_ConvertionFactors!$F$86*FE_ConvertionFactors!$I$86</f>
        <v>100857.84915375001</v>
      </c>
      <c r="EF73" s="181">
        <f>DB_Census_State!U73*FE_ConvertionFactors!$E$87*FE_ConvertionFactors!$F$87*FE_ConvertionFactors!$I$87</f>
        <v>1203312.3386210531</v>
      </c>
      <c r="EG73" s="181">
        <f>DB_Census_State!V73*FE_ConvertionFactors!$E$88*FE_ConvertionFactors!$F$88*FE_ConvertionFactors!$I$88</f>
        <v>2331467.8254000009</v>
      </c>
      <c r="EH73" s="181">
        <f>DB_Census_State!W73*0.00104*FE_ConvertionFactors!$F$90*FE_ConvertionFactors!$G$90</f>
        <v>184922.95999840001</v>
      </c>
      <c r="EI73" s="181">
        <f>DB_Census_State!X73*0.00104*FE_ConvertionFactors!$F$91*FE_ConvertionFactors!$G$91</f>
        <v>69.331038399999997</v>
      </c>
      <c r="EJ73" s="181">
        <f>DB_Census_State!Y73*0.000054*FE_ConvertionFactors!$F$92*FE_ConvertionFactors!$G$92</f>
        <v>14764.021599600001</v>
      </c>
      <c r="EK73" s="205">
        <f>DB_Census_State!W73*0.00104*FE_ConvertionFactors!$F$90*FE_ConvertionFactors!$H$90</f>
        <v>21981408.452639997</v>
      </c>
      <c r="EL73" s="205">
        <f>DB_Census_State!X73*0.00104*FE_ConvertionFactors!$F$91*FE_ConvertionFactors!$H$91</f>
        <v>8241.2366399999992</v>
      </c>
      <c r="EM73" s="205">
        <f>DB_Census_State!Y73*0.000054*FE_ConvertionFactors!$F$92*FE_ConvertionFactors!$H$92</f>
        <v>1227522.9387096001</v>
      </c>
      <c r="EN73" s="205">
        <f>DB_Census_State!W73*0.00104*FE_ConvertionFactors!$F$90*FE_ConvertionFactors!$I$90</f>
        <v>15254399.643641599</v>
      </c>
      <c r="EO73" s="205">
        <f>DB_Census_State!X73*0.00104*FE_ConvertionFactors!$F$91*FE_ConvertionFactors!$I$91</f>
        <v>5719.1566015999997</v>
      </c>
      <c r="EP73" s="205">
        <f>DB_Census_State!Y73*0.000054*FE_ConvertionFactors!$F$92*FE_ConvertionFactors!$I$92</f>
        <v>725546.20432320004</v>
      </c>
    </row>
    <row r="74" spans="1:146" x14ac:dyDescent="0.2">
      <c r="A74" s="203">
        <v>32</v>
      </c>
      <c r="B74" s="203" t="s">
        <v>49</v>
      </c>
      <c r="C74" s="203">
        <v>1995</v>
      </c>
      <c r="D74" s="204" t="s">
        <v>202</v>
      </c>
      <c r="E74" s="205">
        <f>DB_Census_State!AL74*FE_ConvertionFactors!$C$4*FE_ConvertionFactors!$F$4*FE_ConvertionFactors!$G$4</f>
        <v>0</v>
      </c>
      <c r="F74" s="205">
        <f>DB_Census_State!AL74*FE_ConvertionFactors!$C$5*FE_ConvertionFactors!$F$5*FE_ConvertionFactors!$G$5</f>
        <v>0.48642439999999998</v>
      </c>
      <c r="G74" s="205">
        <f>(DB_Census_State!AL74*FE_ConvertionFactors!$D$9/FE_ConvertionFactors!$D$3)*FE_ConvertionFactors!$C$10*FE_ConvertionFactors!$F$10*FE_ConvertionFactors!$G$10</f>
        <v>4.5218133333333334E-2</v>
      </c>
      <c r="H74" s="205">
        <f>(DB_Census_State!AL74*FE_ConvertionFactors!$D$9/FE_ConvertionFactors!$D$3)*FE_ConvertionFactors!$C$11*FE_ConvertionFactors!$F$11*FE_ConvertionFactors!$G$11</f>
        <v>1.3322400000000002E-2</v>
      </c>
      <c r="I74" s="205">
        <f>DB_Census_State!AL74*FE_ConvertionFactors!$C$4*FE_ConvertionFactors!$F$4*FE_ConvertionFactors!$H$4</f>
        <v>15.719999999999999</v>
      </c>
      <c r="J74" s="205">
        <f>DB_Census_State!AL74*FE_ConvertionFactors!$C$5*FE_ConvertionFactors!$F$5*FE_ConvertionFactors!$H$5</f>
        <v>27.962900000000001</v>
      </c>
      <c r="K74" s="205">
        <f>(DB_Census_State!AL74*FE_ConvertionFactors!$D$9/FE_ConvertionFactors!$D$3)*FE_ConvertionFactors!$C$10*FE_ConvertionFactors!$F$10*FE_ConvertionFactors!$H$10</f>
        <v>13.282826666666667</v>
      </c>
      <c r="L74" s="205">
        <f>(DB_Census_State!AL74*FE_ConvertionFactors!$D$9/FE_ConvertionFactors!$D$3)*FE_ConvertionFactors!$C$11*FE_ConvertionFactors!$F$11*FE_ConvertionFactors!$H$11</f>
        <v>2.0748000000000002</v>
      </c>
      <c r="M74" s="205">
        <f>DB_Census_State!AL74*FE_ConvertionFactors!$C$4*FE_ConvertionFactors!$F$4*FE_ConvertionFactors!$I$4</f>
        <v>14.8</v>
      </c>
      <c r="N74" s="205">
        <f>DB_Census_State!AL74*FE_ConvertionFactors!$C$5*FE_ConvertionFactors!$F$5*FE_ConvertionFactors!$L$5</f>
        <v>14.111510000000001</v>
      </c>
      <c r="O74" s="205">
        <f>DB_Census_State!AM74*FE_ConvertionFactors!$C$14*FE_ConvertionFactors!$F$14*FE_ConvertionFactors!$G$14</f>
        <v>786.16241600000001</v>
      </c>
      <c r="P74" s="205">
        <f>DB_Census_State!AM74*FE_ConvertionFactors!$C$15*FE_ConvertionFactors!$F$15*FE_ConvertionFactors!$G$15</f>
        <v>226.01152519999999</v>
      </c>
      <c r="Q74" s="205">
        <f>DB_Census_State!AM74*FE_ConvertionFactors!$C$16*FE_ConvertionFactors!$F$16*FE_ConvertionFactors!$G$16</f>
        <v>314.46496640000004</v>
      </c>
      <c r="R74" s="205">
        <f>DB_Census_State!AM74*FE_ConvertionFactors!$C$17*FE_ConvertionFactors!$F$17*FE_ConvertionFactors!$G$17</f>
        <v>115.26336940000002</v>
      </c>
      <c r="S74" s="205">
        <f>(DB_Census_State!AM74*FE_ConvertionFactors!$D$19/FE_ConvertionFactors!$D$13)*FE_ConvertionFactors!$F$19*FE_ConvertionFactors!$G$19</f>
        <v>807.4051626666668</v>
      </c>
      <c r="T74" s="205">
        <f>DB_Census_State!AM74*FE_ConvertionFactors!$C$14*FE_ConvertionFactors!$F$14*FE_ConvertionFactors!$H$14</f>
        <v>136066.57199999999</v>
      </c>
      <c r="U74" s="205">
        <f>DB_Census_State!AM74*FE_ConvertionFactors!$C$15*FE_ConvertionFactors!$F$15*FE_ConvertionFactors!$H$15</f>
        <v>32374.623879999999</v>
      </c>
      <c r="V74" s="205">
        <f>DB_Census_State!AM74*FE_ConvertionFactors!$C$16*FE_ConvertionFactors!$F$16*FE_ConvertionFactors!$H$16</f>
        <v>54426.628800000006</v>
      </c>
      <c r="W74" s="205">
        <f>DB_Census_State!AM74*FE_ConvertionFactors!$C$17*FE_ConvertionFactors!$F$17*FE_ConvertionFactors!$H$17</f>
        <v>50778.187060000011</v>
      </c>
      <c r="X74" s="205">
        <f>(DB_Census_State!AM74*FE_ConvertionFactors!$D$19/FE_ConvertionFactors!$D$13)*FE_ConvertionFactors!$F$19*FE_ConvertionFactors!$H$19</f>
        <v>297970.95288888895</v>
      </c>
      <c r="Y74" s="205">
        <f>DB_Census_State!AM74*FE_ConvertionFactors!$C$14*FE_ConvertionFactors!$F$14*FE_ConvertionFactors!$I$14</f>
        <v>126239.54179999999</v>
      </c>
      <c r="Z74" s="205">
        <f>DB_Census_State!AM74*FE_ConvertionFactors!$C$15*FE_ConvertionFactors!$F$15*FE_ConvertionFactors!$L$15</f>
        <v>21608.534334999997</v>
      </c>
      <c r="AA74" s="205">
        <f>DB_Census_State!AM74*FE_ConvertionFactors!$C$15*FE_ConvertionFactors!$F$15*FE_ConvertionFactors!$I$14</f>
        <v>25502.651829999999</v>
      </c>
      <c r="AB74" s="205">
        <f>DB_Census_State!AM74*FE_ConvertionFactors!$C$16*FE_ConvertionFactors!$F$16*FE_ConvertionFactors!$L$16</f>
        <v>36208.497154056415</v>
      </c>
      <c r="AC74" s="205">
        <f>DB_Census_State!AM74*FE_ConvertionFactors!$C$16*FE_ConvertionFactors!$F$16*FE_ConvertionFactors!$I$14</f>
        <v>50495.816720000003</v>
      </c>
      <c r="AD74" s="205">
        <f>DB_Census_State!AN74*FE_ConvertionFactors!$C$22*FE_ConvertionFactors!$F$22*FE_ConvertionFactors!$G$22</f>
        <v>1126.7379815999998</v>
      </c>
      <c r="AE74" s="205">
        <f>DB_Census_State!AN74*FE_ConvertionFactors!$C$23*FE_ConvertionFactors!$F$23*FE_ConvertionFactors!$G$23</f>
        <v>452.82111335999991</v>
      </c>
      <c r="AF74" s="205">
        <f>(DB_Census_State!AN74*FE_ConvertionFactors!$D$25/FE_ConvertionFactors!$D$21)*FE_ConvertionFactors!$F$25*FE_ConvertionFactors!$G$25</f>
        <v>25665.661055999997</v>
      </c>
      <c r="AG74" s="205">
        <f>DB_Census_State!AN74*FE_ConvertionFactors!$C$22*FE_ConvertionFactors!$F$22*FE_ConvertionFactors!$H$22</f>
        <v>365658.36383999995</v>
      </c>
      <c r="AH74" s="205">
        <f>DB_Census_State!AN74*FE_ConvertionFactors!$C$23*FE_ConvertionFactors!$F$23*FE_ConvertionFactors!$H$23</f>
        <v>117350.82374399998</v>
      </c>
      <c r="AI74" s="205">
        <f>(DB_Census_State!AN74*FE_ConvertionFactors!$D$25/FE_ConvertionFactors!$D$21)*FE_ConvertionFactors!$F$25*FE_ConvertionFactors!$H$25</f>
        <v>2736639.7631999995</v>
      </c>
      <c r="AJ74" s="205">
        <f>DB_Census_State!AN74*FE_ConvertionFactors!$C$22*FE_ConvertionFactors!$F$22*FE_ConvertionFactors!$I$22</f>
        <v>323139.94943999994</v>
      </c>
      <c r="AK74" s="205">
        <f>DB_Census_State!AO74*FE_ConvertionFactors!$F$27*FE_ConvertionFactors!$G$27</f>
        <v>1196.01</v>
      </c>
      <c r="AL74" s="205">
        <f>DB_Census_State!AO74*FE_ConvertionFactors!$C$29*FE_ConvertionFactors!$F$29*FE_ConvertionFactors!$G$29</f>
        <v>1295.9446500000001</v>
      </c>
      <c r="AM74" s="205">
        <f>DB_Census_State!AO74*FE_ConvertionFactors!$F$27*FE_ConvertionFactors!$H$27</f>
        <v>106444.89000000001</v>
      </c>
      <c r="AN74" s="205">
        <f>DB_Census_State!AO74*FE_ConvertionFactors!$C$29*FE_ConvertionFactors!$F$29*FE_ConvertionFactors!$H$29</f>
        <v>292849.83</v>
      </c>
      <c r="AO74" s="205">
        <f>DB_Census_State!AO74*FE_ConvertionFactors!$F$27*FE_ConvertionFactors!$I$27</f>
        <v>57109.477500000008</v>
      </c>
      <c r="AP74" s="205">
        <f>DB_Census_State!AP74*FE_ConvertionFactors!$F$31*FE_ConvertionFactors!$G$31</f>
        <v>91850.354189999998</v>
      </c>
      <c r="AQ74" s="205">
        <f>DB_Census_State!AP74*FE_ConvertionFactors!$F$31*FE_ConvertionFactors!$H$31</f>
        <v>12531911.338800002</v>
      </c>
      <c r="AR74" s="205">
        <f>DB_Census_State!AP74*FE_ConvertionFactors!$F$31*FE_ConvertionFactors!$I$31</f>
        <v>10443259.449000001</v>
      </c>
      <c r="AS74" s="205">
        <f>DB_Census_State!AQ74*FE_ConvertionFactors!$C$34*FE_ConvertionFactors!$F$34*FE_ConvertionFactors!$G$34</f>
        <v>1996.8491200000005</v>
      </c>
      <c r="AT74" s="205">
        <f>DB_Census_State!AQ74*FE_ConvertionFactors!$C$35*FE_ConvertionFactors!$F$35*FE_ConvertionFactors!$G$35</f>
        <v>6643.0891260000008</v>
      </c>
      <c r="AU74" s="205">
        <f>DB_Census_State!AQ74*FE_ConvertionFactors!$C$35*FE_ConvertionFactors!$C$37*FE_ConvertionFactors!$F$37*FE_ConvertionFactors!$G$37</f>
        <v>3802.7994641280011</v>
      </c>
      <c r="AV74" s="205">
        <f>DB_Census_State!AQ74*FE_ConvertionFactors!$C$35*FE_ConvertionFactors!$C$38*FE_ConvertionFactors!$C$39*FE_ConvertionFactors!$F$39*FE_ConvertionFactors!$G$39</f>
        <v>1415.9211384670002</v>
      </c>
      <c r="AW74" s="205">
        <f>DB_Census_State!AQ74*FE_ConvertionFactors!$C$35*FE_ConvertionFactors!$C$38*FE_ConvertionFactors!$C$40*FE_ConvertionFactors!$F$40*FE_ConvertionFactors!$G$40</f>
        <v>290.94269968500004</v>
      </c>
      <c r="AX74" s="205">
        <f>DB_Census_State!AQ74*FE_ConvertionFactors!$C$35*FE_ConvertionFactors!$C$38*FE_ConvertionFactors!$C$41*FE_ConvertionFactors!$F$41*FE_ConvertionFactors!$G$41</f>
        <v>0</v>
      </c>
      <c r="AY74" s="205">
        <f>DB_Census_State!AQ74*FE_ConvertionFactors!$C$35*FE_ConvertionFactors!$C$42*FE_ConvertionFactors!$C$44*FE_ConvertionFactors!$F$44*FE_ConvertionFactors!$G$44</f>
        <v>7634.9281864305167</v>
      </c>
      <c r="AZ74" s="205">
        <f>(DB_Census_State!AQ74*FE_ConvertionFactors!$D$46/FE_ConvertionFactors!$D$33)*FE_ConvertionFactors!$F$46*FE_ConvertionFactors!$G$46</f>
        <v>26206.267498666668</v>
      </c>
      <c r="BA74" s="205">
        <f>DB_Census_State!AQ74*FE_ConvertionFactors!$C$34*FE_ConvertionFactors!$F$34*FE_ConvertionFactors!$H$34</f>
        <v>678928.70080000011</v>
      </c>
      <c r="BB74" s="205">
        <f>DB_Census_State!AQ74*FE_ConvertionFactors!$C$35*FE_ConvertionFactors!$F$35*FE_ConvertionFactors!$H$35</f>
        <v>7528834.3428000016</v>
      </c>
      <c r="BC74" s="205">
        <f>DB_Census_State!AQ74*FE_ConvertionFactors!$C$35*FE_ConvertionFactors!$C$37*FE_ConvertionFactors!$F$37*FE_ConvertionFactors!$H$37</f>
        <v>3887306.1188864009</v>
      </c>
      <c r="BD74" s="205">
        <f>DB_Census_State!AQ74*FE_ConvertionFactors!$C$35*FE_ConvertionFactors!$C$38*FE_ConvertionFactors!$C$39*FE_ConvertionFactors!$F$39*FE_ConvertionFactors!$H$39</f>
        <v>378437.10428118001</v>
      </c>
      <c r="BE74" s="205">
        <f>DB_Census_State!AQ74*FE_ConvertionFactors!$C$35*FE_ConvertionFactors!$C$38*FE_ConvertionFactors!$C$40*FE_ConvertionFactors!$F$40*FE_ConvertionFactors!$H$40</f>
        <v>130130.73476820003</v>
      </c>
      <c r="BF74" s="205">
        <f>DB_Census_State!AQ74*FE_ConvertionFactors!$C$35*FE_ConvertionFactors!$C$38*FE_ConvertionFactors!$C$41*FE_ConvertionFactors!$F$41*FE_ConvertionFactors!$H$41</f>
        <v>1420064.86782615</v>
      </c>
      <c r="BG74" s="205">
        <f>DB_Census_State!AQ74*FE_ConvertionFactors!$C$35*FE_ConvertionFactors!$C$42*FE_ConvertionFactors!$C$44*FE_ConvertionFactors!$F$44*FE_ConvertionFactors!$H$44</f>
        <v>801041.64578943141</v>
      </c>
      <c r="BH74" s="205">
        <f>(DB_Census_State!AQ74*FE_ConvertionFactors!$D$46/FE_ConvertionFactors!$D$33)*FE_ConvertionFactors!$F$46*FE_ConvertionFactors!$H$46</f>
        <v>8567433.6053333338</v>
      </c>
      <c r="BI74" s="205">
        <f>DB_Census_State!AQ74*FE_ConvertionFactors!$C$35*FE_ConvertionFactors!$C$38*FE_ConvertionFactors!$C$41*FE_ConvertionFactors!$F$41*FE_ConvertionFactors!$I$41</f>
        <v>1314574.3347876361</v>
      </c>
      <c r="BJ74" s="181">
        <f>DB_Census_State!AR74*FE_ConvertionFactors!$F$48*FE_ConvertionFactors!$G$48</f>
        <v>4683.8586960000002</v>
      </c>
      <c r="BK74" s="205">
        <f>(DB_Census_State!AR74*FE_ConvertionFactors!$D$50/FE_ConvertionFactors!$D$48)*FE_ConvertionFactors!$F$50*FE_ConvertionFactors!$G$50</f>
        <v>1986.5828399999996</v>
      </c>
      <c r="BL74" s="181">
        <f>DB_Census_State!AR74*FE_ConvertionFactors!$F$48*FE_ConvertionFactors!$H$48</f>
        <v>351289.40220000007</v>
      </c>
      <c r="BM74" s="205">
        <f>(DB_Census_State!AR74*FE_ConvertionFactors!$D$50/FE_ConvertionFactors!$D$48)*FE_ConvertionFactors!$F$50*FE_ConvertionFactors!$H$50</f>
        <v>500842.7159999999</v>
      </c>
      <c r="BN74" s="181">
        <f>DB_Census_State!AR74*FE_ConvertionFactors!$F$48*FE_ConvertionFactors!$I$48</f>
        <v>247980.09951000003</v>
      </c>
      <c r="BO74" s="181">
        <f>DB_Census_State!AS74*FE_ConvertionFactors!$F$52*FE_ConvertionFactors!$G$52</f>
        <v>199.6225776</v>
      </c>
      <c r="BP74" s="205">
        <f>DB_Census_State!AS74*FE_ConvertionFactors!$C$53*FE_ConvertionFactors!$F$53*FE_ConvertionFactors!$G$53</f>
        <v>59.886773280000007</v>
      </c>
      <c r="BQ74" s="205">
        <f>DB_Census_State!AS74*FE_ConvertionFactors!$C$54*FE_ConvertionFactors!$C$55*FE_ConvertionFactors!$F$55*FE_ConvertionFactors!$G$55</f>
        <v>96.514219200000014</v>
      </c>
      <c r="BR74" s="205">
        <f>DB_Census_State!AS74*FE_ConvertionFactors!$C$54*FE_ConvertionFactors!$C$56*FE_ConvertionFactors!$F$56*FE_ConvertionFactors!$G$56</f>
        <v>16.967439053906308</v>
      </c>
      <c r="BS74" s="205">
        <f>DB_Census_State!AS74*FE_ConvertionFactors!$F$52*FE_ConvertionFactors!$H$52</f>
        <v>47477.802240000005</v>
      </c>
      <c r="BT74" s="205">
        <f>DB_Census_State!AS74*FE_ConvertionFactors!$C$53*FE_ConvertionFactors!$F$53*FE_ConvertionFactors!$H$53</f>
        <v>14243.340672000002</v>
      </c>
      <c r="BU74" s="205">
        <f>DB_Census_State!AS74*FE_ConvertionFactors!$C$54*FE_ConvertionFactors!$C$55*FE_ConvertionFactors!$F$55*FE_ConvertionFactors!$H$55</f>
        <v>29115.122792000006</v>
      </c>
      <c r="BV74" s="205">
        <f>DB_Census_State!AS74*FE_ConvertionFactors!$C$54*FE_ConvertionFactors!$C$56*FE_ConvertionFactors!$F$56*FE_ConvertionFactors!$H$56</f>
        <v>4456.7806581593904</v>
      </c>
      <c r="BW74" s="205">
        <f>DB_Census_State!AS74*FE_ConvertionFactors!$F$52*FE_ConvertionFactors!$I$52</f>
        <v>24278.421600000001</v>
      </c>
      <c r="BX74" s="205">
        <f>DB_Census_State!AS74*FE_ConvertionFactors!$C$53*FE_ConvertionFactors!$F$53*FE_ConvertionFactors!$I$53</f>
        <v>7283.5264800000004</v>
      </c>
      <c r="BY74" s="205">
        <f>DB_Census_State!AS74*FE_ConvertionFactors!$C$54*FE_ConvertionFactors!$C$55*FE_ConvertionFactors!$F$55*FE_ConvertionFactors!$L$55</f>
        <v>15120.561008000002</v>
      </c>
      <c r="BZ74" s="205">
        <f>DB_Census_State!AS74*FE_ConvertionFactors!$C$54*FE_ConvertionFactors!$C$56*FE_ConvertionFactors!$F$56*FE_ConvertionFactors!$I$56</f>
        <v>2545.115858085946</v>
      </c>
      <c r="CA74" s="205">
        <f>DB_Census_State!AT74*FE_ConvertionFactors!$F$58*FE_ConvertionFactors!$G$58</f>
        <v>1519.082864</v>
      </c>
      <c r="CB74" s="205">
        <f>(DB_Census_State!AT74*FE_ConvertionFactors!$D$60/FE_ConvertionFactors!$D$58)*FE_ConvertionFactors!$F$60*FE_ConvertionFactors!$G$60</f>
        <v>7122.8198659090913</v>
      </c>
      <c r="CC74" s="205">
        <f>DB_Census_State!AT74*FE_ConvertionFactors!$F$58*FE_ConvertionFactors!$H$58</f>
        <v>999089.11440000008</v>
      </c>
      <c r="CD74" s="205">
        <f>(DB_Census_State!AT74*FE_ConvertionFactors!$D$60/FE_ConvertionFactors!$D$58)*FE_ConvertionFactors!$F$60*FE_ConvertionFactors!$H$60</f>
        <v>569253.47522727272</v>
      </c>
      <c r="CE74" s="205">
        <f>DB_Census_State!AT74*FE_ConvertionFactors!$F$58*FE_ConvertionFactors!$I$58</f>
        <v>747856.17920000013</v>
      </c>
      <c r="CF74" s="205">
        <f>DB_Census_State!AU74*FE_ConvertionFactors!$F$62*FE_ConvertionFactors!$G$62</f>
        <v>6626.3119999999999</v>
      </c>
      <c r="CG74" s="205">
        <f>DB_Census_State!AU74*FE_ConvertionFactors!$C$63*FE_ConvertionFactors!$F$63*FE_ConvertionFactors!$G$63</f>
        <v>2650.5248000000006</v>
      </c>
      <c r="CH74" s="205">
        <f>DB_Census_State!AU74*FE_ConvertionFactors!$C$64*FE_ConvertionFactors!$F$64*FE_ConvertionFactors!$G$64</f>
        <v>3975.7872000000007</v>
      </c>
      <c r="CI74" s="205">
        <f>(DB_Census_State!AU74*FE_ConvertionFactors!$D$66/FE_ConvertionFactors!$D$62)*FE_ConvertionFactors!$F$66*FE_ConvertionFactors!$G$66</f>
        <v>3520.2282500000001</v>
      </c>
      <c r="CJ74" s="205">
        <f>DB_Census_State!AU74*FE_ConvertionFactors!$F$62*FE_ConvertionFactors!$H$62</f>
        <v>1245746.656</v>
      </c>
      <c r="CK74" s="205">
        <f>DB_Census_State!AU74*FE_ConvertionFactors!$C$63*FE_ConvertionFactors!$F$63*FE_ConvertionFactors!$H$63</f>
        <v>498298.66240000009</v>
      </c>
      <c r="CL74" s="205">
        <f>DB_Census_State!AU74*FE_ConvertionFactors!$C$64*FE_ConvertionFactors!$F$64*FE_ConvertionFactors!$H$64</f>
        <v>747447.99360000005</v>
      </c>
      <c r="CM74" s="205">
        <f>(DB_Census_State!AU74*FE_ConvertionFactors!$D$66/FE_ConvertionFactors!$D$62)*FE_ConvertionFactors!$F$66*FE_ConvertionFactors!$H$66</f>
        <v>1056068.4750000001</v>
      </c>
      <c r="CN74" s="205">
        <f>DB_Census_State!AU74*FE_ConvertionFactors!$F$62*FE_ConvertionFactors!$I$62</f>
        <v>1060209.92</v>
      </c>
      <c r="CO74" s="205">
        <f>DB_Census_State!AU74*FE_ConvertionFactors!$C$63*FE_ConvertionFactors!$F$63*FE_ConvertionFactors!$I$63</f>
        <v>424083.96800000005</v>
      </c>
      <c r="CP74" s="205">
        <f>DB_Census_State!AU74*FE_ConvertionFactors!$C$64*FE_ConvertionFactors!$F$64*FE_ConvertionFactors!$L$64</f>
        <v>638113.84559999988</v>
      </c>
      <c r="CQ74" s="205">
        <f>DB_Census_State!AU74*FE_ConvertionFactors!$C$64*FE_ConvertionFactors!$F$64*FE_ConvertionFactors!$I$63</f>
        <v>636125.95200000005</v>
      </c>
      <c r="CR74" s="205">
        <f>DB_Census_State!AV74*FE_ConvertionFactors!$F$68*FE_ConvertionFactors!$G$68</f>
        <v>2.548</v>
      </c>
      <c r="CS74" s="205">
        <f>DB_Census_State!AV74*FE_ConvertionFactors!$C$69*FE_ConvertionFactors!$F$69*FE_ConvertionFactors!$G$69</f>
        <v>0.50960000000000016</v>
      </c>
      <c r="CT74" s="205">
        <f>DB_Census_State!AV74*FE_ConvertionFactors!$C$70*FE_ConvertionFactors!$C$71*FE_ConvertionFactors!$F$71*FE_ConvertionFactors!$G$71</f>
        <v>0</v>
      </c>
      <c r="CU74" s="205">
        <f>DB_Census_State!AV74*FE_ConvertionFactors!$C$70*FE_ConvertionFactors!$C$72*FE_ConvertionFactors!$F$72*FE_ConvertionFactors!$G$72</f>
        <v>2.1673327200000001</v>
      </c>
      <c r="CV74" s="205">
        <f>(DB_Census_State!AV74*FE_ConvertionFactors!$D$74/FE_ConvertionFactors!$D$69)*FE_ConvertionFactors!$F$74*FE_ConvertionFactors!$G$74</f>
        <v>0.315</v>
      </c>
      <c r="CW74" s="205">
        <f>DB_Census_State!AV74*FE_ConvertionFactors!$F$68*FE_ConvertionFactors!$H$68</f>
        <v>149.05799999999999</v>
      </c>
      <c r="CX74" s="205">
        <f>DB_Census_State!AV74*FE_ConvertionFactors!$C$69*FE_ConvertionFactors!$F$69*FE_ConvertionFactors!$H$69</f>
        <v>29.811600000000006</v>
      </c>
      <c r="CY74" s="205">
        <f>DB_Census_State!AV74*FE_ConvertionFactors!$C$70*FE_ConvertionFactors!$C$71*FE_ConvertionFactors!$F$71*FE_ConvertionFactors!$H$71</f>
        <v>33.012</v>
      </c>
      <c r="CZ74" s="205">
        <f>DB_Census_State!AV74*FE_ConvertionFactors!$C$70*FE_ConvertionFactors!$C$72*FE_ConvertionFactors!$F$72*FE_ConvertionFactors!$H$72</f>
        <v>82.425588000000005</v>
      </c>
      <c r="DA74" s="205">
        <f>(DB_Census_State!AV74*FE_ConvertionFactors!$D$74/FE_ConvertionFactors!$D$69)*FE_ConvertionFactors!$F$74*FE_ConvertionFactors!$H$74</f>
        <v>103.95</v>
      </c>
      <c r="DB74" s="205">
        <f>DB_Census_State!AV74*FE_ConvertionFactors!$F$68*FE_ConvertionFactors!$I$68</f>
        <v>121.03</v>
      </c>
      <c r="DC74" s="205">
        <f>DB_Census_State!AV74*FE_ConvertionFactors!$C$69*FE_ConvertionFactors!$F$69*FE_ConvertionFactors!$I$69</f>
        <v>24.206000000000003</v>
      </c>
      <c r="DD74" s="205">
        <f>DB_Census_State!AV74*FE_ConvertionFactors!$C$70*FE_ConvertionFactors!$C$71*FE_ConvertionFactors!$F$71*FE_ConvertionFactors!$I$71</f>
        <v>31.080000000000002</v>
      </c>
      <c r="DE74" s="205">
        <f>DB_Census_State!AV74*FE_ConvertionFactors!$C$70*FE_ConvertionFactors!$C$72*FE_ConvertionFactors!$F$72*FE_ConvertionFactors!$L$72</f>
        <v>57.948954000000015</v>
      </c>
      <c r="DF74" s="205">
        <f>DB_Census_State!AV74*FE_ConvertionFactors!$C$70*FE_ConvertionFactors!$C$72*FE_ConvertionFactors!$F$72*FE_ConvertionFactors!$I$69</f>
        <v>79.496760000000009</v>
      </c>
      <c r="DG74" s="205">
        <f>DB_Census_State!AW74*FE_ConvertionFactors!$F$76*FE_ConvertionFactors!$G$76</f>
        <v>1.1440000000000001</v>
      </c>
      <c r="DH74" s="205">
        <f>DB_Census_State!AW74*FE_ConvertionFactors!$C$77*FE_ConvertionFactors!$F$77*FE_ConvertionFactors!$G$77</f>
        <v>0.79120000000000001</v>
      </c>
      <c r="DI74" s="205">
        <f>DB_Census_State!AW74*FE_ConvertionFactors!$C$78*FE_ConvertionFactors!$F$78*FE_ConvertionFactors!$G$78</f>
        <v>0.30101999999999995</v>
      </c>
      <c r="DJ74" s="205">
        <f>(DB_Census_State!AW74*FE_ConvertionFactors!$D$80/FE_ConvertionFactors!$D$76)*FE_ConvertionFactors!$F$80*FE_ConvertionFactors!$G$80</f>
        <v>0.57330000000000003</v>
      </c>
      <c r="DK74" s="205">
        <f>DB_Census_State!AW74*FE_ConvertionFactors!$F$76*FE_ConvertionFactors!$H$76</f>
        <v>161.91999999999999</v>
      </c>
      <c r="DL74" s="205">
        <f>DB_Census_State!AW74*FE_ConvertionFactors!$C$77*FE_ConvertionFactors!$F$77*FE_ConvertionFactors!$H$77</f>
        <v>125.904</v>
      </c>
      <c r="DM74" s="205">
        <f>DB_Census_State!AW74*FE_ConvertionFactors!$C$78*FE_ConvertionFactors!$F$78*FE_ConvertionFactors!$H$78</f>
        <v>32.885999999999996</v>
      </c>
      <c r="DN74" s="205">
        <f>(DB_Census_State!AW74*FE_ConvertionFactors!$D$80/FE_ConvertionFactors!$D$76)*FE_ConvertionFactors!$F$80*FE_ConvertionFactors!$H$80</f>
        <v>252.52500000000001</v>
      </c>
      <c r="DO74" s="205">
        <f>DB_Census_State!AW74*FE_ConvertionFactors!$F$76*FE_ConvertionFactors!$I$76</f>
        <v>140.80000000000001</v>
      </c>
      <c r="DP74" s="205">
        <f>DB_Census_State!AW74*FE_ConvertionFactors!$C$77*FE_ConvertionFactors!$F$77*FE_ConvertionFactors!$I$77</f>
        <v>110.08</v>
      </c>
      <c r="DQ74" s="205">
        <f>DB_Census_State!AW74*FE_ConvertionFactors!$C$78*FE_ConvertionFactors!$F$78*FE_ConvertionFactors!$L$78</f>
        <v>16.182000000000002</v>
      </c>
      <c r="DR74" s="205">
        <f>DB_Census_State!AW74*FE_ConvertionFactors!$C$78*FE_ConvertionFactors!$F$78*FE_ConvertionFactors!$I$77</f>
        <v>27.84</v>
      </c>
      <c r="DS74" s="181">
        <f>SUM(DB_Census_State!M74:N74)*FE_ConvertionFactors!$E$84*FE_ConvertionFactors!$F$84*FE_ConvertionFactors!$G$84</f>
        <v>11858.304028262164</v>
      </c>
      <c r="DT74" s="181">
        <f>SUM(DB_Census_State!O74:P74)*FE_ConvertionFactors!$E$85*FE_ConvertionFactors!$F$85*FE_ConvertionFactors!$G$85</f>
        <v>29.351221310000003</v>
      </c>
      <c r="DU74" s="181">
        <f>SUM(DB_Census_State!Q74:S74)*FE_ConvertionFactors!$E$86*FE_ConvertionFactors!$F$86*FE_ConvertionFactors!$G$86</f>
        <v>171.07547024625001</v>
      </c>
      <c r="DV74" s="181">
        <f>DB_Census_State!U74*FE_ConvertionFactors!$E$87*FE_ConvertionFactors!$F$87*FE_ConvertionFactors!$G$87</f>
        <v>1991.3604711071187</v>
      </c>
      <c r="DW74" s="181">
        <f>DB_Census_State!V74*FE_ConvertionFactors!$E$88*FE_ConvertionFactors!$F$88*FE_ConvertionFactors!$G$88</f>
        <v>6854.5992825000012</v>
      </c>
      <c r="DX74" s="181">
        <f>SUM(DB_Census_State!M74:N74)*FE_ConvertionFactors!$E$84*FE_ConvertionFactors!$F$84*FE_ConvertionFactors!$H$84</f>
        <v>669917.17562260281</v>
      </c>
      <c r="DY74" s="181">
        <f>SUM(DB_Census_State!O74:P74)*FE_ConvertionFactors!$E$85*FE_ConvertionFactors!$F$85*FE_ConvertionFactors!$H$85</f>
        <v>1830.1349758000003</v>
      </c>
      <c r="DZ74" s="181">
        <f>SUM(DB_Census_State!Q74:S74)*FE_ConvertionFactors!$E$86*FE_ConvertionFactors!$F$86*FE_ConvertionFactors!$H$86</f>
        <v>10871.702545625001</v>
      </c>
      <c r="EA74" s="181">
        <f>DB_Census_State!U74*FE_ConvertionFactors!$E$87*FE_ConvertionFactors!$F$87*FE_ConvertionFactors!$H$87</f>
        <v>152189.46605611398</v>
      </c>
      <c r="EB74" s="181">
        <f>DB_Census_State!V74*FE_ConvertionFactors!$E$88*FE_ConvertionFactors!$F$88*FE_ConvertionFactors!$H$88</f>
        <v>409700.18700000003</v>
      </c>
      <c r="EC74" s="181">
        <f>SUM(DB_Census_State!M74:N74)*FE_ConvertionFactors!$E$84*FE_ConvertionFactors!$F$84*FE_ConvertionFactors!$I$84</f>
        <v>451744.91536236822</v>
      </c>
      <c r="ED74" s="181">
        <f>SUM(DB_Census_State!O74:P74)*FE_ConvertionFactors!$E$85*FE_ConvertionFactors!$F$85*FE_ConvertionFactors!$I$85</f>
        <v>1236.20437988</v>
      </c>
      <c r="EE74" s="181">
        <f>SUM(DB_Census_State!Q74:S74)*FE_ConvertionFactors!$E$86*FE_ConvertionFactors!$F$86*FE_ConvertionFactors!$I$86</f>
        <v>7343.5273798750004</v>
      </c>
      <c r="EF74" s="181">
        <f>DB_Census_State!U74*FE_ConvertionFactors!$E$87*FE_ConvertionFactors!$F$87*FE_ConvertionFactors!$I$87</f>
        <v>121751.5728448912</v>
      </c>
      <c r="EG74" s="181">
        <f>DB_Census_State!V74*FE_ConvertionFactors!$E$88*FE_ConvertionFactors!$F$88*FE_ConvertionFactors!$I$88</f>
        <v>261577.81170000005</v>
      </c>
      <c r="EH74" s="181">
        <f>DB_Census_State!W74*0.00104*FE_ConvertionFactors!$F$90*FE_ConvertionFactors!$G$90</f>
        <v>10356.012846399999</v>
      </c>
      <c r="EI74" s="181">
        <f>DB_Census_State!X74*0.00104*FE_ConvertionFactors!$F$91*FE_ConvertionFactors!$G$91</f>
        <v>14.8278312</v>
      </c>
      <c r="EJ74" s="181">
        <f>DB_Census_State!Y74*0.000054*FE_ConvertionFactors!$F$92*FE_ConvertionFactors!$G$92</f>
        <v>2568.8821787999996</v>
      </c>
      <c r="EK74" s="205">
        <f>DB_Census_State!W74*0.00104*FE_ConvertionFactors!$F$90*FE_ConvertionFactors!$H$90</f>
        <v>1230997.7534399999</v>
      </c>
      <c r="EL74" s="205">
        <f>DB_Census_State!X74*0.00104*FE_ConvertionFactors!$F$91*FE_ConvertionFactors!$H$91</f>
        <v>1762.5535199999999</v>
      </c>
      <c r="EM74" s="205">
        <f>DB_Census_State!Y74*0.000054*FE_ConvertionFactors!$F$92*FE_ConvertionFactors!$H$92</f>
        <v>213584.20400880001</v>
      </c>
      <c r="EN74" s="205">
        <f>DB_Census_State!W74*0.00104*FE_ConvertionFactors!$F$90*FE_ConvertionFactors!$I$90</f>
        <v>854273.36159359978</v>
      </c>
      <c r="EO74" s="205">
        <f>DB_Census_State!X74*0.00104*FE_ConvertionFactors!$F$91*FE_ConvertionFactors!$I$91</f>
        <v>1223.1561887999999</v>
      </c>
      <c r="EP74" s="205">
        <f>DB_Census_State!Y74*0.000054*FE_ConvertionFactors!$F$92*FE_ConvertionFactors!$I$92</f>
        <v>126242.20992959998</v>
      </c>
    </row>
    <row r="75" spans="1:146" x14ac:dyDescent="0.2">
      <c r="A75" s="203">
        <v>33</v>
      </c>
      <c r="B75" s="203" t="s">
        <v>50</v>
      </c>
      <c r="C75" s="203">
        <v>1995</v>
      </c>
      <c r="D75" s="204" t="s">
        <v>202</v>
      </c>
      <c r="E75" s="205">
        <f>DB_Census_State!AL75*FE_ConvertionFactors!$C$4*FE_ConvertionFactors!$F$4*FE_ConvertionFactors!$G$4</f>
        <v>0</v>
      </c>
      <c r="F75" s="205">
        <f>DB_Census_State!AL75*FE_ConvertionFactors!$C$5*FE_ConvertionFactors!$F$5*FE_ConvertionFactors!$G$5</f>
        <v>5.1074561999999997</v>
      </c>
      <c r="G75" s="205">
        <f>(DB_Census_State!AL75*FE_ConvertionFactors!$D$9/FE_ConvertionFactors!$D$3)*FE_ConvertionFactors!$C$10*FE_ConvertionFactors!$F$10*FE_ConvertionFactors!$G$10</f>
        <v>0.47479040000000006</v>
      </c>
      <c r="H75" s="205">
        <f>(DB_Census_State!AL75*FE_ConvertionFactors!$D$9/FE_ConvertionFactors!$D$3)*FE_ConvertionFactors!$C$11*FE_ConvertionFactors!$F$11*FE_ConvertionFactors!$G$11</f>
        <v>0.13988520000000002</v>
      </c>
      <c r="I75" s="205">
        <f>DB_Census_State!AL75*FE_ConvertionFactors!$C$4*FE_ConvertionFactors!$F$4*FE_ConvertionFactors!$H$4</f>
        <v>165.06</v>
      </c>
      <c r="J75" s="205">
        <f>DB_Census_State!AL75*FE_ConvertionFactors!$C$5*FE_ConvertionFactors!$F$5*FE_ConvertionFactors!$H$5</f>
        <v>293.61045000000001</v>
      </c>
      <c r="K75" s="205">
        <f>(DB_Census_State!AL75*FE_ConvertionFactors!$D$9/FE_ConvertionFactors!$D$3)*FE_ConvertionFactors!$C$10*FE_ConvertionFactors!$F$10*FE_ConvertionFactors!$H$10</f>
        <v>139.46968000000001</v>
      </c>
      <c r="L75" s="205">
        <f>(DB_Census_State!AL75*FE_ConvertionFactors!$D$9/FE_ConvertionFactors!$D$3)*FE_ConvertionFactors!$C$11*FE_ConvertionFactors!$F$11*FE_ConvertionFactors!$H$11</f>
        <v>21.785400000000003</v>
      </c>
      <c r="M75" s="205">
        <f>DB_Census_State!AL75*FE_ConvertionFactors!$C$4*FE_ConvertionFactors!$F$4*FE_ConvertionFactors!$I$4</f>
        <v>155.4</v>
      </c>
      <c r="N75" s="205">
        <f>DB_Census_State!AL75*FE_ConvertionFactors!$C$5*FE_ConvertionFactors!$F$5*FE_ConvertionFactors!$L$5</f>
        <v>148.17085500000002</v>
      </c>
      <c r="O75" s="205">
        <f>DB_Census_State!AM75*FE_ConvertionFactors!$C$14*FE_ConvertionFactors!$F$14*FE_ConvertionFactors!$G$14</f>
        <v>800.12399999999991</v>
      </c>
      <c r="P75" s="205">
        <f>DB_Census_State!AM75*FE_ConvertionFactors!$C$15*FE_ConvertionFactors!$F$15*FE_ConvertionFactors!$G$15</f>
        <v>230.02530000000002</v>
      </c>
      <c r="Q75" s="205">
        <f>DB_Census_State!AM75*FE_ConvertionFactors!$C$16*FE_ConvertionFactors!$F$16*FE_ConvertionFactors!$G$16</f>
        <v>320.0496</v>
      </c>
      <c r="R75" s="205">
        <f>DB_Census_State!AM75*FE_ConvertionFactors!$C$17*FE_ConvertionFactors!$F$17*FE_ConvertionFactors!$G$17</f>
        <v>117.31035</v>
      </c>
      <c r="S75" s="205">
        <f>(DB_Census_State!AM75*FE_ConvertionFactors!$D$19/FE_ConvertionFactors!$D$13)*FE_ConvertionFactors!$F$19*FE_ConvertionFactors!$G$19</f>
        <v>821.74400000000003</v>
      </c>
      <c r="T75" s="205">
        <f>DB_Census_State!AM75*FE_ConvertionFactors!$C$14*FE_ConvertionFactors!$F$14*FE_ConvertionFactors!$H$14</f>
        <v>138483</v>
      </c>
      <c r="U75" s="205">
        <f>DB_Census_State!AM75*FE_ConvertionFactors!$C$15*FE_ConvertionFactors!$F$15*FE_ConvertionFactors!$H$15</f>
        <v>32949.57</v>
      </c>
      <c r="V75" s="205">
        <f>DB_Census_State!AM75*FE_ConvertionFactors!$C$16*FE_ConvertionFactors!$F$16*FE_ConvertionFactors!$H$16</f>
        <v>55393.200000000004</v>
      </c>
      <c r="W75" s="205">
        <f>DB_Census_State!AM75*FE_ConvertionFactors!$C$17*FE_ConvertionFactors!$F$17*FE_ConvertionFactors!$H$17</f>
        <v>51679.965000000004</v>
      </c>
      <c r="X75" s="205">
        <f>(DB_Census_State!AM75*FE_ConvertionFactors!$D$19/FE_ConvertionFactors!$D$13)*FE_ConvertionFactors!$F$19*FE_ConvertionFactors!$H$19</f>
        <v>303262.66666666663</v>
      </c>
      <c r="Y75" s="205">
        <f>DB_Census_State!AM75*FE_ConvertionFactors!$C$14*FE_ConvertionFactors!$F$14*FE_ConvertionFactors!$I$14</f>
        <v>128481.45</v>
      </c>
      <c r="Z75" s="205">
        <f>DB_Census_State!AM75*FE_ConvertionFactors!$C$15*FE_ConvertionFactors!$F$15*FE_ConvertionFactors!$L$15</f>
        <v>21992.283749999999</v>
      </c>
      <c r="AA75" s="205">
        <f>DB_Census_State!AM75*FE_ConvertionFactors!$C$15*FE_ConvertionFactors!$F$15*FE_ConvertionFactors!$I$14</f>
        <v>25955.557500000003</v>
      </c>
      <c r="AB75" s="205">
        <f>DB_Census_State!AM75*FE_ConvertionFactors!$C$16*FE_ConvertionFactors!$F$16*FE_ConvertionFactors!$L$16</f>
        <v>36851.529642307694</v>
      </c>
      <c r="AC75" s="205">
        <f>DB_Census_State!AM75*FE_ConvertionFactors!$C$16*FE_ConvertionFactors!$F$16*FE_ConvertionFactors!$I$14</f>
        <v>51392.58</v>
      </c>
      <c r="AD75" s="205">
        <f>DB_Census_State!AN75*FE_ConvertionFactors!$C$22*FE_ConvertionFactors!$F$22*FE_ConvertionFactors!$G$22</f>
        <v>668.43351959999995</v>
      </c>
      <c r="AE75" s="205">
        <f>DB_Census_State!AN75*FE_ConvertionFactors!$C$23*FE_ConvertionFactors!$F$23*FE_ConvertionFactors!$G$23</f>
        <v>268.63460315999998</v>
      </c>
      <c r="AF75" s="205">
        <f>(DB_Census_State!AN75*FE_ConvertionFactors!$D$25/FE_ConvertionFactors!$D$21)*FE_ConvertionFactors!$F$25*FE_ConvertionFactors!$G$25</f>
        <v>15226.067136000001</v>
      </c>
      <c r="AG75" s="205">
        <f>DB_Census_State!AN75*FE_ConvertionFactors!$C$22*FE_ConvertionFactors!$F$22*FE_ConvertionFactors!$H$22</f>
        <v>216925.59503999999</v>
      </c>
      <c r="AH75" s="205">
        <f>DB_Census_State!AN75*FE_ConvertionFactors!$C$23*FE_ConvertionFactors!$F$23*FE_ConvertionFactors!$H$23</f>
        <v>69617.981664000006</v>
      </c>
      <c r="AI75" s="205">
        <f>(DB_Census_State!AN75*FE_ConvertionFactors!$D$25/FE_ConvertionFactors!$D$21)*FE_ConvertionFactors!$F$25*FE_ConvertionFactors!$H$25</f>
        <v>1623502.3392</v>
      </c>
      <c r="AJ75" s="205">
        <f>DB_Census_State!AN75*FE_ConvertionFactors!$C$22*FE_ConvertionFactors!$F$22*FE_ConvertionFactors!$I$22</f>
        <v>191701.68863999998</v>
      </c>
      <c r="AK75" s="205">
        <f>DB_Census_State!AO75*FE_ConvertionFactors!$F$27*FE_ConvertionFactors!$G$27</f>
        <v>0</v>
      </c>
      <c r="AL75" s="205">
        <f>DB_Census_State!AO75*FE_ConvertionFactors!$C$29*FE_ConvertionFactors!$F$29*FE_ConvertionFactors!$G$29</f>
        <v>0</v>
      </c>
      <c r="AM75" s="205">
        <f>DB_Census_State!AO75*FE_ConvertionFactors!$F$27*FE_ConvertionFactors!$H$27</f>
        <v>0</v>
      </c>
      <c r="AN75" s="205">
        <f>DB_Census_State!AO75*FE_ConvertionFactors!$C$29*FE_ConvertionFactors!$F$29*FE_ConvertionFactors!$H$29</f>
        <v>0</v>
      </c>
      <c r="AO75" s="205">
        <f>DB_Census_State!AO75*FE_ConvertionFactors!$F$27*FE_ConvertionFactors!$I$27</f>
        <v>0</v>
      </c>
      <c r="AP75" s="205">
        <f>DB_Census_State!AP75*FE_ConvertionFactors!$F$31*FE_ConvertionFactors!$G$31</f>
        <v>1296.2281499999999</v>
      </c>
      <c r="AQ75" s="205">
        <f>DB_Census_State!AP75*FE_ConvertionFactors!$F$31*FE_ConvertionFactors!$H$31</f>
        <v>176855.23800000001</v>
      </c>
      <c r="AR75" s="205">
        <f>DB_Census_State!AP75*FE_ConvertionFactors!$F$31*FE_ConvertionFactors!$I$31</f>
        <v>147379.36500000002</v>
      </c>
      <c r="AS75" s="205">
        <f>DB_Census_State!AQ75*FE_ConvertionFactors!$C$34*FE_ConvertionFactors!$F$34*FE_ConvertionFactors!$G$34</f>
        <v>6395.0084800000004</v>
      </c>
      <c r="AT75" s="205">
        <f>DB_Census_State!AQ75*FE_ConvertionFactors!$C$35*FE_ConvertionFactors!$F$35*FE_ConvertionFactors!$G$35</f>
        <v>21274.822854000002</v>
      </c>
      <c r="AU75" s="205">
        <f>DB_Census_State!AQ75*FE_ConvertionFactors!$C$35*FE_ConvertionFactors!$C$37*FE_ConvertionFactors!$F$37*FE_ConvertionFactors!$G$37</f>
        <v>12178.654149312</v>
      </c>
      <c r="AV75" s="205">
        <f>DB_Census_State!AQ75*FE_ConvertionFactors!$C$35*FE_ConvertionFactors!$C$38*FE_ConvertionFactors!$C$39*FE_ConvertionFactors!$F$39*FE_ConvertionFactors!$G$39</f>
        <v>4534.5577674430015</v>
      </c>
      <c r="AW75" s="205">
        <f>DB_Census_State!AQ75*FE_ConvertionFactors!$C$35*FE_ConvertionFactors!$C$38*FE_ConvertionFactors!$C$40*FE_ConvertionFactors!$F$40*FE_ConvertionFactors!$G$40</f>
        <v>931.75844536500006</v>
      </c>
      <c r="AX75" s="205">
        <f>DB_Census_State!AQ75*FE_ConvertionFactors!$C$35*FE_ConvertionFactors!$C$38*FE_ConvertionFactors!$C$41*FE_ConvertionFactors!$F$41*FE_ConvertionFactors!$G$41</f>
        <v>0</v>
      </c>
      <c r="AY75" s="205">
        <f>DB_Census_State!AQ75*FE_ConvertionFactors!$C$35*FE_ConvertionFactors!$C$42*FE_ConvertionFactors!$C$44*FE_ConvertionFactors!$F$44*FE_ConvertionFactors!$G$44</f>
        <v>24451.236704560921</v>
      </c>
      <c r="AZ75" s="205">
        <f>(DB_Census_State!AQ75*FE_ConvertionFactors!$D$46/FE_ConvertionFactors!$D$33)*FE_ConvertionFactors!$F$46*FE_ConvertionFactors!$G$46</f>
        <v>83926.873194666667</v>
      </c>
      <c r="BA75" s="205">
        <f>DB_Census_State!AQ75*FE_ConvertionFactors!$C$34*FE_ConvertionFactors!$F$34*FE_ConvertionFactors!$H$34</f>
        <v>2174302.8832</v>
      </c>
      <c r="BB75" s="205">
        <f>DB_Census_State!AQ75*FE_ConvertionFactors!$C$35*FE_ConvertionFactors!$F$35*FE_ConvertionFactors!$H$35</f>
        <v>24111465.901200004</v>
      </c>
      <c r="BC75" s="205">
        <f>DB_Census_State!AQ75*FE_ConvertionFactors!$C$35*FE_ConvertionFactors!$C$37*FE_ConvertionFactors!$F$37*FE_ConvertionFactors!$H$37</f>
        <v>12449290.908185601</v>
      </c>
      <c r="BD75" s="205">
        <f>DB_Census_State!AQ75*FE_ConvertionFactors!$C$35*FE_ConvertionFactors!$C$38*FE_ConvertionFactors!$C$39*FE_ConvertionFactors!$F$39*FE_ConvertionFactors!$H$39</f>
        <v>1211963.6214802202</v>
      </c>
      <c r="BE75" s="205">
        <f>DB_Census_State!AQ75*FE_ConvertionFactors!$C$35*FE_ConvertionFactors!$C$38*FE_ConvertionFactors!$C$40*FE_ConvertionFactors!$F$40*FE_ConvertionFactors!$H$40</f>
        <v>416750.14101780008</v>
      </c>
      <c r="BF75" s="205">
        <f>DB_Census_State!AQ75*FE_ConvertionFactors!$C$35*FE_ConvertionFactors!$C$38*FE_ConvertionFactors!$C$41*FE_ConvertionFactors!$F$41*FE_ConvertionFactors!$H$41</f>
        <v>4547828.2665133504</v>
      </c>
      <c r="BG75" s="205">
        <f>DB_Census_State!AQ75*FE_ConvertionFactors!$C$35*FE_ConvertionFactors!$C$42*FE_ConvertionFactors!$C$44*FE_ConvertionFactors!$F$44*FE_ConvertionFactors!$H$44</f>
        <v>2565375.6542490148</v>
      </c>
      <c r="BH75" s="205">
        <f>(DB_Census_State!AQ75*FE_ConvertionFactors!$D$46/FE_ConvertionFactors!$D$33)*FE_ConvertionFactors!$F$46*FE_ConvertionFactors!$H$46</f>
        <v>27437631.621333338</v>
      </c>
      <c r="BI75" s="205">
        <f>DB_Census_State!AQ75*FE_ConvertionFactors!$C$35*FE_ConvertionFactors!$C$38*FE_ConvertionFactors!$C$41*FE_ConvertionFactors!$F$41*FE_ConvertionFactors!$I$41</f>
        <v>4209989.5952866441</v>
      </c>
      <c r="BJ75" s="181">
        <f>DB_Census_State!AR75*FE_ConvertionFactors!$F$48*FE_ConvertionFactors!$G$48</f>
        <v>1125.6109919999999</v>
      </c>
      <c r="BK75" s="205">
        <f>(DB_Census_State!AR75*FE_ConvertionFactors!$D$50/FE_ConvertionFactors!$D$48)*FE_ConvertionFactors!$F$50*FE_ConvertionFactors!$G$50</f>
        <v>477.40967999999998</v>
      </c>
      <c r="BL75" s="181">
        <f>DB_Census_State!AR75*FE_ConvertionFactors!$F$48*FE_ConvertionFactors!$H$48</f>
        <v>84420.824399999998</v>
      </c>
      <c r="BM75" s="205">
        <f>(DB_Census_State!AR75*FE_ConvertionFactors!$D$50/FE_ConvertionFactors!$D$48)*FE_ConvertionFactors!$F$50*FE_ConvertionFactors!$H$50</f>
        <v>120361.03199999999</v>
      </c>
      <c r="BN75" s="181">
        <f>DB_Census_State!AR75*FE_ConvertionFactors!$F$48*FE_ConvertionFactors!$I$48</f>
        <v>59593.840020000003</v>
      </c>
      <c r="BO75" s="181">
        <f>DB_Census_State!AS75*FE_ConvertionFactors!$F$52*FE_ConvertionFactors!$G$52</f>
        <v>404.21138399999995</v>
      </c>
      <c r="BP75" s="205">
        <f>DB_Census_State!AS75*FE_ConvertionFactors!$C$53*FE_ConvertionFactors!$F$53*FE_ConvertionFactors!$G$53</f>
        <v>121.2634152</v>
      </c>
      <c r="BQ75" s="205">
        <f>DB_Census_State!AS75*FE_ConvertionFactors!$C$54*FE_ConvertionFactors!$C$55*FE_ConvertionFactors!$F$55*FE_ConvertionFactors!$G$55</f>
        <v>195.429528</v>
      </c>
      <c r="BR75" s="205">
        <f>DB_Census_State!AS75*FE_ConvertionFactors!$C$54*FE_ConvertionFactors!$C$56*FE_ConvertionFactors!$F$56*FE_ConvertionFactors!$G$56</f>
        <v>34.356995613281356</v>
      </c>
      <c r="BS75" s="205">
        <f>DB_Census_State!AS75*FE_ConvertionFactors!$F$52*FE_ConvertionFactors!$H$52</f>
        <v>96136.761599999998</v>
      </c>
      <c r="BT75" s="205">
        <f>DB_Census_State!AS75*FE_ConvertionFactors!$C$53*FE_ConvertionFactors!$F$53*FE_ConvertionFactors!$H$53</f>
        <v>28841.028480000001</v>
      </c>
      <c r="BU75" s="205">
        <f>DB_Census_State!AS75*FE_ConvertionFactors!$C$54*FE_ConvertionFactors!$C$55*FE_ConvertionFactors!$F$55*FE_ConvertionFactors!$H$55</f>
        <v>58954.574280000008</v>
      </c>
      <c r="BV75" s="205">
        <f>DB_Census_State!AS75*FE_ConvertionFactors!$C$54*FE_ConvertionFactors!$C$56*FE_ConvertionFactors!$F$56*FE_ConvertionFactors!$H$56</f>
        <v>9024.437514421903</v>
      </c>
      <c r="BW75" s="205">
        <f>DB_Census_State!AS75*FE_ConvertionFactors!$F$52*FE_ConvertionFactors!$I$52</f>
        <v>49160.843999999997</v>
      </c>
      <c r="BX75" s="205">
        <f>DB_Census_State!AS75*FE_ConvertionFactors!$C$53*FE_ConvertionFactors!$F$53*FE_ConvertionFactors!$I$53</f>
        <v>14748.253199999999</v>
      </c>
      <c r="BY75" s="205">
        <f>DB_Census_State!AS75*FE_ConvertionFactors!$C$54*FE_ConvertionFactors!$C$55*FE_ConvertionFactors!$F$55*FE_ConvertionFactors!$L$55</f>
        <v>30617.292720000001</v>
      </c>
      <c r="BZ75" s="205">
        <f>DB_Census_State!AS75*FE_ConvertionFactors!$C$54*FE_ConvertionFactors!$C$56*FE_ConvertionFactors!$F$56*FE_ConvertionFactors!$I$56</f>
        <v>5153.5493419922041</v>
      </c>
      <c r="CA75" s="205">
        <f>DB_Census_State!AT75*FE_ConvertionFactors!$F$58*FE_ConvertionFactors!$G$58</f>
        <v>395.57606399999997</v>
      </c>
      <c r="CB75" s="205">
        <f>(DB_Census_State!AT75*FE_ConvertionFactors!$D$60/FE_ConvertionFactors!$D$58)*FE_ConvertionFactors!$F$60*FE_ConvertionFactors!$G$60</f>
        <v>1854.8145818181818</v>
      </c>
      <c r="CC75" s="205">
        <f>DB_Census_State!AT75*FE_ConvertionFactors!$F$58*FE_ConvertionFactors!$H$58</f>
        <v>260167.33440000002</v>
      </c>
      <c r="CD75" s="205">
        <f>(DB_Census_State!AT75*FE_ConvertionFactors!$D$60/FE_ConvertionFactors!$D$58)*FE_ConvertionFactors!$F$60*FE_ConvertionFactors!$H$60</f>
        <v>148236.18545454546</v>
      </c>
      <c r="CE75" s="205">
        <f>DB_Census_State!AT75*FE_ConvertionFactors!$F$58*FE_ConvertionFactors!$I$58</f>
        <v>194745.13920000001</v>
      </c>
      <c r="CF75" s="205">
        <f>DB_Census_State!AU75*FE_ConvertionFactors!$F$62*FE_ConvertionFactors!$G$62</f>
        <v>2961.5520000000001</v>
      </c>
      <c r="CG75" s="205">
        <f>DB_Census_State!AU75*FE_ConvertionFactors!$C$63*FE_ConvertionFactors!$F$63*FE_ConvertionFactors!$G$63</f>
        <v>1184.6208000000001</v>
      </c>
      <c r="CH75" s="205">
        <f>DB_Census_State!AU75*FE_ConvertionFactors!$C$64*FE_ConvertionFactors!$F$64*FE_ConvertionFactors!$G$64</f>
        <v>1776.9312</v>
      </c>
      <c r="CI75" s="205">
        <f>(DB_Census_State!AU75*FE_ConvertionFactors!$D$66/FE_ConvertionFactors!$D$62)*FE_ConvertionFactors!$F$66*FE_ConvertionFactors!$G$66</f>
        <v>1573.3244999999999</v>
      </c>
      <c r="CJ75" s="205">
        <f>DB_Census_State!AU75*FE_ConvertionFactors!$F$62*FE_ConvertionFactors!$H$62</f>
        <v>556771.77600000007</v>
      </c>
      <c r="CK75" s="205">
        <f>DB_Census_State!AU75*FE_ConvertionFactors!$C$63*FE_ConvertionFactors!$F$63*FE_ConvertionFactors!$H$63</f>
        <v>222708.71040000001</v>
      </c>
      <c r="CL75" s="205">
        <f>DB_Census_State!AU75*FE_ConvertionFactors!$C$64*FE_ConvertionFactors!$F$64*FE_ConvertionFactors!$H$64</f>
        <v>334063.06559999997</v>
      </c>
      <c r="CM75" s="205">
        <f>(DB_Census_State!AU75*FE_ConvertionFactors!$D$66/FE_ConvertionFactors!$D$62)*FE_ConvertionFactors!$F$66*FE_ConvertionFactors!$H$66</f>
        <v>471997.35</v>
      </c>
      <c r="CN75" s="205">
        <f>DB_Census_State!AU75*FE_ConvertionFactors!$F$62*FE_ConvertionFactors!$I$62</f>
        <v>473848.32000000001</v>
      </c>
      <c r="CO75" s="205">
        <f>DB_Census_State!AU75*FE_ConvertionFactors!$C$63*FE_ConvertionFactors!$F$63*FE_ConvertionFactors!$I$63</f>
        <v>189539.32800000001</v>
      </c>
      <c r="CP75" s="205">
        <f>DB_Census_State!AU75*FE_ConvertionFactors!$C$64*FE_ConvertionFactors!$F$64*FE_ConvertionFactors!$L$64</f>
        <v>285197.45759999991</v>
      </c>
      <c r="CQ75" s="205">
        <f>DB_Census_State!AU75*FE_ConvertionFactors!$C$64*FE_ConvertionFactors!$F$64*FE_ConvertionFactors!$I$63</f>
        <v>284308.99199999997</v>
      </c>
      <c r="CR75" s="205">
        <f>DB_Census_State!AV75*FE_ConvertionFactors!$F$68*FE_ConvertionFactors!$G$68</f>
        <v>0.72800000000000009</v>
      </c>
      <c r="CS75" s="205">
        <f>DB_Census_State!AV75*FE_ConvertionFactors!$C$69*FE_ConvertionFactors!$F$69*FE_ConvertionFactors!$G$69</f>
        <v>0.14560000000000003</v>
      </c>
      <c r="CT75" s="205">
        <f>DB_Census_State!AV75*FE_ConvertionFactors!$C$70*FE_ConvertionFactors!$C$71*FE_ConvertionFactors!$F$71*FE_ConvertionFactors!$G$71</f>
        <v>0</v>
      </c>
      <c r="CU75" s="205">
        <f>DB_Census_State!AV75*FE_ConvertionFactors!$C$70*FE_ConvertionFactors!$C$72*FE_ConvertionFactors!$F$72*FE_ConvertionFactors!$G$72</f>
        <v>0.61923792</v>
      </c>
      <c r="CV75" s="205">
        <f>(DB_Census_State!AV75*FE_ConvertionFactors!$D$74/FE_ConvertionFactors!$D$69)*FE_ConvertionFactors!$F$74*FE_ConvertionFactors!$G$74</f>
        <v>9.0000000000000011E-2</v>
      </c>
      <c r="CW75" s="205">
        <f>DB_Census_State!AV75*FE_ConvertionFactors!$F$68*FE_ConvertionFactors!$H$68</f>
        <v>42.588000000000001</v>
      </c>
      <c r="CX75" s="205">
        <f>DB_Census_State!AV75*FE_ConvertionFactors!$C$69*FE_ConvertionFactors!$F$69*FE_ConvertionFactors!$H$69</f>
        <v>8.5175999999999998</v>
      </c>
      <c r="CY75" s="205">
        <f>DB_Census_State!AV75*FE_ConvertionFactors!$C$70*FE_ConvertionFactors!$C$71*FE_ConvertionFactors!$F$71*FE_ConvertionFactors!$H$71</f>
        <v>9.4319999999999986</v>
      </c>
      <c r="CZ75" s="205">
        <f>DB_Census_State!AV75*FE_ConvertionFactors!$C$70*FE_ConvertionFactors!$C$72*FE_ConvertionFactors!$F$72*FE_ConvertionFactors!$H$72</f>
        <v>23.550167999999999</v>
      </c>
      <c r="DA75" s="205">
        <f>(DB_Census_State!AV75*FE_ConvertionFactors!$D$74/FE_ConvertionFactors!$D$69)*FE_ConvertionFactors!$F$74*FE_ConvertionFactors!$H$74</f>
        <v>29.7</v>
      </c>
      <c r="DB75" s="205">
        <f>DB_Census_State!AV75*FE_ConvertionFactors!$F$68*FE_ConvertionFactors!$I$68</f>
        <v>34.58</v>
      </c>
      <c r="DC75" s="205">
        <f>DB_Census_State!AV75*FE_ConvertionFactors!$C$69*FE_ConvertionFactors!$F$69*FE_ConvertionFactors!$I$69</f>
        <v>6.9160000000000013</v>
      </c>
      <c r="DD75" s="205">
        <f>DB_Census_State!AV75*FE_ConvertionFactors!$C$70*FE_ConvertionFactors!$C$71*FE_ConvertionFactors!$F$71*FE_ConvertionFactors!$I$71</f>
        <v>8.879999999999999</v>
      </c>
      <c r="DE75" s="205">
        <f>DB_Census_State!AV75*FE_ConvertionFactors!$C$70*FE_ConvertionFactors!$C$72*FE_ConvertionFactors!$F$72*FE_ConvertionFactors!$L$72</f>
        <v>16.556844000000002</v>
      </c>
      <c r="DF75" s="205">
        <f>DB_Census_State!AV75*FE_ConvertionFactors!$C$70*FE_ConvertionFactors!$C$72*FE_ConvertionFactors!$F$72*FE_ConvertionFactors!$I$69</f>
        <v>22.713360000000002</v>
      </c>
      <c r="DG75" s="205">
        <f>DB_Census_State!AW75*FE_ConvertionFactors!$F$76*FE_ConvertionFactors!$G$76</f>
        <v>0.2288</v>
      </c>
      <c r="DH75" s="205">
        <f>DB_Census_State!AW75*FE_ConvertionFactors!$C$77*FE_ConvertionFactors!$F$77*FE_ConvertionFactors!$G$77</f>
        <v>0.15824000000000002</v>
      </c>
      <c r="DI75" s="205">
        <f>DB_Census_State!AW75*FE_ConvertionFactors!$C$78*FE_ConvertionFactors!$F$78*FE_ConvertionFactors!$G$78</f>
        <v>6.0204000000000001E-2</v>
      </c>
      <c r="DJ75" s="205">
        <f>(DB_Census_State!AW75*FE_ConvertionFactors!$D$80/FE_ConvertionFactors!$D$76)*FE_ConvertionFactors!$F$80*FE_ConvertionFactors!$G$80</f>
        <v>0.11465999999999998</v>
      </c>
      <c r="DK75" s="205">
        <f>DB_Census_State!AW75*FE_ConvertionFactors!$F$76*FE_ConvertionFactors!$H$76</f>
        <v>32.384</v>
      </c>
      <c r="DL75" s="205">
        <f>DB_Census_State!AW75*FE_ConvertionFactors!$C$77*FE_ConvertionFactors!$F$77*FE_ConvertionFactors!$H$77</f>
        <v>25.180800000000001</v>
      </c>
      <c r="DM75" s="205">
        <f>DB_Census_State!AW75*FE_ConvertionFactors!$C$78*FE_ConvertionFactors!$F$78*FE_ConvertionFactors!$H$78</f>
        <v>6.5772000000000004</v>
      </c>
      <c r="DN75" s="205">
        <f>(DB_Census_State!AW75*FE_ConvertionFactors!$D$80/FE_ConvertionFactors!$D$76)*FE_ConvertionFactors!$F$80*FE_ConvertionFactors!$H$80</f>
        <v>50.504999999999988</v>
      </c>
      <c r="DO75" s="205">
        <f>DB_Census_State!AW75*FE_ConvertionFactors!$F$76*FE_ConvertionFactors!$I$76</f>
        <v>28.16</v>
      </c>
      <c r="DP75" s="205">
        <f>DB_Census_State!AW75*FE_ConvertionFactors!$C$77*FE_ConvertionFactors!$F$77*FE_ConvertionFactors!$I$77</f>
        <v>22.016000000000002</v>
      </c>
      <c r="DQ75" s="205">
        <f>DB_Census_State!AW75*FE_ConvertionFactors!$C$78*FE_ConvertionFactors!$F$78*FE_ConvertionFactors!$L$78</f>
        <v>3.2364000000000006</v>
      </c>
      <c r="DR75" s="205">
        <f>DB_Census_State!AW75*FE_ConvertionFactors!$C$78*FE_ConvertionFactors!$F$78*FE_ConvertionFactors!$I$77</f>
        <v>5.5680000000000005</v>
      </c>
      <c r="DS75" s="181">
        <f>SUM(DB_Census_State!M75:N75)*FE_ConvertionFactors!$E$84*FE_ConvertionFactors!$F$84*FE_ConvertionFactors!$G$84</f>
        <v>12041.319726258931</v>
      </c>
      <c r="DT75" s="181">
        <f>SUM(DB_Census_State!O75:P75)*FE_ConvertionFactors!$E$85*FE_ConvertionFactors!$F$85*FE_ConvertionFactors!$G$85</f>
        <v>22.923400100000002</v>
      </c>
      <c r="DU75" s="181">
        <f>SUM(DB_Census_State!Q75:S75)*FE_ConvertionFactors!$E$86*FE_ConvertionFactors!$F$86*FE_ConvertionFactors!$G$86</f>
        <v>179.3248595865</v>
      </c>
      <c r="DV75" s="181">
        <f>DB_Census_State!U75*FE_ConvertionFactors!$E$87*FE_ConvertionFactors!$F$87*FE_ConvertionFactors!$G$87</f>
        <v>1266.5847829999373</v>
      </c>
      <c r="DW75" s="181">
        <f>DB_Census_State!V75*FE_ConvertionFactors!$E$88*FE_ConvertionFactors!$F$88*FE_ConvertionFactors!$G$88</f>
        <v>19098.356580000003</v>
      </c>
      <c r="DX75" s="181">
        <f>SUM(DB_Census_State!M75:N75)*FE_ConvertionFactors!$E$84*FE_ConvertionFactors!$F$84*FE_ConvertionFactors!$H$84</f>
        <v>680256.37414579676</v>
      </c>
      <c r="DY75" s="181">
        <f>SUM(DB_Census_State!O75:P75)*FE_ConvertionFactors!$E$85*FE_ConvertionFactors!$F$85*FE_ConvertionFactors!$H$85</f>
        <v>1429.3414180000002</v>
      </c>
      <c r="DZ75" s="181">
        <f>SUM(DB_Census_State!Q75:S75)*FE_ConvertionFactors!$E$86*FE_ConvertionFactors!$F$86*FE_ConvertionFactors!$H$86</f>
        <v>11395.94431425</v>
      </c>
      <c r="EA75" s="181">
        <f>DB_Census_State!U75*FE_ConvertionFactors!$E$87*FE_ConvertionFactors!$F$87*FE_ConvertionFactors!$H$87</f>
        <v>96798.5779753838</v>
      </c>
      <c r="EB75" s="181">
        <f>DB_Census_State!V75*FE_ConvertionFactors!$E$88*FE_ConvertionFactors!$F$88*FE_ConvertionFactors!$H$88</f>
        <v>1141510.9680000001</v>
      </c>
      <c r="EC75" s="181">
        <f>SUM(DB_Census_State!M75:N75)*FE_ConvertionFactors!$E$84*FE_ConvertionFactors!$F$84*FE_ConvertionFactors!$I$84</f>
        <v>458716.94195272122</v>
      </c>
      <c r="ED75" s="181">
        <f>SUM(DB_Census_State!O75:P75)*FE_ConvertionFactors!$E$85*FE_ConvertionFactors!$F$85*FE_ConvertionFactors!$I$85</f>
        <v>965.47967480000011</v>
      </c>
      <c r="EE75" s="181">
        <f>SUM(DB_Census_State!Q75:S75)*FE_ConvertionFactors!$E$86*FE_ConvertionFactors!$F$86*FE_ConvertionFactors!$I$86</f>
        <v>7697.6378575499994</v>
      </c>
      <c r="EF75" s="181">
        <f>DB_Census_State!U75*FE_ConvertionFactors!$E$87*FE_ConvertionFactors!$F$87*FE_ConvertionFactors!$I$87</f>
        <v>77438.862380307051</v>
      </c>
      <c r="EG75" s="181">
        <f>DB_Census_State!V75*FE_ConvertionFactors!$E$88*FE_ConvertionFactors!$F$88*FE_ConvertionFactors!$I$88</f>
        <v>728810.84880000015</v>
      </c>
      <c r="EH75" s="181">
        <f>DB_Census_State!W75*0.00104*FE_ConvertionFactors!$F$90*FE_ConvertionFactors!$G$90</f>
        <v>14616.643880799998</v>
      </c>
      <c r="EI75" s="181">
        <f>DB_Census_State!X75*0.00104*FE_ConvertionFactors!$F$91*FE_ConvertionFactors!$G$91</f>
        <v>28.5124736</v>
      </c>
      <c r="EJ75" s="181">
        <f>DB_Census_State!Y75*0.000054*FE_ConvertionFactors!$F$92*FE_ConvertionFactors!$G$92</f>
        <v>1371.1400388</v>
      </c>
      <c r="EK75" s="205">
        <f>DB_Census_State!W75*0.00104*FE_ConvertionFactors!$F$90*FE_ConvertionFactors!$H$90</f>
        <v>1737450.1216799996</v>
      </c>
      <c r="EL75" s="205">
        <f>DB_Census_State!X75*0.00104*FE_ConvertionFactors!$F$91*FE_ConvertionFactors!$H$91</f>
        <v>3389.2185599999998</v>
      </c>
      <c r="EM75" s="205">
        <f>DB_Census_State!Y75*0.000054*FE_ConvertionFactors!$F$92*FE_ConvertionFactors!$H$92</f>
        <v>114000.50036880001</v>
      </c>
      <c r="EN75" s="205">
        <f>DB_Census_State!W75*0.00104*FE_ConvertionFactors!$F$90*FE_ConvertionFactors!$I$90</f>
        <v>1205735.2272991997</v>
      </c>
      <c r="EO75" s="205">
        <f>DB_Census_State!X75*0.00104*FE_ConvertionFactors!$F$91*FE_ConvertionFactors!$I$91</f>
        <v>2352.0100864000001</v>
      </c>
      <c r="EP75" s="205">
        <f>DB_Census_State!Y75*0.000054*FE_ConvertionFactors!$F$92*FE_ConvertionFactors!$I$92</f>
        <v>67381.739049600001</v>
      </c>
    </row>
    <row r="76" spans="1:146" x14ac:dyDescent="0.2">
      <c r="A76" s="203">
        <v>35</v>
      </c>
      <c r="B76" s="203" t="s">
        <v>51</v>
      </c>
      <c r="C76" s="203">
        <v>1995</v>
      </c>
      <c r="D76" s="204" t="s">
        <v>202</v>
      </c>
      <c r="E76" s="205">
        <f>DB_Census_State!AL76*FE_ConvertionFactors!$C$4*FE_ConvertionFactors!$F$4*FE_ConvertionFactors!$G$4</f>
        <v>0</v>
      </c>
      <c r="F76" s="205">
        <f>DB_Census_State!AL76*FE_ConvertionFactors!$C$5*FE_ConvertionFactors!$F$5*FE_ConvertionFactors!$G$5</f>
        <v>36719.934743799997</v>
      </c>
      <c r="G76" s="205">
        <f>(DB_Census_State!AL76*FE_ConvertionFactors!$D$9/FE_ConvertionFactors!$D$3)*FE_ConvertionFactors!$C$10*FE_ConvertionFactors!$F$10*FE_ConvertionFactors!$G$10</f>
        <v>3413.4942762666665</v>
      </c>
      <c r="H76" s="205">
        <f>(DB_Census_State!AL76*FE_ConvertionFactors!$D$9/FE_ConvertionFactors!$D$3)*FE_ConvertionFactors!$C$11*FE_ConvertionFactors!$F$11*FE_ConvertionFactors!$G$11</f>
        <v>1005.7013148000002</v>
      </c>
      <c r="I76" s="205">
        <f>DB_Census_State!AL76*FE_ConvertionFactors!$C$4*FE_ConvertionFactors!$F$4*FE_ConvertionFactors!$H$4</f>
        <v>1186694.94</v>
      </c>
      <c r="J76" s="205">
        <f>DB_Census_State!AL76*FE_ConvertionFactors!$C$5*FE_ConvertionFactors!$F$5*FE_ConvertionFactors!$H$5</f>
        <v>2110905.3395500001</v>
      </c>
      <c r="K76" s="205">
        <f>(DB_Census_State!AL76*FE_ConvertionFactors!$D$9/FE_ConvertionFactors!$D$3)*FE_ConvertionFactors!$C$10*FE_ConvertionFactors!$F$10*FE_ConvertionFactors!$H$10</f>
        <v>1002713.9436533334</v>
      </c>
      <c r="L76" s="205">
        <f>(DB_Census_State!AL76*FE_ConvertionFactors!$D$9/FE_ConvertionFactors!$D$3)*FE_ConvertionFactors!$C$11*FE_ConvertionFactors!$F$11*FE_ConvertionFactors!$H$11</f>
        <v>156625.61460000003</v>
      </c>
      <c r="M76" s="205">
        <f>DB_Census_State!AL76*FE_ConvertionFactors!$C$4*FE_ConvertionFactors!$F$4*FE_ConvertionFactors!$I$4</f>
        <v>1117244.6000000001</v>
      </c>
      <c r="N76" s="205">
        <f>DB_Census_State!AL76*FE_ConvertionFactors!$C$5*FE_ConvertionFactors!$F$5*FE_ConvertionFactors!$L$5</f>
        <v>1065270.8341450002</v>
      </c>
      <c r="O76" s="205">
        <f>DB_Census_State!AM76*FE_ConvertionFactors!$C$14*FE_ConvertionFactors!$F$14*FE_ConvertionFactors!$G$14</f>
        <v>2684.2884639999997</v>
      </c>
      <c r="P76" s="205">
        <f>DB_Census_State!AM76*FE_ConvertionFactors!$C$15*FE_ConvertionFactors!$F$15*FE_ConvertionFactors!$G$15</f>
        <v>771.69821080000008</v>
      </c>
      <c r="Q76" s="205">
        <f>DB_Census_State!AM76*FE_ConvertionFactors!$C$16*FE_ConvertionFactors!$F$16*FE_ConvertionFactors!$G$16</f>
        <v>1073.7153856</v>
      </c>
      <c r="R76" s="205">
        <f>DB_Census_State!AM76*FE_ConvertionFactors!$C$17*FE_ConvertionFactors!$F$17*FE_ConvertionFactors!$G$17</f>
        <v>393.55752260000003</v>
      </c>
      <c r="S76" s="205">
        <f>(DB_Census_State!AM76*FE_ConvertionFactors!$D$19/FE_ConvertionFactors!$D$13)*FE_ConvertionFactors!$F$19*FE_ConvertionFactors!$G$19</f>
        <v>2756.8201173333341</v>
      </c>
      <c r="T76" s="205">
        <f>DB_Census_State!AM76*FE_ConvertionFactors!$C$14*FE_ConvertionFactors!$F$14*FE_ConvertionFactors!$H$14</f>
        <v>464588.38800000004</v>
      </c>
      <c r="U76" s="205">
        <f>DB_Census_State!AM76*FE_ConvertionFactors!$C$15*FE_ConvertionFactors!$F$15*FE_ConvertionFactors!$H$15</f>
        <v>110540.55452000002</v>
      </c>
      <c r="V76" s="205">
        <f>DB_Census_State!AM76*FE_ConvertionFactors!$C$16*FE_ConvertionFactors!$F$16*FE_ConvertionFactors!$H$16</f>
        <v>185835.35520000002</v>
      </c>
      <c r="W76" s="205">
        <f>DB_Census_State!AM76*FE_ConvertionFactors!$C$17*FE_ConvertionFactors!$F$17*FE_ConvertionFactors!$H$17</f>
        <v>173378.04374000005</v>
      </c>
      <c r="X76" s="205">
        <f>(DB_Census_State!AM76*FE_ConvertionFactors!$D$19/FE_ConvertionFactors!$D$13)*FE_ConvertionFactors!$F$19*FE_ConvertionFactors!$H$19</f>
        <v>1017397.9004444446</v>
      </c>
      <c r="Y76" s="205">
        <f>DB_Census_State!AM76*FE_ConvertionFactors!$C$14*FE_ConvertionFactors!$F$14*FE_ConvertionFactors!$I$14</f>
        <v>431034.78220000002</v>
      </c>
      <c r="Z76" s="205">
        <f>DB_Census_State!AM76*FE_ConvertionFactors!$C$15*FE_ConvertionFactors!$F$15*FE_ConvertionFactors!$L$15</f>
        <v>73780.60596500001</v>
      </c>
      <c r="AA76" s="205">
        <f>DB_Census_State!AM76*FE_ConvertionFactors!$C$15*FE_ConvertionFactors!$F$15*FE_ConvertionFactors!$I$14</f>
        <v>87076.757570000016</v>
      </c>
      <c r="AB76" s="205">
        <f>DB_Census_State!AM76*FE_ConvertionFactors!$C$16*FE_ConvertionFactors!$F$16*FE_ConvertionFactors!$L$16</f>
        <v>123631.00706840513</v>
      </c>
      <c r="AC76" s="205">
        <f>DB_Census_State!AM76*FE_ConvertionFactors!$C$16*FE_ConvertionFactors!$F$16*FE_ConvertionFactors!$I$14</f>
        <v>172413.91287999999</v>
      </c>
      <c r="AD76" s="205">
        <f>DB_Census_State!AN76*FE_ConvertionFactors!$C$22*FE_ConvertionFactors!$F$22*FE_ConvertionFactors!$G$22</f>
        <v>3210.3790488</v>
      </c>
      <c r="AE76" s="205">
        <f>DB_Census_State!AN76*FE_ConvertionFactors!$C$23*FE_ConvertionFactors!$F$23*FE_ConvertionFactors!$G$23</f>
        <v>1290.2089384799999</v>
      </c>
      <c r="AF76" s="205">
        <f>(DB_Census_State!AN76*FE_ConvertionFactors!$D$25/FE_ConvertionFactors!$D$21)*FE_ConvertionFactors!$F$25*FE_ConvertionFactors!$G$25</f>
        <v>73128.359808000008</v>
      </c>
      <c r="AG76" s="205">
        <f>DB_Census_State!AN76*FE_ConvertionFactors!$C$22*FE_ConvertionFactors!$F$22*FE_ConvertionFactors!$H$22</f>
        <v>1041858.8611199999</v>
      </c>
      <c r="AH76" s="205">
        <f>DB_Census_State!AN76*FE_ConvertionFactors!$C$23*FE_ConvertionFactors!$F$23*FE_ConvertionFactors!$H$23</f>
        <v>334364.00659200002</v>
      </c>
      <c r="AI76" s="205">
        <f>(DB_Census_State!AN76*FE_ConvertionFactors!$D$25/FE_ConvertionFactors!$D$21)*FE_ConvertionFactors!$F$25*FE_ConvertionFactors!$H$25</f>
        <v>7797421.4976000004</v>
      </c>
      <c r="AJ76" s="205">
        <f>DB_Census_State!AN76*FE_ConvertionFactors!$C$22*FE_ConvertionFactors!$F$22*FE_ConvertionFactors!$I$22</f>
        <v>920712.48191999993</v>
      </c>
      <c r="AK76" s="205">
        <f>DB_Census_State!AO76*FE_ConvertionFactors!$F$27*FE_ConvertionFactors!$G$27</f>
        <v>29.1</v>
      </c>
      <c r="AL76" s="205">
        <f>DB_Census_State!AO76*FE_ConvertionFactors!$C$29*FE_ConvertionFactors!$F$29*FE_ConvertionFactors!$G$29</f>
        <v>31.531500000000001</v>
      </c>
      <c r="AM76" s="205">
        <f>DB_Census_State!AO76*FE_ConvertionFactors!$F$27*FE_ConvertionFactors!$H$27</f>
        <v>2589.9</v>
      </c>
      <c r="AN76" s="205">
        <f>DB_Census_State!AO76*FE_ConvertionFactors!$C$29*FE_ConvertionFactors!$F$29*FE_ConvertionFactors!$H$29</f>
        <v>7125.2999999999993</v>
      </c>
      <c r="AO76" s="205">
        <f>DB_Census_State!AO76*FE_ConvertionFactors!$F$27*FE_ConvertionFactors!$I$27</f>
        <v>1389.5250000000001</v>
      </c>
      <c r="AP76" s="205">
        <f>DB_Census_State!AP76*FE_ConvertionFactors!$F$31*FE_ConvertionFactors!$G$31</f>
        <v>47039.215859999997</v>
      </c>
      <c r="AQ76" s="205">
        <f>DB_Census_State!AP76*FE_ConvertionFactors!$F$31*FE_ConvertionFactors!$H$31</f>
        <v>6417953.2872000001</v>
      </c>
      <c r="AR76" s="205">
        <f>DB_Census_State!AP76*FE_ConvertionFactors!$F$31*FE_ConvertionFactors!$I$31</f>
        <v>5348294.4060000004</v>
      </c>
      <c r="AS76" s="205">
        <f>DB_Census_State!AQ76*FE_ConvertionFactors!$C$34*FE_ConvertionFactors!$F$34*FE_ConvertionFactors!$G$34</f>
        <v>172220.25856000005</v>
      </c>
      <c r="AT76" s="205">
        <f>DB_Census_State!AQ76*FE_ConvertionFactors!$C$35*FE_ConvertionFactors!$F$35*FE_ConvertionFactors!$G$35</f>
        <v>572939.89588800003</v>
      </c>
      <c r="AU76" s="205">
        <f>DB_Census_State!AQ76*FE_ConvertionFactors!$C$35*FE_ConvertionFactors!$C$37*FE_ConvertionFactors!$F$37*FE_ConvertionFactors!$G$37</f>
        <v>327976.26040166401</v>
      </c>
      <c r="AV76" s="205">
        <f>DB_Census_State!AQ76*FE_ConvertionFactors!$C$35*FE_ConvertionFactors!$C$38*FE_ConvertionFactors!$C$39*FE_ConvertionFactors!$F$39*FE_ConvertionFactors!$G$39</f>
        <v>122117.54114269601</v>
      </c>
      <c r="AW76" s="205">
        <f>DB_Census_State!AQ76*FE_ConvertionFactors!$C$35*FE_ConvertionFactors!$C$38*FE_ConvertionFactors!$C$40*FE_ConvertionFactors!$F$40*FE_ConvertionFactors!$G$40</f>
        <v>25092.645440280001</v>
      </c>
      <c r="AX76" s="205">
        <f>DB_Census_State!AQ76*FE_ConvertionFactors!$C$35*FE_ConvertionFactors!$C$38*FE_ConvertionFactors!$C$41*FE_ConvertionFactors!$F$41*FE_ConvertionFactors!$G$41</f>
        <v>0</v>
      </c>
      <c r="AY76" s="205">
        <f>DB_Census_State!AQ76*FE_ConvertionFactors!$C$35*FE_ConvertionFactors!$C$42*FE_ConvertionFactors!$C$44*FE_ConvertionFactors!$F$44*FE_ConvertionFactors!$G$44</f>
        <v>658482.05214127316</v>
      </c>
      <c r="AZ76" s="205">
        <f>(DB_Census_State!AQ76*FE_ConvertionFactors!$D$46/FE_ConvertionFactors!$D$33)*FE_ConvertionFactors!$F$46*FE_ConvertionFactors!$G$46</f>
        <v>2260185.8694826667</v>
      </c>
      <c r="BA76" s="205">
        <f>DB_Census_State!AQ76*FE_ConvertionFactors!$C$34*FE_ConvertionFactors!$F$34*FE_ConvertionFactors!$H$34</f>
        <v>58554887.910400011</v>
      </c>
      <c r="BB76" s="205">
        <f>DB_Census_State!AQ76*FE_ConvertionFactors!$C$35*FE_ConvertionFactors!$F$35*FE_ConvertionFactors!$H$35</f>
        <v>649331882.00640011</v>
      </c>
      <c r="BC76" s="205">
        <f>DB_Census_State!AQ76*FE_ConvertionFactors!$C$35*FE_ConvertionFactors!$C$37*FE_ConvertionFactors!$F$37*FE_ConvertionFactors!$H$37</f>
        <v>335264621.74392325</v>
      </c>
      <c r="BD76" s="205">
        <f>DB_Census_State!AQ76*FE_ConvertionFactors!$C$35*FE_ConvertionFactors!$C$38*FE_ConvertionFactors!$C$39*FE_ConvertionFactors!$F$39*FE_ConvertionFactors!$H$39</f>
        <v>32638688.269047841</v>
      </c>
      <c r="BE76" s="205">
        <f>DB_Census_State!AQ76*FE_ConvertionFactors!$C$35*FE_ConvertionFactors!$C$38*FE_ConvertionFactors!$C$40*FE_ConvertionFactors!$F$40*FE_ConvertionFactors!$H$40</f>
        <v>11223255.9605616</v>
      </c>
      <c r="BF76" s="205">
        <f>DB_Census_State!AQ76*FE_ConvertionFactors!$C$35*FE_ConvertionFactors!$C$38*FE_ConvertionFactors!$C$41*FE_ConvertionFactors!$F$41*FE_ConvertionFactors!$H$41</f>
        <v>122474921.2444212</v>
      </c>
      <c r="BG76" s="205">
        <f>DB_Census_State!AQ76*FE_ConvertionFactors!$C$35*FE_ConvertionFactors!$C$42*FE_ConvertionFactors!$C$44*FE_ConvertionFactors!$F$44*FE_ConvertionFactors!$H$44</f>
        <v>69086641.536133572</v>
      </c>
      <c r="BH76" s="205">
        <f>(DB_Census_State!AQ76*FE_ConvertionFactors!$D$46/FE_ConvertionFactors!$D$33)*FE_ConvertionFactors!$F$46*FE_ConvertionFactors!$H$46</f>
        <v>738906918.86933339</v>
      </c>
      <c r="BI76" s="205">
        <f>DB_Census_State!AQ76*FE_ConvertionFactors!$C$35*FE_ConvertionFactors!$C$38*FE_ConvertionFactors!$C$41*FE_ConvertionFactors!$F$41*FE_ConvertionFactors!$I$41</f>
        <v>113376784.23769277</v>
      </c>
      <c r="BJ76" s="181">
        <f>DB_Census_State!AR76*FE_ConvertionFactors!$F$48*FE_ConvertionFactors!$G$48</f>
        <v>38442.023927999995</v>
      </c>
      <c r="BK76" s="205">
        <f>(DB_Census_State!AR76*FE_ConvertionFactors!$D$50/FE_ConvertionFactors!$D$48)*FE_ConvertionFactors!$F$50*FE_ConvertionFactors!$G$50</f>
        <v>16304.562119999997</v>
      </c>
      <c r="BL76" s="181">
        <f>DB_Census_State!AR76*FE_ConvertionFactors!$F$48*FE_ConvertionFactors!$H$48</f>
        <v>2883151.7946000001</v>
      </c>
      <c r="BM76" s="205">
        <f>(DB_Census_State!AR76*FE_ConvertionFactors!$D$50/FE_ConvertionFactors!$D$48)*FE_ConvertionFactors!$F$50*FE_ConvertionFactors!$H$50</f>
        <v>4110586.7879999992</v>
      </c>
      <c r="BN76" s="181">
        <f>DB_Census_State!AR76*FE_ConvertionFactors!$F$48*FE_ConvertionFactors!$I$48</f>
        <v>2035257.15393</v>
      </c>
      <c r="BO76" s="181">
        <f>DB_Census_State!AS76*FE_ConvertionFactors!$F$52*FE_ConvertionFactors!$G$52</f>
        <v>105989.64186240001</v>
      </c>
      <c r="BP76" s="205">
        <f>DB_Census_State!AS76*FE_ConvertionFactors!$C$53*FE_ConvertionFactors!$F$53*FE_ConvertionFactors!$G$53</f>
        <v>31796.892558720003</v>
      </c>
      <c r="BQ76" s="205">
        <f>DB_Census_State!AS76*FE_ConvertionFactors!$C$54*FE_ConvertionFactors!$C$55*FE_ConvertionFactors!$F$55*FE_ConvertionFactors!$G$55</f>
        <v>51244.241260799994</v>
      </c>
      <c r="BR76" s="205">
        <f>DB_Census_State!AS76*FE_ConvertionFactors!$C$54*FE_ConvertionFactors!$C$56*FE_ConvertionFactors!$F$56*FE_ConvertionFactors!$G$56</f>
        <v>9008.8646798719037</v>
      </c>
      <c r="BS76" s="205">
        <f>DB_Census_State!AS76*FE_ConvertionFactors!$F$52*FE_ConvertionFactors!$H$52</f>
        <v>25208347.253760003</v>
      </c>
      <c r="BT76" s="205">
        <f>DB_Census_State!AS76*FE_ConvertionFactors!$C$53*FE_ConvertionFactors!$F$53*FE_ConvertionFactors!$H$53</f>
        <v>7562504.1761280019</v>
      </c>
      <c r="BU76" s="205">
        <f>DB_Census_State!AS76*FE_ConvertionFactors!$C$54*FE_ConvertionFactors!$C$55*FE_ConvertionFactors!$F$55*FE_ConvertionFactors!$H$55</f>
        <v>15458679.447008001</v>
      </c>
      <c r="BV76" s="205">
        <f>DB_Census_State!AS76*FE_ConvertionFactors!$C$54*FE_ConvertionFactors!$C$56*FE_ConvertionFactors!$F$56*FE_ConvertionFactors!$H$56</f>
        <v>2366328.4559130198</v>
      </c>
      <c r="BW76" s="205">
        <f>DB_Census_State!AS76*FE_ConvertionFactors!$F$52*FE_ConvertionFactors!$I$52</f>
        <v>12890632.1184</v>
      </c>
      <c r="BX76" s="205">
        <f>DB_Census_State!AS76*FE_ConvertionFactors!$C$53*FE_ConvertionFactors!$F$53*FE_ConvertionFactors!$I$53</f>
        <v>3867189.6355200005</v>
      </c>
      <c r="BY76" s="205">
        <f>DB_Census_State!AS76*FE_ConvertionFactors!$C$54*FE_ConvertionFactors!$C$55*FE_ConvertionFactors!$F$55*FE_ConvertionFactors!$L$55</f>
        <v>8028264.4641920002</v>
      </c>
      <c r="BZ76" s="205">
        <f>DB_Census_State!AS76*FE_ConvertionFactors!$C$54*FE_ConvertionFactors!$C$56*FE_ConvertionFactors!$F$56*FE_ConvertionFactors!$I$56</f>
        <v>1351329.7019807855</v>
      </c>
      <c r="CA76" s="205">
        <f>DB_Census_State!AT76*FE_ConvertionFactors!$F$58*FE_ConvertionFactors!$G$58</f>
        <v>2031.2670559999999</v>
      </c>
      <c r="CB76" s="205">
        <f>(DB_Census_State!AT76*FE_ConvertionFactors!$D$60/FE_ConvertionFactors!$D$58)*FE_ConvertionFactors!$F$60*FE_ConvertionFactors!$G$60</f>
        <v>9524.3977022727267</v>
      </c>
      <c r="CC76" s="205">
        <f>DB_Census_State!AT76*FE_ConvertionFactors!$F$58*FE_ConvertionFactors!$H$58</f>
        <v>1335948.7176000001</v>
      </c>
      <c r="CD76" s="205">
        <f>(DB_Census_State!AT76*FE_ConvertionFactors!$D$60/FE_ConvertionFactors!$D$58)*FE_ConvertionFactors!$F$60*FE_ConvertionFactors!$H$60</f>
        <v>761186.8043181817</v>
      </c>
      <c r="CE76" s="205">
        <f>DB_Census_State!AT76*FE_ConvertionFactors!$F$58*FE_ConvertionFactors!$I$58</f>
        <v>1000008.3968000001</v>
      </c>
      <c r="CF76" s="205">
        <f>DB_Census_State!AU76*FE_ConvertionFactors!$F$62*FE_ConvertionFactors!$G$62</f>
        <v>240268.77600000004</v>
      </c>
      <c r="CG76" s="205">
        <f>DB_Census_State!AU76*FE_ConvertionFactors!$C$63*FE_ConvertionFactors!$F$63*FE_ConvertionFactors!$G$63</f>
        <v>96107.510400000014</v>
      </c>
      <c r="CH76" s="205">
        <f>DB_Census_State!AU76*FE_ConvertionFactors!$C$64*FE_ConvertionFactors!$F$64*FE_ConvertionFactors!$G$64</f>
        <v>144161.26560000001</v>
      </c>
      <c r="CI76" s="205">
        <f>(DB_Census_State!AU76*FE_ConvertionFactors!$D$66/FE_ConvertionFactors!$D$62)*FE_ConvertionFactors!$F$66*FE_ConvertionFactors!$G$66</f>
        <v>127642.78724999998</v>
      </c>
      <c r="CJ76" s="205">
        <f>DB_Census_State!AU76*FE_ConvertionFactors!$F$62*FE_ConvertionFactors!$H$62</f>
        <v>45170529.888000004</v>
      </c>
      <c r="CK76" s="205">
        <f>DB_Census_State!AU76*FE_ConvertionFactors!$C$63*FE_ConvertionFactors!$F$63*FE_ConvertionFactors!$H$63</f>
        <v>18068211.955200002</v>
      </c>
      <c r="CL76" s="205">
        <f>DB_Census_State!AU76*FE_ConvertionFactors!$C$64*FE_ConvertionFactors!$F$64*FE_ConvertionFactors!$H$64</f>
        <v>27102317.932799999</v>
      </c>
      <c r="CM76" s="205">
        <f>(DB_Census_State!AU76*FE_ConvertionFactors!$D$66/FE_ConvertionFactors!$D$62)*FE_ConvertionFactors!$F$66*FE_ConvertionFactors!$H$66</f>
        <v>38292836.174999997</v>
      </c>
      <c r="CN76" s="205">
        <f>DB_Census_State!AU76*FE_ConvertionFactors!$F$62*FE_ConvertionFactors!$I$62</f>
        <v>38443004.160000004</v>
      </c>
      <c r="CO76" s="205">
        <f>DB_Census_State!AU76*FE_ConvertionFactors!$C$63*FE_ConvertionFactors!$F$63*FE_ConvertionFactors!$I$63</f>
        <v>15377201.664000001</v>
      </c>
      <c r="CP76" s="205">
        <f>DB_Census_State!AU76*FE_ConvertionFactors!$C$64*FE_ConvertionFactors!$F$64*FE_ConvertionFactors!$L$64</f>
        <v>23137883.128799994</v>
      </c>
      <c r="CQ76" s="205">
        <f>DB_Census_State!AU76*FE_ConvertionFactors!$C$64*FE_ConvertionFactors!$F$64*FE_ConvertionFactors!$I$63</f>
        <v>23065802.495999999</v>
      </c>
      <c r="CR76" s="205">
        <f>DB_Census_State!AV76*FE_ConvertionFactors!$F$68*FE_ConvertionFactors!$G$68</f>
        <v>309575.08400000003</v>
      </c>
      <c r="CS76" s="205">
        <f>DB_Census_State!AV76*FE_ConvertionFactors!$C$69*FE_ConvertionFactors!$F$69*FE_ConvertionFactors!$G$69</f>
        <v>61915.016800000012</v>
      </c>
      <c r="CT76" s="205">
        <f>DB_Census_State!AV76*FE_ConvertionFactors!$C$70*FE_ConvertionFactors!$C$71*FE_ConvertionFactors!$F$71*FE_ConvertionFactors!$G$71</f>
        <v>0</v>
      </c>
      <c r="CU76" s="205">
        <f>DB_Census_State!AV76*FE_ConvertionFactors!$C$70*FE_ConvertionFactors!$C$72*FE_ConvertionFactors!$F$72*FE_ConvertionFactors!$G$72</f>
        <v>263325.04271976004</v>
      </c>
      <c r="CV76" s="205">
        <f>(DB_Census_State!AV76*FE_ConvertionFactors!$D$74/FE_ConvertionFactors!$D$69)*FE_ConvertionFactors!$F$74*FE_ConvertionFactors!$G$74</f>
        <v>38271.645000000004</v>
      </c>
      <c r="CW76" s="205">
        <f>DB_Census_State!AV76*FE_ConvertionFactors!$F$68*FE_ConvertionFactors!$H$68</f>
        <v>18110142.414000001</v>
      </c>
      <c r="CX76" s="205">
        <f>DB_Census_State!AV76*FE_ConvertionFactors!$C$69*FE_ConvertionFactors!$F$69*FE_ConvertionFactors!$H$69</f>
        <v>3622028.4828000003</v>
      </c>
      <c r="CY76" s="205">
        <f>DB_Census_State!AV76*FE_ConvertionFactors!$C$70*FE_ConvertionFactors!$C$71*FE_ConvertionFactors!$F$71*FE_ConvertionFactors!$H$71</f>
        <v>4010868.3959999997</v>
      </c>
      <c r="CZ76" s="205">
        <f>DB_Census_State!AV76*FE_ConvertionFactors!$C$70*FE_ConvertionFactors!$C$72*FE_ConvertionFactors!$F$72*FE_ConvertionFactors!$H$72</f>
        <v>10014485.215404002</v>
      </c>
      <c r="DA76" s="205">
        <f>(DB_Census_State!AV76*FE_ConvertionFactors!$D$74/FE_ConvertionFactors!$D$69)*FE_ConvertionFactors!$F$74*FE_ConvertionFactors!$H$74</f>
        <v>12629642.85</v>
      </c>
      <c r="DB76" s="205">
        <f>DB_Census_State!AV76*FE_ConvertionFactors!$F$68*FE_ConvertionFactors!$I$68</f>
        <v>14704816.490000002</v>
      </c>
      <c r="DC76" s="205">
        <f>DB_Census_State!AV76*FE_ConvertionFactors!$C$69*FE_ConvertionFactors!$F$69*FE_ConvertionFactors!$I$69</f>
        <v>2940963.2980000004</v>
      </c>
      <c r="DD76" s="205">
        <f>DB_Census_State!AV76*FE_ConvertionFactors!$C$70*FE_ConvertionFactors!$C$71*FE_ConvertionFactors!$F$71*FE_ConvertionFactors!$I$71</f>
        <v>3776135.64</v>
      </c>
      <c r="DE76" s="205">
        <f>DB_Census_State!AV76*FE_ConvertionFactors!$C$70*FE_ConvertionFactors!$C$72*FE_ConvertionFactors!$F$72*FE_ConvertionFactors!$L$72</f>
        <v>7040640.6209820015</v>
      </c>
      <c r="DF76" s="205">
        <f>DB_Census_State!AV76*FE_ConvertionFactors!$C$70*FE_ConvertionFactors!$C$72*FE_ConvertionFactors!$F$72*FE_ConvertionFactors!$I$69</f>
        <v>9658640.5630800016</v>
      </c>
      <c r="DG76" s="205">
        <f>DB_Census_State!AW76*FE_ConvertionFactors!$F$76*FE_ConvertionFactors!$G$76</f>
        <v>2436.3768</v>
      </c>
      <c r="DH76" s="205">
        <f>DB_Census_State!AW76*FE_ConvertionFactors!$C$77*FE_ConvertionFactors!$F$77*FE_ConvertionFactors!$G$77</f>
        <v>1685.0186400000002</v>
      </c>
      <c r="DI76" s="205">
        <f>DB_Census_State!AW76*FE_ConvertionFactors!$C$78*FE_ConvertionFactors!$F$78*FE_ConvertionFactors!$G$78</f>
        <v>641.08229400000005</v>
      </c>
      <c r="DJ76" s="205">
        <f>(DB_Census_State!AW76*FE_ConvertionFactors!$D$80/FE_ConvertionFactors!$D$76)*FE_ConvertionFactors!$F$80*FE_ConvertionFactors!$G$80</f>
        <v>1220.9570100000001</v>
      </c>
      <c r="DK76" s="205">
        <f>DB_Census_State!AW76*FE_ConvertionFactors!$F$76*FE_ConvertionFactors!$H$76</f>
        <v>344841.02399999998</v>
      </c>
      <c r="DL76" s="205">
        <f>DB_Census_State!AW76*FE_ConvertionFactors!$C$77*FE_ConvertionFactors!$F$77*FE_ConvertionFactors!$H$77</f>
        <v>268137.74880000006</v>
      </c>
      <c r="DM76" s="205">
        <f>DB_Census_State!AW76*FE_ConvertionFactors!$C$78*FE_ConvertionFactors!$F$78*FE_ConvertionFactors!$H$78</f>
        <v>70037.314200000008</v>
      </c>
      <c r="DN76" s="205">
        <f>(DB_Census_State!AW76*FE_ConvertionFactors!$D$80/FE_ConvertionFactors!$D$76)*FE_ConvertionFactors!$F$80*FE_ConvertionFactors!$H$80</f>
        <v>537802.49249999993</v>
      </c>
      <c r="DO76" s="205">
        <f>DB_Census_State!AW76*FE_ConvertionFactors!$F$76*FE_ConvertionFactors!$I$76</f>
        <v>299861.76000000001</v>
      </c>
      <c r="DP76" s="205">
        <f>DB_Census_State!AW76*FE_ConvertionFactors!$C$77*FE_ConvertionFactors!$F$77*FE_ConvertionFactors!$I$77</f>
        <v>234437.37600000002</v>
      </c>
      <c r="DQ76" s="205">
        <f>DB_Census_State!AW76*FE_ConvertionFactors!$C$78*FE_ConvertionFactors!$F$78*FE_ConvertionFactors!$L$78</f>
        <v>34462.805400000005</v>
      </c>
      <c r="DR76" s="205">
        <f>DB_Census_State!AW76*FE_ConvertionFactors!$C$78*FE_ConvertionFactors!$F$78*FE_ConvertionFactors!$I$77</f>
        <v>59290.848000000005</v>
      </c>
      <c r="DS76" s="181">
        <f>SUM(DB_Census_State!M76:N76)*FE_ConvertionFactors!$E$84*FE_ConvertionFactors!$F$84*FE_ConvertionFactors!$G$84</f>
        <v>81792.399046547638</v>
      </c>
      <c r="DT76" s="181">
        <f>SUM(DB_Census_State!O76:P76)*FE_ConvertionFactors!$E$85*FE_ConvertionFactors!$F$85*FE_ConvertionFactors!$G$85</f>
        <v>210.23431694199999</v>
      </c>
      <c r="DU76" s="181">
        <f>SUM(DB_Census_State!Q76:S76)*FE_ConvertionFactors!$E$86*FE_ConvertionFactors!$F$86*FE_ConvertionFactors!$G$86</f>
        <v>1101.9863583375002</v>
      </c>
      <c r="DV76" s="181">
        <f>DB_Census_State!U76*FE_ConvertionFactors!$E$87*FE_ConvertionFactors!$F$87*FE_ConvertionFactors!$G$87</f>
        <v>10693.964303080396</v>
      </c>
      <c r="DW76" s="181">
        <f>DB_Census_State!V76*FE_ConvertionFactors!$E$88*FE_ConvertionFactors!$F$88*FE_ConvertionFactors!$G$88</f>
        <v>150966.50683500001</v>
      </c>
      <c r="DX76" s="181">
        <f>SUM(DB_Census_State!M76:N76)*FE_ConvertionFactors!$E$84*FE_ConvertionFactors!$F$84*FE_ConvertionFactors!$H$84</f>
        <v>4620739.4266556129</v>
      </c>
      <c r="DY76" s="181">
        <f>SUM(DB_Census_State!O76:P76)*FE_ConvertionFactors!$E$85*FE_ConvertionFactors!$F$85*FE_ConvertionFactors!$H$85</f>
        <v>13108.727997559999</v>
      </c>
      <c r="DZ76" s="181">
        <f>SUM(DB_Census_State!Q76:S76)*FE_ConvertionFactors!$E$86*FE_ConvertionFactors!$F$86*FE_ConvertionFactors!$H$86</f>
        <v>70030.308143750008</v>
      </c>
      <c r="EA76" s="181">
        <f>DB_Census_State!U76*FE_ConvertionFactors!$E$87*FE_ConvertionFactors!$F$87*FE_ConvertionFactors!$H$87</f>
        <v>817284.83663438261</v>
      </c>
      <c r="EB76" s="181">
        <f>DB_Census_State!V76*FE_ConvertionFactors!$E$88*FE_ConvertionFactors!$F$88*FE_ConvertionFactors!$H$88</f>
        <v>9023285.4660000019</v>
      </c>
      <c r="EC76" s="181">
        <f>SUM(DB_Census_State!M76:N76)*FE_ConvertionFactors!$E$84*FE_ConvertionFactors!$F$84*FE_ConvertionFactors!$I$84</f>
        <v>3115900.9160589576</v>
      </c>
      <c r="ED76" s="181">
        <f>SUM(DB_Census_State!O76:P76)*FE_ConvertionFactors!$E$85*FE_ConvertionFactors!$F$85*FE_ConvertionFactors!$I$85</f>
        <v>8854.5747606160003</v>
      </c>
      <c r="EE76" s="181">
        <f>SUM(DB_Census_State!Q76:S76)*FE_ConvertionFactors!$E$86*FE_ConvertionFactors!$F$86*FE_ConvertionFactors!$I$86</f>
        <v>47303.49116125</v>
      </c>
      <c r="EF76" s="181">
        <f>DB_Census_State!U76*FE_ConvertionFactors!$E$87*FE_ConvertionFactors!$F$87*FE_ConvertionFactors!$I$87</f>
        <v>653827.86930750613</v>
      </c>
      <c r="EG76" s="181">
        <f>DB_Census_State!V76*FE_ConvertionFactors!$E$88*FE_ConvertionFactors!$F$88*FE_ConvertionFactors!$I$88</f>
        <v>5761020.7206000015</v>
      </c>
      <c r="EH76" s="181">
        <f>DB_Census_State!W76*0.00104*FE_ConvertionFactors!$F$90*FE_ConvertionFactors!$G$90</f>
        <v>62104.370400799991</v>
      </c>
      <c r="EI76" s="181">
        <f>DB_Census_State!X76*0.00104*FE_ConvertionFactors!$F$91*FE_ConvertionFactors!$G$91</f>
        <v>42.970449600000002</v>
      </c>
      <c r="EJ76" s="181">
        <f>DB_Census_State!Y76*0.000054*FE_ConvertionFactors!$F$92*FE_ConvertionFactors!$G$92</f>
        <v>44985.070342799998</v>
      </c>
      <c r="EK76" s="205">
        <f>DB_Census_State!W76*0.00104*FE_ConvertionFactors!$F$90*FE_ConvertionFactors!$H$90</f>
        <v>7382217.6136799986</v>
      </c>
      <c r="EL76" s="205">
        <f>DB_Census_State!X76*0.00104*FE_ConvertionFactors!$F$91*FE_ConvertionFactors!$H$91</f>
        <v>5107.8081599999996</v>
      </c>
      <c r="EM76" s="205">
        <f>DB_Census_State!Y76*0.000054*FE_ConvertionFactors!$F$92*FE_ConvertionFactors!$H$92</f>
        <v>3740187.2770728003</v>
      </c>
      <c r="EN76" s="205">
        <f>DB_Census_State!W76*0.00104*FE_ConvertionFactors!$F$90*FE_ConvertionFactors!$I$90</f>
        <v>5123024.6677791988</v>
      </c>
      <c r="EO76" s="205">
        <f>DB_Census_State!X76*0.00104*FE_ConvertionFactors!$F$91*FE_ConvertionFactors!$I$91</f>
        <v>3544.6567103999996</v>
      </c>
      <c r="EP76" s="205">
        <f>DB_Census_State!Y76*0.000054*FE_ConvertionFactors!$F$92*FE_ConvertionFactors!$I$92</f>
        <v>2210694.8854176002</v>
      </c>
    </row>
    <row r="77" spans="1:146" x14ac:dyDescent="0.2">
      <c r="A77" s="203">
        <v>41</v>
      </c>
      <c r="B77" s="203" t="s">
        <v>52</v>
      </c>
      <c r="C77" s="203">
        <v>1995</v>
      </c>
      <c r="D77" s="204" t="s">
        <v>203</v>
      </c>
      <c r="E77" s="205">
        <f>DB_Census_State!AL77*FE_ConvertionFactors!$C$4*FE_ConvertionFactors!$F$4*FE_ConvertionFactors!$G$4</f>
        <v>0</v>
      </c>
      <c r="F77" s="205">
        <f>DB_Census_State!AL77*FE_ConvertionFactors!$C$5*FE_ConvertionFactors!$F$5*FE_ConvertionFactors!$G$5</f>
        <v>65045.400404599997</v>
      </c>
      <c r="G77" s="205">
        <f>(DB_Census_State!AL77*FE_ConvertionFactors!$D$9/FE_ConvertionFactors!$D$3)*FE_ConvertionFactors!$C$10*FE_ConvertionFactors!$F$10*FE_ConvertionFactors!$G$10</f>
        <v>6046.6366165333347</v>
      </c>
      <c r="H77" s="205">
        <f>(DB_Census_State!AL77*FE_ConvertionFactors!$D$9/FE_ConvertionFactors!$D$3)*FE_ConvertionFactors!$C$11*FE_ConvertionFactors!$F$11*FE_ConvertionFactors!$G$11</f>
        <v>1781.4913116000005</v>
      </c>
      <c r="I77" s="205">
        <f>DB_Census_State!AL77*FE_ConvertionFactors!$C$4*FE_ConvertionFactors!$F$4*FE_ConvertionFactors!$H$4</f>
        <v>2102101.98</v>
      </c>
      <c r="J77" s="205">
        <f>DB_Census_State!AL77*FE_ConvertionFactors!$C$5*FE_ConvertionFactors!$F$5*FE_ConvertionFactors!$H$5</f>
        <v>3739240.9323499999</v>
      </c>
      <c r="K77" s="205">
        <f>(DB_Census_State!AL77*FE_ConvertionFactors!$D$9/FE_ConvertionFactors!$D$3)*FE_ConvertionFactors!$C$10*FE_ConvertionFactors!$F$10*FE_ConvertionFactors!$H$10</f>
        <v>1776199.506106667</v>
      </c>
      <c r="L77" s="205">
        <f>(DB_Census_State!AL77*FE_ConvertionFactors!$D$9/FE_ConvertionFactors!$D$3)*FE_ConvertionFactors!$C$11*FE_ConvertionFactors!$F$11*FE_ConvertionFactors!$H$11</f>
        <v>277445.36820000008</v>
      </c>
      <c r="M77" s="205">
        <f>DB_Census_State!AL77*FE_ConvertionFactors!$C$4*FE_ConvertionFactors!$F$4*FE_ConvertionFactors!$I$4</f>
        <v>1979078.2000000002</v>
      </c>
      <c r="N77" s="205">
        <f>DB_Census_State!AL77*FE_ConvertionFactors!$C$5*FE_ConvertionFactors!$F$5*FE_ConvertionFactors!$L$5</f>
        <v>1887012.284465</v>
      </c>
      <c r="O77" s="205">
        <f>DB_Census_State!AM77*FE_ConvertionFactors!$C$14*FE_ConvertionFactors!$F$14*FE_ConvertionFactors!$G$14</f>
        <v>6589.589344</v>
      </c>
      <c r="P77" s="205">
        <f>DB_Census_State!AM77*FE_ConvertionFactors!$C$15*FE_ConvertionFactors!$F$15*FE_ConvertionFactors!$G$15</f>
        <v>1894.4216967999998</v>
      </c>
      <c r="Q77" s="205">
        <f>DB_Census_State!AM77*FE_ConvertionFactors!$C$16*FE_ConvertionFactors!$F$16*FE_ConvertionFactors!$G$16</f>
        <v>2635.8357375999999</v>
      </c>
      <c r="R77" s="205">
        <f>DB_Census_State!AM77*FE_ConvertionFactors!$C$17*FE_ConvertionFactors!$F$17*FE_ConvertionFactors!$G$17</f>
        <v>966.13403960000005</v>
      </c>
      <c r="S77" s="205">
        <f>(DB_Census_State!AM77*FE_ConvertionFactors!$D$19/FE_ConvertionFactors!$D$13)*FE_ConvertionFactors!$F$19*FE_ConvertionFactors!$G$19</f>
        <v>6767.6453973333337</v>
      </c>
      <c r="T77" s="205">
        <f>DB_Census_State!AM77*FE_ConvertionFactors!$C$14*FE_ConvertionFactors!$F$14*FE_ConvertionFactors!$H$14</f>
        <v>1140505.848</v>
      </c>
      <c r="U77" s="205">
        <f>DB_Census_State!AM77*FE_ConvertionFactors!$C$15*FE_ConvertionFactors!$F$15*FE_ConvertionFactors!$H$15</f>
        <v>271363.10791999998</v>
      </c>
      <c r="V77" s="205">
        <f>DB_Census_State!AM77*FE_ConvertionFactors!$C$16*FE_ConvertionFactors!$F$16*FE_ConvertionFactors!$H$16</f>
        <v>456202.33920000005</v>
      </c>
      <c r="W77" s="205">
        <f>DB_Census_State!AM77*FE_ConvertionFactors!$C$17*FE_ConvertionFactors!$F$17*FE_ConvertionFactors!$H$17</f>
        <v>425621.21204000001</v>
      </c>
      <c r="X77" s="205">
        <f>(DB_Census_State!AM77*FE_ConvertionFactors!$D$19/FE_ConvertionFactors!$D$13)*FE_ConvertionFactors!$F$19*FE_ConvertionFactors!$H$19</f>
        <v>2497583.4204444448</v>
      </c>
      <c r="Y77" s="205">
        <f>DB_Census_State!AM77*FE_ConvertionFactors!$C$14*FE_ConvertionFactors!$F$14*FE_ConvertionFactors!$I$14</f>
        <v>1058135.9812</v>
      </c>
      <c r="Z77" s="205">
        <f>DB_Census_State!AM77*FE_ConvertionFactors!$C$15*FE_ConvertionFactors!$F$15*FE_ConvertionFactors!$L$15</f>
        <v>181122.07438999999</v>
      </c>
      <c r="AA77" s="205">
        <f>DB_Census_State!AM77*FE_ConvertionFactors!$C$15*FE_ConvertionFactors!$F$15*FE_ConvertionFactors!$I$14</f>
        <v>213762.44821999999</v>
      </c>
      <c r="AB77" s="205">
        <f>DB_Census_State!AM77*FE_ConvertionFactors!$C$16*FE_ConvertionFactors!$F$16*FE_ConvertionFactors!$L$16</f>
        <v>303498.51653125125</v>
      </c>
      <c r="AC77" s="205">
        <f>DB_Census_State!AM77*FE_ConvertionFactors!$C$16*FE_ConvertionFactors!$F$16*FE_ConvertionFactors!$I$14</f>
        <v>423254.39247999998</v>
      </c>
      <c r="AD77" s="205">
        <f>DB_Census_State!AN77*FE_ConvertionFactors!$C$22*FE_ConvertionFactors!$F$22*FE_ConvertionFactors!$G$22</f>
        <v>545.55297719999999</v>
      </c>
      <c r="AE77" s="205">
        <f>DB_Census_State!AN77*FE_ConvertionFactors!$C$23*FE_ConvertionFactors!$F$23*FE_ConvertionFactors!$G$23</f>
        <v>219.25053611999996</v>
      </c>
      <c r="AF77" s="205">
        <f>(DB_Census_State!AN77*FE_ConvertionFactors!$D$25/FE_ConvertionFactors!$D$21)*FE_ConvertionFactors!$F$25*FE_ConvertionFactors!$G$25</f>
        <v>12427.004352000002</v>
      </c>
      <c r="AG77" s="205">
        <f>DB_Census_State!AN77*FE_ConvertionFactors!$C$22*FE_ConvertionFactors!$F$22*FE_ConvertionFactors!$H$22</f>
        <v>177047.38128</v>
      </c>
      <c r="AH77" s="205">
        <f>DB_Census_State!AN77*FE_ConvertionFactors!$C$23*FE_ConvertionFactors!$F$23*FE_ConvertionFactors!$H$23</f>
        <v>56819.857247999993</v>
      </c>
      <c r="AI77" s="205">
        <f>(DB_Census_State!AN77*FE_ConvertionFactors!$D$25/FE_ConvertionFactors!$D$21)*FE_ConvertionFactors!$F$25*FE_ConvertionFactors!$H$25</f>
        <v>1325048.0544</v>
      </c>
      <c r="AJ77" s="205">
        <f>DB_Census_State!AN77*FE_ConvertionFactors!$C$22*FE_ConvertionFactors!$F$22*FE_ConvertionFactors!$I$22</f>
        <v>156460.47647999998</v>
      </c>
      <c r="AK77" s="205">
        <f>DB_Census_State!AO77*FE_ConvertionFactors!$F$27*FE_ConvertionFactors!$G$27</f>
        <v>6.5960000000000001</v>
      </c>
      <c r="AL77" s="205">
        <f>DB_Census_State!AO77*FE_ConvertionFactors!$C$29*FE_ConvertionFactors!$F$29*FE_ConvertionFactors!$G$29</f>
        <v>7.1471400000000003</v>
      </c>
      <c r="AM77" s="205">
        <f>DB_Census_State!AO77*FE_ConvertionFactors!$F$27*FE_ConvertionFactors!$H$27</f>
        <v>587.04399999999998</v>
      </c>
      <c r="AN77" s="205">
        <f>DB_Census_State!AO77*FE_ConvertionFactors!$C$29*FE_ConvertionFactors!$F$29*FE_ConvertionFactors!$H$29</f>
        <v>1615.068</v>
      </c>
      <c r="AO77" s="205">
        <f>DB_Census_State!AO77*FE_ConvertionFactors!$F$27*FE_ConvertionFactors!$I$27</f>
        <v>314.959</v>
      </c>
      <c r="AP77" s="205">
        <f>DB_Census_State!AP77*FE_ConvertionFactors!$F$31*FE_ConvertionFactors!$G$31</f>
        <v>15103.851839999998</v>
      </c>
      <c r="AQ77" s="205">
        <f>DB_Census_State!AP77*FE_ConvertionFactors!$F$31*FE_ConvertionFactors!$H$31</f>
        <v>2060744.7168000001</v>
      </c>
      <c r="AR77" s="205">
        <f>DB_Census_State!AP77*FE_ConvertionFactors!$F$31*FE_ConvertionFactors!$I$31</f>
        <v>1717287.264</v>
      </c>
      <c r="AS77" s="205">
        <f>DB_Census_State!AQ77*FE_ConvertionFactors!$C$34*FE_ConvertionFactors!$F$34*FE_ConvertionFactors!$G$34</f>
        <v>20655.393920000002</v>
      </c>
      <c r="AT77" s="205">
        <f>DB_Census_State!AQ77*FE_ConvertionFactors!$C$35*FE_ConvertionFactors!$F$35*FE_ConvertionFactors!$G$35</f>
        <v>68716.069416000013</v>
      </c>
      <c r="AU77" s="205">
        <f>DB_Census_State!AQ77*FE_ConvertionFactors!$C$35*FE_ConvertionFactors!$C$37*FE_ConvertionFactors!$F$37*FE_ConvertionFactors!$G$37</f>
        <v>39336.132181248016</v>
      </c>
      <c r="AV77" s="205">
        <f>DB_Census_State!AQ77*FE_ConvertionFactors!$C$35*FE_ConvertionFactors!$C$38*FE_ConvertionFactors!$C$39*FE_ConvertionFactors!$F$39*FE_ConvertionFactors!$G$39</f>
        <v>14646.278770772002</v>
      </c>
      <c r="AW77" s="205">
        <f>DB_Census_State!AQ77*FE_ConvertionFactors!$C$35*FE_ConvertionFactors!$C$38*FE_ConvertionFactors!$C$40*FE_ConvertionFactors!$F$40*FE_ConvertionFactors!$G$40</f>
        <v>3009.5093364600002</v>
      </c>
      <c r="AX77" s="205">
        <f>DB_Census_State!AQ77*FE_ConvertionFactors!$C$35*FE_ConvertionFactors!$C$38*FE_ConvertionFactors!$C$41*FE_ConvertionFactors!$F$41*FE_ConvertionFactors!$G$41</f>
        <v>0</v>
      </c>
      <c r="AY77" s="205">
        <f>DB_Census_State!AQ77*FE_ConvertionFactors!$C$35*FE_ConvertionFactors!$C$42*FE_ConvertionFactors!$C$44*FE_ConvertionFactors!$F$44*FE_ConvertionFactors!$G$44</f>
        <v>78975.646012570811</v>
      </c>
      <c r="AZ77" s="205">
        <f>(DB_Census_State!AQ77*FE_ConvertionFactors!$D$46/FE_ConvertionFactors!$D$33)*FE_ConvertionFactors!$F$46*FE_ConvertionFactors!$G$46</f>
        <v>271077.45544533333</v>
      </c>
      <c r="BA77" s="205">
        <f>DB_Census_State!AQ77*FE_ConvertionFactors!$C$34*FE_ConvertionFactors!$F$34*FE_ConvertionFactors!$H$34</f>
        <v>7022833.9328000005</v>
      </c>
      <c r="BB77" s="205">
        <f>DB_Census_State!AQ77*FE_ConvertionFactors!$C$35*FE_ConvertionFactors!$F$35*FE_ConvertionFactors!$H$35</f>
        <v>77878212.004800022</v>
      </c>
      <c r="BC77" s="205">
        <f>DB_Census_State!AQ77*FE_ConvertionFactors!$C$35*FE_ConvertionFactors!$C$37*FE_ConvertionFactors!$F$37*FE_ConvertionFactors!$H$37</f>
        <v>40210268.451942414</v>
      </c>
      <c r="BD77" s="205">
        <f>DB_Census_State!AQ77*FE_ConvertionFactors!$C$35*FE_ConvertionFactors!$C$38*FE_ConvertionFactors!$C$39*FE_ConvertionFactors!$F$39*FE_ConvertionFactors!$H$39</f>
        <v>3914550.8714608802</v>
      </c>
      <c r="BE77" s="205">
        <f>DB_Census_State!AQ77*FE_ConvertionFactors!$C$35*FE_ConvertionFactors!$C$38*FE_ConvertionFactors!$C$40*FE_ConvertionFactors!$F$40*FE_ConvertionFactors!$H$40</f>
        <v>1346071.4486712001</v>
      </c>
      <c r="BF77" s="205">
        <f>DB_Census_State!AQ77*FE_ConvertionFactors!$C$35*FE_ConvertionFactors!$C$38*FE_ConvertionFactors!$C$41*FE_ConvertionFactors!$F$41*FE_ConvertionFactors!$H$41</f>
        <v>14689141.479503399</v>
      </c>
      <c r="BG77" s="205">
        <f>DB_Census_State!AQ77*FE_ConvertionFactors!$C$35*FE_ConvertionFactors!$C$42*FE_ConvertionFactors!$C$44*FE_ConvertionFactors!$F$44*FE_ConvertionFactors!$H$44</f>
        <v>8285969.4177123476</v>
      </c>
      <c r="BH77" s="205">
        <f>(DB_Census_State!AQ77*FE_ConvertionFactors!$D$46/FE_ConvertionFactors!$D$33)*FE_ConvertionFactors!$F$46*FE_ConvertionFactors!$H$46</f>
        <v>88621475.818666667</v>
      </c>
      <c r="BI77" s="205">
        <f>DB_Census_State!AQ77*FE_ConvertionFactors!$C$35*FE_ConvertionFactors!$C$38*FE_ConvertionFactors!$C$41*FE_ConvertionFactors!$F$41*FE_ConvertionFactors!$I$41</f>
        <v>13597948.112454575</v>
      </c>
      <c r="BJ77" s="181">
        <f>DB_Census_State!AR77*FE_ConvertionFactors!$F$48*FE_ConvertionFactors!$G$48</f>
        <v>84365.140463999996</v>
      </c>
      <c r="BK77" s="205">
        <f>(DB_Census_State!AR77*FE_ConvertionFactors!$D$50/FE_ConvertionFactors!$D$48)*FE_ConvertionFactors!$F$50*FE_ConvertionFactors!$G$50</f>
        <v>35782.108559999993</v>
      </c>
      <c r="BL77" s="181">
        <f>DB_Census_State!AR77*FE_ConvertionFactors!$F$48*FE_ConvertionFactors!$H$48</f>
        <v>6327385.5348000005</v>
      </c>
      <c r="BM77" s="205">
        <f>(DB_Census_State!AR77*FE_ConvertionFactors!$D$50/FE_ConvertionFactors!$D$48)*FE_ConvertionFactors!$F$50*FE_ConvertionFactors!$H$50</f>
        <v>9021123.1439999975</v>
      </c>
      <c r="BN77" s="181">
        <f>DB_Census_State!AR77*FE_ConvertionFactors!$F$48*FE_ConvertionFactors!$I$48</f>
        <v>4466589.8963400004</v>
      </c>
      <c r="BO77" s="181">
        <f>DB_Census_State!AS77*FE_ConvertionFactors!$F$52*FE_ConvertionFactors!$G$52</f>
        <v>1604.3476463999998</v>
      </c>
      <c r="BP77" s="205">
        <f>DB_Census_State!AS77*FE_ConvertionFactors!$C$53*FE_ConvertionFactors!$F$53*FE_ConvertionFactors!$G$53</f>
        <v>481.30429391999996</v>
      </c>
      <c r="BQ77" s="205">
        <f>DB_Census_State!AS77*FE_ConvertionFactors!$C$54*FE_ConvertionFactors!$C$55*FE_ConvertionFactors!$F$55*FE_ConvertionFactors!$G$55</f>
        <v>775.6755887999999</v>
      </c>
      <c r="BR77" s="205">
        <f>DB_Census_State!AS77*FE_ConvertionFactors!$C$54*FE_ConvertionFactors!$C$56*FE_ConvertionFactors!$F$56*FE_ConvertionFactors!$G$56</f>
        <v>136.36569189140664</v>
      </c>
      <c r="BS77" s="205">
        <f>DB_Census_State!AS77*FE_ConvertionFactors!$F$52*FE_ConvertionFactors!$H$52</f>
        <v>381574.57536000002</v>
      </c>
      <c r="BT77" s="205">
        <f>DB_Census_State!AS77*FE_ConvertionFactors!$C$53*FE_ConvertionFactors!$F$53*FE_ConvertionFactors!$H$53</f>
        <v>114472.37260800001</v>
      </c>
      <c r="BU77" s="205">
        <f>DB_Census_State!AS77*FE_ConvertionFactors!$C$54*FE_ConvertionFactors!$C$55*FE_ConvertionFactors!$F$55*FE_ConvertionFactors!$H$55</f>
        <v>233995.46928799999</v>
      </c>
      <c r="BV77" s="205">
        <f>DB_Census_State!AS77*FE_ConvertionFactors!$C$54*FE_ConvertionFactors!$C$56*FE_ConvertionFactors!$F$56*FE_ConvertionFactors!$H$56</f>
        <v>35818.721736809479</v>
      </c>
      <c r="BW77" s="205">
        <f>DB_Census_State!AS77*FE_ConvertionFactors!$F$52*FE_ConvertionFactors!$I$52</f>
        <v>195123.36239999998</v>
      </c>
      <c r="BX77" s="205">
        <f>DB_Census_State!AS77*FE_ConvertionFactors!$C$53*FE_ConvertionFactors!$F$53*FE_ConvertionFactors!$I$53</f>
        <v>58537.008719999998</v>
      </c>
      <c r="BY77" s="205">
        <f>DB_Census_State!AS77*FE_ConvertionFactors!$C$54*FE_ConvertionFactors!$C$55*FE_ConvertionFactors!$F$55*FE_ConvertionFactors!$L$55</f>
        <v>121522.50891199999</v>
      </c>
      <c r="BZ77" s="205">
        <f>DB_Census_State!AS77*FE_ConvertionFactors!$C$54*FE_ConvertionFactors!$C$56*FE_ConvertionFactors!$F$56*FE_ConvertionFactors!$I$56</f>
        <v>20454.853783710998</v>
      </c>
      <c r="CA77" s="205">
        <f>DB_Census_State!AT77*FE_ConvertionFactors!$F$58*FE_ConvertionFactors!$G$58</f>
        <v>14055.571088000001</v>
      </c>
      <c r="CB77" s="205">
        <f>(DB_Census_State!AT77*FE_ConvertionFactors!$D$60/FE_ConvertionFactors!$D$58)*FE_ConvertionFactors!$F$60*FE_ConvertionFactors!$G$60</f>
        <v>65905.095334090904</v>
      </c>
      <c r="CC77" s="205">
        <f>DB_Census_State!AT77*FE_ConvertionFactors!$F$58*FE_ConvertionFactors!$H$58</f>
        <v>9244240.9848000016</v>
      </c>
      <c r="CD77" s="205">
        <f>(DB_Census_State!AT77*FE_ConvertionFactors!$D$60/FE_ConvertionFactors!$D$58)*FE_ConvertionFactors!$F$60*FE_ConvertionFactors!$H$60</f>
        <v>5267114.0447727265</v>
      </c>
      <c r="CE77" s="205">
        <f>DB_Census_State!AT77*FE_ConvertionFactors!$F$58*FE_ConvertionFactors!$I$58</f>
        <v>6919665.766400001</v>
      </c>
      <c r="CF77" s="205">
        <f>DB_Census_State!AU77*FE_ConvertionFactors!$F$62*FE_ConvertionFactors!$G$62</f>
        <v>580737.87199999997</v>
      </c>
      <c r="CG77" s="205">
        <f>DB_Census_State!AU77*FE_ConvertionFactors!$C$63*FE_ConvertionFactors!$F$63*FE_ConvertionFactors!$G$63</f>
        <v>232295.1488</v>
      </c>
      <c r="CH77" s="205">
        <f>DB_Census_State!AU77*FE_ConvertionFactors!$C$64*FE_ConvertionFactors!$F$64*FE_ConvertionFactors!$G$64</f>
        <v>348442.72320000001</v>
      </c>
      <c r="CI77" s="205">
        <f>(DB_Census_State!AU77*FE_ConvertionFactors!$D$66/FE_ConvertionFactors!$D$62)*FE_ConvertionFactors!$F$66*FE_ConvertionFactors!$G$66</f>
        <v>308516.99449999997</v>
      </c>
      <c r="CJ77" s="205">
        <f>DB_Census_State!AU77*FE_ConvertionFactors!$F$62*FE_ConvertionFactors!$H$62</f>
        <v>109178719.936</v>
      </c>
      <c r="CK77" s="205">
        <f>DB_Census_State!AU77*FE_ConvertionFactors!$C$63*FE_ConvertionFactors!$F$63*FE_ConvertionFactors!$H$63</f>
        <v>43671487.974399999</v>
      </c>
      <c r="CL77" s="205">
        <f>DB_Census_State!AU77*FE_ConvertionFactors!$C$64*FE_ConvertionFactors!$F$64*FE_ConvertionFactors!$H$64</f>
        <v>65507231.961599998</v>
      </c>
      <c r="CM77" s="205">
        <f>(DB_Census_State!AU77*FE_ConvertionFactors!$D$66/FE_ConvertionFactors!$D$62)*FE_ConvertionFactors!$F$66*FE_ConvertionFactors!$H$66</f>
        <v>92555098.349999994</v>
      </c>
      <c r="CN77" s="205">
        <f>DB_Census_State!AU77*FE_ConvertionFactors!$F$62*FE_ConvertionFactors!$I$62</f>
        <v>92918059.519999996</v>
      </c>
      <c r="CO77" s="205">
        <f>DB_Census_State!AU77*FE_ConvertionFactors!$C$63*FE_ConvertionFactors!$F$63*FE_ConvertionFactors!$I$63</f>
        <v>37167223.807999998</v>
      </c>
      <c r="CP77" s="205">
        <f>DB_Census_State!AU77*FE_ConvertionFactors!$C$64*FE_ConvertionFactors!$F$64*FE_ConvertionFactors!$L$64</f>
        <v>55925057.073599987</v>
      </c>
      <c r="CQ77" s="205">
        <f>DB_Census_State!AU77*FE_ConvertionFactors!$C$64*FE_ConvertionFactors!$F$64*FE_ConvertionFactors!$I$63</f>
        <v>55750835.711999997</v>
      </c>
      <c r="CR77" s="205">
        <f>DB_Census_State!AV77*FE_ConvertionFactors!$F$68*FE_ConvertionFactors!$G$68</f>
        <v>2209744.264</v>
      </c>
      <c r="CS77" s="205">
        <f>DB_Census_State!AV77*FE_ConvertionFactors!$C$69*FE_ConvertionFactors!$F$69*FE_ConvertionFactors!$G$69</f>
        <v>441948.85279999999</v>
      </c>
      <c r="CT77" s="205">
        <f>DB_Census_State!AV77*FE_ConvertionFactors!$C$70*FE_ConvertionFactors!$C$71*FE_ConvertionFactors!$F$71*FE_ConvertionFactors!$G$71</f>
        <v>0</v>
      </c>
      <c r="CU77" s="205">
        <f>DB_Census_State!AV77*FE_ConvertionFactors!$C$70*FE_ConvertionFactors!$C$72*FE_ConvertionFactors!$F$72*FE_ConvertionFactors!$G$72</f>
        <v>1879611.8705649599</v>
      </c>
      <c r="CV77" s="205">
        <f>(DB_Census_State!AV77*FE_ConvertionFactors!$D$74/FE_ConvertionFactors!$D$69)*FE_ConvertionFactors!$F$74*FE_ConvertionFactors!$G$74</f>
        <v>273182.67000000004</v>
      </c>
      <c r="CW77" s="205">
        <f>DB_Census_State!AV77*FE_ConvertionFactors!$F$68*FE_ConvertionFactors!$H$68</f>
        <v>129270039.44399999</v>
      </c>
      <c r="CX77" s="205">
        <f>DB_Census_State!AV77*FE_ConvertionFactors!$C$69*FE_ConvertionFactors!$F$69*FE_ConvertionFactors!$H$69</f>
        <v>25854007.888799999</v>
      </c>
      <c r="CY77" s="205">
        <f>DB_Census_State!AV77*FE_ConvertionFactors!$C$70*FE_ConvertionFactors!$C$71*FE_ConvertionFactors!$F$71*FE_ConvertionFactors!$H$71</f>
        <v>28629543.815999996</v>
      </c>
      <c r="CZ77" s="205">
        <f>DB_Census_State!AV77*FE_ConvertionFactors!$C$70*FE_ConvertionFactors!$C$72*FE_ConvertionFactors!$F$72*FE_ConvertionFactors!$H$72</f>
        <v>71483308.590984002</v>
      </c>
      <c r="DA77" s="205">
        <f>(DB_Census_State!AV77*FE_ConvertionFactors!$D$74/FE_ConvertionFactors!$D$69)*FE_ConvertionFactors!$F$74*FE_ConvertionFactors!$H$74</f>
        <v>90150281.100000009</v>
      </c>
      <c r="DB77" s="205">
        <f>DB_Census_State!AV77*FE_ConvertionFactors!$F$68*FE_ConvertionFactors!$I$68</f>
        <v>104962852.54000001</v>
      </c>
      <c r="DC77" s="205">
        <f>DB_Census_State!AV77*FE_ConvertionFactors!$C$69*FE_ConvertionFactors!$F$69*FE_ConvertionFactors!$I$69</f>
        <v>20992570.508000001</v>
      </c>
      <c r="DD77" s="205">
        <f>DB_Census_State!AV77*FE_ConvertionFactors!$C$70*FE_ConvertionFactors!$C$71*FE_ConvertionFactors!$F$71*FE_ConvertionFactors!$I$71</f>
        <v>26954023.440000001</v>
      </c>
      <c r="DE77" s="205">
        <f>DB_Census_State!AV77*FE_ConvertionFactors!$C$70*FE_ConvertionFactors!$C$72*FE_ConvertionFactors!$F$72*FE_ConvertionFactors!$L$72</f>
        <v>50256031.674372002</v>
      </c>
      <c r="DF77" s="205">
        <f>DB_Census_State!AV77*FE_ConvertionFactors!$C$70*FE_ConvertionFactors!$C$72*FE_ConvertionFactors!$F$72*FE_ConvertionFactors!$I$69</f>
        <v>68943292.549679995</v>
      </c>
      <c r="DG77" s="205">
        <f>DB_Census_State!AW77*FE_ConvertionFactors!$F$76*FE_ConvertionFactors!$G$76</f>
        <v>97205.908800000005</v>
      </c>
      <c r="DH77" s="205">
        <f>DB_Census_State!AW77*FE_ConvertionFactors!$C$77*FE_ConvertionFactors!$F$77*FE_ConvertionFactors!$G$77</f>
        <v>67228.42224</v>
      </c>
      <c r="DI77" s="205">
        <f>DB_Census_State!AW77*FE_ConvertionFactors!$C$78*FE_ConvertionFactors!$F$78*FE_ConvertionFactors!$G$78</f>
        <v>25577.729604</v>
      </c>
      <c r="DJ77" s="205">
        <f>(DB_Census_State!AW77*FE_ConvertionFactors!$D$80/FE_ConvertionFactors!$D$76)*FE_ConvertionFactors!$F$80*FE_ConvertionFactors!$G$80</f>
        <v>48713.415659999991</v>
      </c>
      <c r="DK77" s="205">
        <f>DB_Census_State!AW77*FE_ConvertionFactors!$F$76*FE_ConvertionFactors!$H$76</f>
        <v>13758374.784</v>
      </c>
      <c r="DL77" s="205">
        <f>DB_Census_State!AW77*FE_ConvertionFactors!$C$77*FE_ConvertionFactors!$F$77*FE_ConvertionFactors!$H$77</f>
        <v>10698088.060800001</v>
      </c>
      <c r="DM77" s="205">
        <f>DB_Census_State!AW77*FE_ConvertionFactors!$C$78*FE_ConvertionFactors!$F$78*FE_ConvertionFactors!$H$78</f>
        <v>2794329.9972000001</v>
      </c>
      <c r="DN77" s="205">
        <f>(DB_Census_State!AW77*FE_ConvertionFactors!$D$80/FE_ConvertionFactors!$D$76)*FE_ConvertionFactors!$F$80*FE_ConvertionFactors!$H$80</f>
        <v>21457099.754999995</v>
      </c>
      <c r="DO77" s="205">
        <f>DB_Census_State!AW77*FE_ConvertionFactors!$F$76*FE_ConvertionFactors!$I$76</f>
        <v>11963804.16</v>
      </c>
      <c r="DP77" s="205">
        <f>DB_Census_State!AW77*FE_ConvertionFactors!$C$77*FE_ConvertionFactors!$F$77*FE_ConvertionFactors!$I$77</f>
        <v>9353519.6160000004</v>
      </c>
      <c r="DQ77" s="205">
        <f>DB_Census_State!AW77*FE_ConvertionFactors!$C$78*FE_ConvertionFactors!$F$78*FE_ConvertionFactors!$L$78</f>
        <v>1374987.7764000003</v>
      </c>
      <c r="DR77" s="205">
        <f>DB_Census_State!AW77*FE_ConvertionFactors!$C$78*FE_ConvertionFactors!$F$78*FE_ConvertionFactors!$I$77</f>
        <v>2365570.3680000002</v>
      </c>
      <c r="DS77" s="181">
        <f>SUM(DB_Census_State!M77:N77)*FE_ConvertionFactors!$E$84*FE_ConvertionFactors!$F$84*FE_ConvertionFactors!$G$84</f>
        <v>65972.527412668525</v>
      </c>
      <c r="DT77" s="181">
        <f>SUM(DB_Census_State!O77:P77)*FE_ConvertionFactors!$E$85*FE_ConvertionFactors!$F$85*FE_ConvertionFactors!$G$85</f>
        <v>457.35855221600008</v>
      </c>
      <c r="DU77" s="181">
        <f>SUM(DB_Census_State!Q77:S77)*FE_ConvertionFactors!$E$86*FE_ConvertionFactors!$F$86*FE_ConvertionFactors!$G$86</f>
        <v>1167.4158126637499</v>
      </c>
      <c r="DV77" s="181">
        <f>DB_Census_State!U77*FE_ConvertionFactors!$E$87*FE_ConvertionFactors!$F$87*FE_ConvertionFactors!$G$87</f>
        <v>30114.407401977609</v>
      </c>
      <c r="DW77" s="181">
        <f>DB_Census_State!V77*FE_ConvertionFactors!$E$88*FE_ConvertionFactors!$F$88*FE_ConvertionFactors!$G$88</f>
        <v>84876.992505000002</v>
      </c>
      <c r="DX77" s="181">
        <f>SUM(DB_Census_State!M77:N77)*FE_ConvertionFactors!$E$84*FE_ConvertionFactors!$F$84*FE_ConvertionFactors!$H$84</f>
        <v>3727019.4057806246</v>
      </c>
      <c r="DY77" s="181">
        <f>SUM(DB_Census_State!O77:P77)*FE_ConvertionFactors!$E$85*FE_ConvertionFactors!$F$85*FE_ConvertionFactors!$H$85</f>
        <v>28517.650902880006</v>
      </c>
      <c r="DZ77" s="181">
        <f>SUM(DB_Census_State!Q77:S77)*FE_ConvertionFactors!$E$86*FE_ConvertionFactors!$F$86*FE_ConvertionFactors!$H$86</f>
        <v>74188.295049374996</v>
      </c>
      <c r="EA77" s="181">
        <f>DB_Census_State!U77*FE_ConvertionFactors!$E$87*FE_ConvertionFactors!$F$87*FE_ConvertionFactors!$H$87</f>
        <v>2301489.6848661643</v>
      </c>
      <c r="EB77" s="181">
        <f>DB_Census_State!V77*FE_ConvertionFactors!$E$88*FE_ConvertionFactors!$F$88*FE_ConvertionFactors!$H$88</f>
        <v>5073107.5980000002</v>
      </c>
      <c r="EC77" s="181">
        <f>SUM(DB_Census_State!M77:N77)*FE_ConvertionFactors!$E$84*FE_ConvertionFactors!$F$84*FE_ConvertionFactors!$I$84</f>
        <v>2513239.1395302298</v>
      </c>
      <c r="ED77" s="181">
        <f>SUM(DB_Census_State!O77:P77)*FE_ConvertionFactors!$E$85*FE_ConvertionFactors!$F$85*FE_ConvertionFactors!$I$85</f>
        <v>19262.866081568001</v>
      </c>
      <c r="EE77" s="181">
        <f>SUM(DB_Census_State!Q77:S77)*FE_ConvertionFactors!$E$86*FE_ConvertionFactors!$F$86*FE_ConvertionFactors!$I$86</f>
        <v>50112.093637124999</v>
      </c>
      <c r="EF77" s="181">
        <f>DB_Census_State!U77*FE_ConvertionFactors!$E$87*FE_ConvertionFactors!$F$87*FE_ConvertionFactors!$I$87</f>
        <v>1841191.7478929316</v>
      </c>
      <c r="EG77" s="181">
        <f>DB_Census_State!V77*FE_ConvertionFactors!$E$88*FE_ConvertionFactors!$F$88*FE_ConvertionFactors!$I$88</f>
        <v>3238984.0818000007</v>
      </c>
      <c r="EH77" s="181">
        <f>DB_Census_State!W77*0.00104*FE_ConvertionFactors!$F$90*FE_ConvertionFactors!$G$90</f>
        <v>45575.810498400002</v>
      </c>
      <c r="EI77" s="181">
        <f>DB_Census_State!X77*0.00104*FE_ConvertionFactors!$F$91*FE_ConvertionFactors!$G$91</f>
        <v>11.633627199999999</v>
      </c>
      <c r="EJ77" s="181">
        <f>DB_Census_State!Y77*0.000054*FE_ConvertionFactors!$F$92*FE_ConvertionFactors!$G$92</f>
        <v>14605.714519199997</v>
      </c>
      <c r="EK77" s="205">
        <f>DB_Census_State!W77*0.00104*FE_ConvertionFactors!$F$90*FE_ConvertionFactors!$H$90</f>
        <v>5417502.0026399996</v>
      </c>
      <c r="EL77" s="205">
        <f>DB_Census_State!X77*0.00104*FE_ConvertionFactors!$F$91*FE_ConvertionFactors!$H$91</f>
        <v>1382.8651199999999</v>
      </c>
      <c r="EM77" s="205">
        <f>DB_Census_State!Y77*0.000054*FE_ConvertionFactors!$F$92*FE_ConvertionFactors!$H$92</f>
        <v>1214360.8357392</v>
      </c>
      <c r="EN77" s="205">
        <f>DB_Census_State!W77*0.00104*FE_ConvertionFactors!$F$90*FE_ConvertionFactors!$I$90</f>
        <v>3759574.4056415996</v>
      </c>
      <c r="EO77" s="205">
        <f>DB_Census_State!X77*0.00104*FE_ConvertionFactors!$F$91*FE_ConvertionFactors!$I$91</f>
        <v>959.66449279999983</v>
      </c>
      <c r="EP77" s="205">
        <f>DB_Census_State!Y77*0.000054*FE_ConvertionFactors!$F$92*FE_ConvertionFactors!$I$92</f>
        <v>717766.54208639986</v>
      </c>
    </row>
    <row r="78" spans="1:146" x14ac:dyDescent="0.2">
      <c r="A78" s="203">
        <v>42</v>
      </c>
      <c r="B78" s="203" t="s">
        <v>53</v>
      </c>
      <c r="C78" s="203">
        <v>1995</v>
      </c>
      <c r="D78" s="204" t="s">
        <v>203</v>
      </c>
      <c r="E78" s="205">
        <f>DB_Census_State!AL78*FE_ConvertionFactors!$C$4*FE_ConvertionFactors!$F$4*FE_ConvertionFactors!$G$4</f>
        <v>0</v>
      </c>
      <c r="F78" s="205">
        <f>DB_Census_State!AL78*FE_ConvertionFactors!$C$5*FE_ConvertionFactors!$F$5*FE_ConvertionFactors!$G$5</f>
        <v>0</v>
      </c>
      <c r="G78" s="205">
        <f>(DB_Census_State!AL78*FE_ConvertionFactors!$D$9/FE_ConvertionFactors!$D$3)*FE_ConvertionFactors!$C$10*FE_ConvertionFactors!$F$10*FE_ConvertionFactors!$G$10</f>
        <v>0</v>
      </c>
      <c r="H78" s="205">
        <f>(DB_Census_State!AL78*FE_ConvertionFactors!$D$9/FE_ConvertionFactors!$D$3)*FE_ConvertionFactors!$C$11*FE_ConvertionFactors!$F$11*FE_ConvertionFactors!$G$11</f>
        <v>0</v>
      </c>
      <c r="I78" s="205">
        <f>DB_Census_State!AL78*FE_ConvertionFactors!$C$4*FE_ConvertionFactors!$F$4*FE_ConvertionFactors!$H$4</f>
        <v>0</v>
      </c>
      <c r="J78" s="205">
        <f>DB_Census_State!AL78*FE_ConvertionFactors!$C$5*FE_ConvertionFactors!$F$5*FE_ConvertionFactors!$H$5</f>
        <v>0</v>
      </c>
      <c r="K78" s="205">
        <f>(DB_Census_State!AL78*FE_ConvertionFactors!$D$9/FE_ConvertionFactors!$D$3)*FE_ConvertionFactors!$C$10*FE_ConvertionFactors!$F$10*FE_ConvertionFactors!$H$10</f>
        <v>0</v>
      </c>
      <c r="L78" s="205">
        <f>(DB_Census_State!AL78*FE_ConvertionFactors!$D$9/FE_ConvertionFactors!$D$3)*FE_ConvertionFactors!$C$11*FE_ConvertionFactors!$F$11*FE_ConvertionFactors!$H$11</f>
        <v>0</v>
      </c>
      <c r="M78" s="205">
        <f>DB_Census_State!AL78*FE_ConvertionFactors!$C$4*FE_ConvertionFactors!$F$4*FE_ConvertionFactors!$I$4</f>
        <v>0</v>
      </c>
      <c r="N78" s="205">
        <f>DB_Census_State!AL78*FE_ConvertionFactors!$C$5*FE_ConvertionFactors!$F$5*FE_ConvertionFactors!$L$5</f>
        <v>0</v>
      </c>
      <c r="O78" s="205">
        <f>DB_Census_State!AM78*FE_ConvertionFactors!$C$14*FE_ConvertionFactors!$F$14*FE_ConvertionFactors!$G$14</f>
        <v>23073.859951999999</v>
      </c>
      <c r="P78" s="205">
        <f>DB_Census_State!AM78*FE_ConvertionFactors!$C$15*FE_ConvertionFactors!$F$15*FE_ConvertionFactors!$G$15</f>
        <v>6633.4362644000003</v>
      </c>
      <c r="Q78" s="205">
        <f>DB_Census_State!AM78*FE_ConvertionFactors!$C$16*FE_ConvertionFactors!$F$16*FE_ConvertionFactors!$G$16</f>
        <v>9229.5439807999992</v>
      </c>
      <c r="R78" s="205">
        <f>DB_Census_State!AM78*FE_ConvertionFactors!$C$17*FE_ConvertionFactors!$F$17*FE_ConvertionFactors!$G$17</f>
        <v>3382.9788718</v>
      </c>
      <c r="S78" s="205">
        <f>(DB_Census_State!AM78*FE_ConvertionFactors!$D$19/FE_ConvertionFactors!$D$13)*FE_ConvertionFactors!$F$19*FE_ConvertionFactors!$G$19</f>
        <v>23697.33437866667</v>
      </c>
      <c r="T78" s="205">
        <f>DB_Census_State!AM78*FE_ConvertionFactors!$C$14*FE_ConvertionFactors!$F$14*FE_ConvertionFactors!$H$14</f>
        <v>3993552.6839999999</v>
      </c>
      <c r="U78" s="205">
        <f>DB_Census_State!AM78*FE_ConvertionFactors!$C$15*FE_ConvertionFactors!$F$15*FE_ConvertionFactors!$H$15</f>
        <v>950194.92436000006</v>
      </c>
      <c r="V78" s="205">
        <f>DB_Census_State!AM78*FE_ConvertionFactors!$C$16*FE_ConvertionFactors!$F$16*FE_ConvertionFactors!$H$16</f>
        <v>1597421.0736</v>
      </c>
      <c r="W78" s="205">
        <f>DB_Census_State!AM78*FE_ConvertionFactors!$C$17*FE_ConvertionFactors!$F$17*FE_ConvertionFactors!$H$17</f>
        <v>1490339.3408200003</v>
      </c>
      <c r="X78" s="205">
        <f>(DB_Census_State!AM78*FE_ConvertionFactors!$D$19/FE_ConvertionFactors!$D$13)*FE_ConvertionFactors!$F$19*FE_ConvertionFactors!$H$19</f>
        <v>8745444.830222223</v>
      </c>
      <c r="Y78" s="205">
        <f>DB_Census_State!AM78*FE_ConvertionFactors!$C$14*FE_ConvertionFactors!$F$14*FE_ConvertionFactors!$I$14</f>
        <v>3705129.4345999998</v>
      </c>
      <c r="Z78" s="205">
        <f>DB_Census_State!AM78*FE_ConvertionFactors!$C$15*FE_ConvertionFactors!$F$15*FE_ConvertionFactors!$L$15</f>
        <v>634210.29149500001</v>
      </c>
      <c r="AA78" s="205">
        <f>DB_Census_State!AM78*FE_ConvertionFactors!$C$15*FE_ConvertionFactors!$F$15*FE_ConvertionFactors!$I$14</f>
        <v>748502.60551000002</v>
      </c>
      <c r="AB78" s="205">
        <f>DB_Census_State!AM78*FE_ConvertionFactors!$C$16*FE_ConvertionFactors!$F$16*FE_ConvertionFactors!$L$16</f>
        <v>1062719.0710234717</v>
      </c>
      <c r="AC78" s="205">
        <f>DB_Census_State!AM78*FE_ConvertionFactors!$C$16*FE_ConvertionFactors!$F$16*FE_ConvertionFactors!$I$14</f>
        <v>1482051.7738399999</v>
      </c>
      <c r="AD78" s="205">
        <f>DB_Census_State!AN78*FE_ConvertionFactors!$C$22*FE_ConvertionFactors!$F$22*FE_ConvertionFactors!$G$22</f>
        <v>2064.4930152000002</v>
      </c>
      <c r="AE78" s="205">
        <f>DB_Census_State!AN78*FE_ConvertionFactors!$C$23*FE_ConvertionFactors!$F$23*FE_ConvertionFactors!$G$23</f>
        <v>829.69247591999999</v>
      </c>
      <c r="AF78" s="205">
        <f>(DB_Census_State!AN78*FE_ConvertionFactors!$D$25/FE_ConvertionFactors!$D$21)*FE_ConvertionFactors!$F$25*FE_ConvertionFactors!$G$25</f>
        <v>47026.530432000007</v>
      </c>
      <c r="AG78" s="205">
        <f>DB_Census_State!AN78*FE_ConvertionFactors!$C$22*FE_ConvertionFactors!$F$22*FE_ConvertionFactors!$H$22</f>
        <v>669986.41247999994</v>
      </c>
      <c r="AH78" s="205">
        <f>DB_Census_State!AN78*FE_ConvertionFactors!$C$23*FE_ConvertionFactors!$F$23*FE_ConvertionFactors!$H$23</f>
        <v>215018.89516799999</v>
      </c>
      <c r="AI78" s="205">
        <f>(DB_Census_State!AN78*FE_ConvertionFactors!$D$25/FE_ConvertionFactors!$D$21)*FE_ConvertionFactors!$F$25*FE_ConvertionFactors!$H$25</f>
        <v>5014274.6304000001</v>
      </c>
      <c r="AJ78" s="205">
        <f>DB_Census_State!AN78*FE_ConvertionFactors!$C$22*FE_ConvertionFactors!$F$22*FE_ConvertionFactors!$I$22</f>
        <v>592081.01567999995</v>
      </c>
      <c r="AK78" s="205">
        <f>DB_Census_State!AO78*FE_ConvertionFactors!$F$27*FE_ConvertionFactors!$G$27</f>
        <v>0</v>
      </c>
      <c r="AL78" s="205">
        <f>DB_Census_State!AO78*FE_ConvertionFactors!$C$29*FE_ConvertionFactors!$F$29*FE_ConvertionFactors!$G$29</f>
        <v>0</v>
      </c>
      <c r="AM78" s="205">
        <f>DB_Census_State!AO78*FE_ConvertionFactors!$F$27*FE_ConvertionFactors!$H$27</f>
        <v>0</v>
      </c>
      <c r="AN78" s="205">
        <f>DB_Census_State!AO78*FE_ConvertionFactors!$C$29*FE_ConvertionFactors!$F$29*FE_ConvertionFactors!$H$29</f>
        <v>0</v>
      </c>
      <c r="AO78" s="205">
        <f>DB_Census_State!AO78*FE_ConvertionFactors!$F$27*FE_ConvertionFactors!$I$27</f>
        <v>0</v>
      </c>
      <c r="AP78" s="205">
        <f>DB_Census_State!AP78*FE_ConvertionFactors!$F$31*FE_ConvertionFactors!$G$31</f>
        <v>35.320319999999995</v>
      </c>
      <c r="AQ78" s="205">
        <f>DB_Census_State!AP78*FE_ConvertionFactors!$F$31*FE_ConvertionFactors!$H$31</f>
        <v>4819.0464000000002</v>
      </c>
      <c r="AR78" s="205">
        <f>DB_Census_State!AP78*FE_ConvertionFactors!$F$31*FE_ConvertionFactors!$I$31</f>
        <v>4015.8720000000003</v>
      </c>
      <c r="AS78" s="205">
        <f>DB_Census_State!AQ78*FE_ConvertionFactors!$C$34*FE_ConvertionFactors!$F$34*FE_ConvertionFactors!$G$34</f>
        <v>580.37728000000016</v>
      </c>
      <c r="AT78" s="205">
        <f>DB_Census_State!AQ78*FE_ConvertionFactors!$C$35*FE_ConvertionFactors!$F$35*FE_ConvertionFactors!$G$35</f>
        <v>1930.7908440000003</v>
      </c>
      <c r="AU78" s="205">
        <f>DB_Census_State!AQ78*FE_ConvertionFactors!$C$35*FE_ConvertionFactors!$C$37*FE_ConvertionFactors!$F$37*FE_ConvertionFactors!$G$37</f>
        <v>1105.2704920320002</v>
      </c>
      <c r="AV78" s="205">
        <f>DB_Census_State!AQ78*FE_ConvertionFactors!$C$35*FE_ConvertionFactors!$C$38*FE_ConvertionFactors!$C$39*FE_ConvertionFactors!$F$39*FE_ConvertionFactors!$G$39</f>
        <v>411.53257439800007</v>
      </c>
      <c r="AW78" s="205">
        <f>DB_Census_State!AQ78*FE_ConvertionFactors!$C$35*FE_ConvertionFactors!$C$38*FE_ConvertionFactors!$C$40*FE_ConvertionFactors!$F$40*FE_ConvertionFactors!$G$40</f>
        <v>84.561487890000009</v>
      </c>
      <c r="AX78" s="205">
        <f>DB_Census_State!AQ78*FE_ConvertionFactors!$C$35*FE_ConvertionFactors!$C$38*FE_ConvertionFactors!$C$41*FE_ConvertionFactors!$F$41*FE_ConvertionFactors!$G$41</f>
        <v>0</v>
      </c>
      <c r="AY78" s="205">
        <f>DB_Census_State!AQ78*FE_ConvertionFactors!$C$35*FE_ConvertionFactors!$C$42*FE_ConvertionFactors!$C$44*FE_ConvertionFactors!$F$44*FE_ConvertionFactors!$G$44</f>
        <v>2219.0654313611217</v>
      </c>
      <c r="AZ78" s="205">
        <f>(DB_Census_State!AQ78*FE_ConvertionFactors!$D$46/FE_ConvertionFactors!$D$33)*FE_ConvertionFactors!$F$46*FE_ConvertionFactors!$G$46</f>
        <v>7616.7608746666665</v>
      </c>
      <c r="BA78" s="205">
        <f>DB_Census_State!AQ78*FE_ConvertionFactors!$C$34*FE_ConvertionFactors!$F$34*FE_ConvertionFactors!$H$34</f>
        <v>197328.27520000006</v>
      </c>
      <c r="BB78" s="205">
        <f>DB_Census_State!AQ78*FE_ConvertionFactors!$C$35*FE_ConvertionFactors!$F$35*FE_ConvertionFactors!$H$35</f>
        <v>2188229.6232000003</v>
      </c>
      <c r="BC78" s="205">
        <f>DB_Census_State!AQ78*FE_ConvertionFactors!$C$35*FE_ConvertionFactors!$C$37*FE_ConvertionFactors!$F$37*FE_ConvertionFactors!$H$37</f>
        <v>1129832.0585216002</v>
      </c>
      <c r="BD78" s="205">
        <f>DB_Census_State!AQ78*FE_ConvertionFactors!$C$35*FE_ConvertionFactors!$C$38*FE_ConvertionFactors!$C$39*FE_ConvertionFactors!$F$39*FE_ConvertionFactors!$H$39</f>
        <v>109991.43352092001</v>
      </c>
      <c r="BE78" s="205">
        <f>DB_Census_State!AQ78*FE_ConvertionFactors!$C$35*FE_ConvertionFactors!$C$38*FE_ConvertionFactors!$C$40*FE_ConvertionFactors!$F$40*FE_ConvertionFactors!$H$40</f>
        <v>37822.047310800001</v>
      </c>
      <c r="BF78" s="205">
        <f>DB_Census_State!AQ78*FE_ConvertionFactors!$C$35*FE_ConvertionFactors!$C$38*FE_ConvertionFactors!$C$41*FE_ConvertionFactors!$F$41*FE_ConvertionFactors!$H$41</f>
        <v>412736.93498310004</v>
      </c>
      <c r="BG78" s="205">
        <f>DB_Census_State!AQ78*FE_ConvertionFactors!$C$35*FE_ConvertionFactors!$C$42*FE_ConvertionFactors!$C$44*FE_ConvertionFactors!$F$44*FE_ConvertionFactors!$H$44</f>
        <v>232819.9796837898</v>
      </c>
      <c r="BH78" s="205">
        <f>(DB_Census_State!AQ78*FE_ConvertionFactors!$D$46/FE_ConvertionFactors!$D$33)*FE_ConvertionFactors!$F$46*FE_ConvertionFactors!$H$46</f>
        <v>2490094.9013333335</v>
      </c>
      <c r="BI78" s="205">
        <f>DB_Census_State!AQ78*FE_ConvertionFactors!$C$35*FE_ConvertionFactors!$C$38*FE_ConvertionFactors!$C$41*FE_ConvertionFactors!$F$41*FE_ConvertionFactors!$I$41</f>
        <v>382076.47695578402</v>
      </c>
      <c r="BJ78" s="181">
        <f>DB_Census_State!AR78*FE_ConvertionFactors!$F$48*FE_ConvertionFactors!$G$48</f>
        <v>49338.83988</v>
      </c>
      <c r="BK78" s="205">
        <f>(DB_Census_State!AR78*FE_ConvertionFactors!$D$50/FE_ConvertionFactors!$D$48)*FE_ConvertionFactors!$F$50*FE_ConvertionFactors!$G$50</f>
        <v>20926.270199999999</v>
      </c>
      <c r="BL78" s="181">
        <f>DB_Census_State!AR78*FE_ConvertionFactors!$F$48*FE_ConvertionFactors!$H$48</f>
        <v>3700412.9910000004</v>
      </c>
      <c r="BM78" s="205">
        <f>(DB_Census_State!AR78*FE_ConvertionFactors!$D$50/FE_ConvertionFactors!$D$48)*FE_ConvertionFactors!$F$50*FE_ConvertionFactors!$H$50</f>
        <v>5275777.9799999995</v>
      </c>
      <c r="BN78" s="181">
        <f>DB_Census_State!AR78*FE_ConvertionFactors!$F$48*FE_ConvertionFactors!$I$48</f>
        <v>2612173.25655</v>
      </c>
      <c r="BO78" s="181">
        <f>DB_Census_State!AS78*FE_ConvertionFactors!$F$52*FE_ConvertionFactors!$G$52</f>
        <v>757.40663519999998</v>
      </c>
      <c r="BP78" s="205">
        <f>DB_Census_State!AS78*FE_ConvertionFactors!$C$53*FE_ConvertionFactors!$F$53*FE_ConvertionFactors!$G$53</f>
        <v>227.22199055999999</v>
      </c>
      <c r="BQ78" s="205">
        <f>DB_Census_State!AS78*FE_ConvertionFactors!$C$54*FE_ConvertionFactors!$C$55*FE_ConvertionFactors!$F$55*FE_ConvertionFactors!$G$55</f>
        <v>366.19359839999998</v>
      </c>
      <c r="BR78" s="205">
        <f>DB_Census_State!AS78*FE_ConvertionFactors!$C$54*FE_ConvertionFactors!$C$56*FE_ConvertionFactors!$F$56*FE_ConvertionFactors!$G$56</f>
        <v>64.377742619531446</v>
      </c>
      <c r="BS78" s="205">
        <f>DB_Census_State!AS78*FE_ConvertionFactors!$F$52*FE_ConvertionFactors!$H$52</f>
        <v>180139.95648000002</v>
      </c>
      <c r="BT78" s="205">
        <f>DB_Census_State!AS78*FE_ConvertionFactors!$C$53*FE_ConvertionFactors!$F$53*FE_ConvertionFactors!$H$53</f>
        <v>54041.986944000011</v>
      </c>
      <c r="BU78" s="205">
        <f>DB_Census_State!AS78*FE_ConvertionFactors!$C$54*FE_ConvertionFactors!$C$55*FE_ConvertionFactors!$F$55*FE_ConvertionFactors!$H$55</f>
        <v>110468.40218400001</v>
      </c>
      <c r="BV78" s="205">
        <f>DB_Census_State!AS78*FE_ConvertionFactors!$C$54*FE_ConvertionFactors!$C$56*FE_ConvertionFactors!$F$56*FE_ConvertionFactors!$H$56</f>
        <v>16909.88706139693</v>
      </c>
      <c r="BW78" s="205">
        <f>DB_Census_State!AS78*FE_ConvertionFactors!$F$52*FE_ConvertionFactors!$I$52</f>
        <v>92117.023199999996</v>
      </c>
      <c r="BX78" s="205">
        <f>DB_Census_State!AS78*FE_ConvertionFactors!$C$53*FE_ConvertionFactors!$F$53*FE_ConvertionFactors!$I$53</f>
        <v>27635.106960000001</v>
      </c>
      <c r="BY78" s="205">
        <f>DB_Census_State!AS78*FE_ConvertionFactors!$C$54*FE_ConvertionFactors!$C$55*FE_ConvertionFactors!$F$55*FE_ConvertionFactors!$L$55</f>
        <v>57370.330416000004</v>
      </c>
      <c r="BZ78" s="205">
        <f>DB_Census_State!AS78*FE_ConvertionFactors!$C$54*FE_ConvertionFactors!$C$56*FE_ConvertionFactors!$F$56*FE_ConvertionFactors!$I$56</f>
        <v>9656.6613929297182</v>
      </c>
      <c r="CA78" s="205">
        <f>DB_Census_State!AT78*FE_ConvertionFactors!$F$58*FE_ConvertionFactors!$G$58</f>
        <v>4214.38472</v>
      </c>
      <c r="CB78" s="205">
        <f>(DB_Census_State!AT78*FE_ConvertionFactors!$D$60/FE_ConvertionFactors!$D$58)*FE_ConvertionFactors!$F$60*FE_ConvertionFactors!$G$60</f>
        <v>19760.806943181818</v>
      </c>
      <c r="CC78" s="205">
        <f>DB_Census_State!AT78*FE_ConvertionFactors!$F$58*FE_ConvertionFactors!$H$58</f>
        <v>2771768.4120000005</v>
      </c>
      <c r="CD78" s="205">
        <f>(DB_Census_State!AT78*FE_ConvertionFactors!$D$60/FE_ConvertionFactors!$D$58)*FE_ConvertionFactors!$F$60*FE_ConvertionFactors!$H$60</f>
        <v>1579277.3420454545</v>
      </c>
      <c r="CE78" s="205">
        <f>DB_Census_State!AT78*FE_ConvertionFactors!$F$58*FE_ConvertionFactors!$I$58</f>
        <v>2074774.0160000001</v>
      </c>
      <c r="CF78" s="205">
        <f>DB_Census_State!AU78*FE_ConvertionFactors!$F$62*FE_ConvertionFactors!$G$62</f>
        <v>202852.67200000002</v>
      </c>
      <c r="CG78" s="205">
        <f>DB_Census_State!AU78*FE_ConvertionFactors!$C$63*FE_ConvertionFactors!$F$63*FE_ConvertionFactors!$G$63</f>
        <v>81141.068800000008</v>
      </c>
      <c r="CH78" s="205">
        <f>DB_Census_State!AU78*FE_ConvertionFactors!$C$64*FE_ConvertionFactors!$F$64*FE_ConvertionFactors!$G$64</f>
        <v>121711.6032</v>
      </c>
      <c r="CI78" s="205">
        <f>(DB_Census_State!AU78*FE_ConvertionFactors!$D$66/FE_ConvertionFactors!$D$62)*FE_ConvertionFactors!$F$66*FE_ConvertionFactors!$G$66</f>
        <v>107765.48199999999</v>
      </c>
      <c r="CJ78" s="205">
        <f>DB_Census_State!AU78*FE_ConvertionFactors!$F$62*FE_ConvertionFactors!$H$62</f>
        <v>38136302.336000003</v>
      </c>
      <c r="CK78" s="205">
        <f>DB_Census_State!AU78*FE_ConvertionFactors!$C$63*FE_ConvertionFactors!$F$63*FE_ConvertionFactors!$H$63</f>
        <v>15254520.934400002</v>
      </c>
      <c r="CL78" s="205">
        <f>DB_Census_State!AU78*FE_ConvertionFactors!$C$64*FE_ConvertionFactors!$F$64*FE_ConvertionFactors!$H$64</f>
        <v>22881781.4016</v>
      </c>
      <c r="CM78" s="205">
        <f>(DB_Census_State!AU78*FE_ConvertionFactors!$D$66/FE_ConvertionFactors!$D$62)*FE_ConvertionFactors!$F$66*FE_ConvertionFactors!$H$66</f>
        <v>32329644.599999998</v>
      </c>
      <c r="CN78" s="205">
        <f>DB_Census_State!AU78*FE_ConvertionFactors!$F$62*FE_ConvertionFactors!$I$62</f>
        <v>32456427.52</v>
      </c>
      <c r="CO78" s="205">
        <f>DB_Census_State!AU78*FE_ConvertionFactors!$C$63*FE_ConvertionFactors!$F$63*FE_ConvertionFactors!$I$63</f>
        <v>12982571.008000001</v>
      </c>
      <c r="CP78" s="205">
        <f>DB_Census_State!AU78*FE_ConvertionFactors!$C$64*FE_ConvertionFactors!$F$64*FE_ConvertionFactors!$L$64</f>
        <v>19534712.313599996</v>
      </c>
      <c r="CQ78" s="205">
        <f>DB_Census_State!AU78*FE_ConvertionFactors!$C$64*FE_ConvertionFactors!$F$64*FE_ConvertionFactors!$I$63</f>
        <v>19473856.511999998</v>
      </c>
      <c r="CR78" s="205">
        <f>DB_Census_State!AV78*FE_ConvertionFactors!$F$68*FE_ConvertionFactors!$G$68</f>
        <v>148826.13200000001</v>
      </c>
      <c r="CS78" s="205">
        <f>DB_Census_State!AV78*FE_ConvertionFactors!$C$69*FE_ConvertionFactors!$F$69*FE_ConvertionFactors!$G$69</f>
        <v>29765.226400000003</v>
      </c>
      <c r="CT78" s="205">
        <f>DB_Census_State!AV78*FE_ConvertionFactors!$C$70*FE_ConvertionFactors!$C$71*FE_ConvertionFactors!$F$71*FE_ConvertionFactors!$G$71</f>
        <v>0</v>
      </c>
      <c r="CU78" s="205">
        <f>DB_Census_State!AV78*FE_ConvertionFactors!$C$70*FE_ConvertionFactors!$C$72*FE_ConvertionFactors!$F$72*FE_ConvertionFactors!$G$72</f>
        <v>126591.73684248001</v>
      </c>
      <c r="CV78" s="205">
        <f>(DB_Census_State!AV78*FE_ConvertionFactors!$D$74/FE_ConvertionFactors!$D$69)*FE_ConvertionFactors!$F$74*FE_ConvertionFactors!$G$74</f>
        <v>18398.835000000003</v>
      </c>
      <c r="CW78" s="205">
        <f>DB_Census_State!AV78*FE_ConvertionFactors!$F$68*FE_ConvertionFactors!$H$68</f>
        <v>8706328.7219999991</v>
      </c>
      <c r="CX78" s="205">
        <f>DB_Census_State!AV78*FE_ConvertionFactors!$C$69*FE_ConvertionFactors!$F$69*FE_ConvertionFactors!$H$69</f>
        <v>1741265.7444</v>
      </c>
      <c r="CY78" s="205">
        <f>DB_Census_State!AV78*FE_ConvertionFactors!$C$70*FE_ConvertionFactors!$C$71*FE_ConvertionFactors!$F$71*FE_ConvertionFactors!$H$71</f>
        <v>1928197.9080000001</v>
      </c>
      <c r="CZ78" s="205">
        <f>DB_Census_State!AV78*FE_ConvertionFactors!$C$70*FE_ConvertionFactors!$C$72*FE_ConvertionFactors!$F$72*FE_ConvertionFactors!$H$72</f>
        <v>4814396.1694919998</v>
      </c>
      <c r="DA78" s="205">
        <f>(DB_Census_State!AV78*FE_ConvertionFactors!$D$74/FE_ConvertionFactors!$D$69)*FE_ConvertionFactors!$F$74*FE_ConvertionFactors!$H$74</f>
        <v>6071615.5499999998</v>
      </c>
      <c r="DB78" s="205">
        <f>DB_Census_State!AV78*FE_ConvertionFactors!$F$68*FE_ConvertionFactors!$I$68</f>
        <v>7069241.2700000005</v>
      </c>
      <c r="DC78" s="205">
        <f>DB_Census_State!AV78*FE_ConvertionFactors!$C$69*FE_ConvertionFactors!$F$69*FE_ConvertionFactors!$I$69</f>
        <v>1413848.2540000002</v>
      </c>
      <c r="DD78" s="205">
        <f>DB_Census_State!AV78*FE_ConvertionFactors!$C$70*FE_ConvertionFactors!$C$71*FE_ConvertionFactors!$F$71*FE_ConvertionFactors!$I$71</f>
        <v>1815351.7200000002</v>
      </c>
      <c r="DE78" s="205">
        <f>DB_Census_State!AV78*FE_ConvertionFactors!$C$70*FE_ConvertionFactors!$C$72*FE_ConvertionFactors!$F$72*FE_ConvertionFactors!$L$72</f>
        <v>3384740.4541860004</v>
      </c>
      <c r="DF78" s="205">
        <f>DB_Census_State!AV78*FE_ConvertionFactors!$C$70*FE_ConvertionFactors!$C$72*FE_ConvertionFactors!$F$72*FE_ConvertionFactors!$I$69</f>
        <v>4643326.2548400005</v>
      </c>
      <c r="DG78" s="205">
        <f>DB_Census_State!AW78*FE_ConvertionFactors!$F$76*FE_ConvertionFactors!$G$76</f>
        <v>5120.3152</v>
      </c>
      <c r="DH78" s="205">
        <f>DB_Census_State!AW78*FE_ConvertionFactors!$C$77*FE_ConvertionFactors!$F$77*FE_ConvertionFactors!$G$77</f>
        <v>3541.2529600000003</v>
      </c>
      <c r="DI78" s="205">
        <f>DB_Census_State!AW78*FE_ConvertionFactors!$C$78*FE_ConvertionFactors!$F$78*FE_ConvertionFactors!$G$78</f>
        <v>1347.3053159999999</v>
      </c>
      <c r="DJ78" s="205">
        <f>(DB_Census_State!AW78*FE_ConvertionFactors!$D$80/FE_ConvertionFactors!$D$76)*FE_ConvertionFactors!$F$80*FE_ConvertionFactors!$G$80</f>
        <v>2565.9761400000002</v>
      </c>
      <c r="DK78" s="205">
        <f>DB_Census_State!AW78*FE_ConvertionFactors!$F$76*FE_ConvertionFactors!$H$76</f>
        <v>724721.53599999996</v>
      </c>
      <c r="DL78" s="205">
        <f>DB_Census_State!AW78*FE_ConvertionFactors!$C$77*FE_ConvertionFactors!$F$77*FE_ConvertionFactors!$H$77</f>
        <v>563521.12320000003</v>
      </c>
      <c r="DM78" s="205">
        <f>DB_Census_State!AW78*FE_ConvertionFactors!$C$78*FE_ConvertionFactors!$F$78*FE_ConvertionFactors!$H$78</f>
        <v>147191.15879999998</v>
      </c>
      <c r="DN78" s="205">
        <f>(DB_Census_State!AW78*FE_ConvertionFactors!$D$80/FE_ConvertionFactors!$D$76)*FE_ConvertionFactors!$F$80*FE_ConvertionFactors!$H$80</f>
        <v>1130251.395</v>
      </c>
      <c r="DO78" s="205">
        <f>DB_Census_State!AW78*FE_ConvertionFactors!$F$76*FE_ConvertionFactors!$I$76</f>
        <v>630192.64000000001</v>
      </c>
      <c r="DP78" s="205">
        <f>DB_Census_State!AW78*FE_ConvertionFactors!$C$77*FE_ConvertionFactors!$F$77*FE_ConvertionFactors!$I$77</f>
        <v>492696.06400000001</v>
      </c>
      <c r="DQ78" s="205">
        <f>DB_Census_State!AW78*FE_ConvertionFactors!$C$78*FE_ConvertionFactors!$F$78*FE_ConvertionFactors!$L$78</f>
        <v>72427.395600000003</v>
      </c>
      <c r="DR78" s="205">
        <f>DB_Census_State!AW78*FE_ConvertionFactors!$C$78*FE_ConvertionFactors!$F$78*FE_ConvertionFactors!$I$77</f>
        <v>124606.272</v>
      </c>
      <c r="DS78" s="181">
        <f>SUM(DB_Census_State!M78:N78)*FE_ConvertionFactors!$E$84*FE_ConvertionFactors!$F$84*FE_ConvertionFactors!$G$84</f>
        <v>20623.384338502696</v>
      </c>
      <c r="DT78" s="181">
        <f>SUM(DB_Census_State!O78:P78)*FE_ConvertionFactors!$E$85*FE_ConvertionFactors!$F$85*FE_ConvertionFactors!$G$85</f>
        <v>161.10337425800003</v>
      </c>
      <c r="DU78" s="181">
        <f>SUM(DB_Census_State!Q78:S78)*FE_ConvertionFactors!$E$86*FE_ConvertionFactors!$F$86*FE_ConvertionFactors!$G$86</f>
        <v>274.74693184799997</v>
      </c>
      <c r="DV78" s="181">
        <f>DB_Census_State!U78*FE_ConvertionFactors!$E$87*FE_ConvertionFactors!$F$87*FE_ConvertionFactors!$G$87</f>
        <v>33924.371439463139</v>
      </c>
      <c r="DW78" s="181">
        <f>DB_Census_State!V78*FE_ConvertionFactors!$E$88*FE_ConvertionFactors!$F$88*FE_ConvertionFactors!$G$88</f>
        <v>76881.307747500017</v>
      </c>
      <c r="DX78" s="181">
        <f>SUM(DB_Census_State!M78:N78)*FE_ConvertionFactors!$E$84*FE_ConvertionFactors!$F$84*FE_ConvertionFactors!$H$84</f>
        <v>1165087.2970452823</v>
      </c>
      <c r="DY78" s="181">
        <f>SUM(DB_Census_State!O78:P78)*FE_ConvertionFactors!$E$85*FE_ConvertionFactors!$F$85*FE_ConvertionFactors!$H$85</f>
        <v>10045.269218440002</v>
      </c>
      <c r="DZ78" s="181">
        <f>SUM(DB_Census_State!Q78:S78)*FE_ConvertionFactors!$E$86*FE_ConvertionFactors!$F$86*FE_ConvertionFactors!$H$86</f>
        <v>17459.936915999999</v>
      </c>
      <c r="EA78" s="181">
        <f>DB_Census_State!U78*FE_ConvertionFactors!$E$87*FE_ConvertionFactors!$F$87*FE_ConvertionFactors!$H$87</f>
        <v>2592665.6929123378</v>
      </c>
      <c r="EB78" s="181">
        <f>DB_Census_State!V78*FE_ConvertionFactors!$E$88*FE_ConvertionFactors!$F$88*FE_ConvertionFactors!$H$88</f>
        <v>4595204.6010000007</v>
      </c>
      <c r="EC78" s="181">
        <f>SUM(DB_Census_State!M78:N78)*FE_ConvertionFactors!$E$84*FE_ConvertionFactors!$F$84*FE_ConvertionFactors!$I$84</f>
        <v>785652.73670486466</v>
      </c>
      <c r="ED78" s="181">
        <f>SUM(DB_Census_State!O78:P78)*FE_ConvertionFactors!$E$85*FE_ConvertionFactors!$F$85*FE_ConvertionFactors!$I$85</f>
        <v>6785.2950569840004</v>
      </c>
      <c r="EE78" s="181">
        <f>SUM(DB_Census_State!Q78:S78)*FE_ConvertionFactors!$E$86*FE_ConvertionFactors!$F$86*FE_ConvertionFactors!$I$86</f>
        <v>11793.693237599999</v>
      </c>
      <c r="EF78" s="181">
        <f>DB_Census_State!U78*FE_ConvertionFactors!$E$87*FE_ConvertionFactors!$F$87*FE_ConvertionFactors!$I$87</f>
        <v>2074132.5543298705</v>
      </c>
      <c r="EG78" s="181">
        <f>DB_Census_State!V78*FE_ConvertionFactors!$E$88*FE_ConvertionFactors!$F$88*FE_ConvertionFactors!$I$88</f>
        <v>2933861.399100001</v>
      </c>
      <c r="EH78" s="181">
        <f>DB_Census_State!W78*0.00104*FE_ConvertionFactors!$F$90*FE_ConvertionFactors!$G$90</f>
        <v>29232.648920799995</v>
      </c>
      <c r="EI78" s="181">
        <f>DB_Census_State!X78*0.00104*FE_ConvertionFactors!$F$91*FE_ConvertionFactors!$G$91</f>
        <v>12.339714399999998</v>
      </c>
      <c r="EJ78" s="181">
        <f>DB_Census_State!Y78*0.000054*FE_ConvertionFactors!$F$92*FE_ConvertionFactors!$G$92</f>
        <v>8082.3786119999995</v>
      </c>
      <c r="EK78" s="205">
        <f>DB_Census_State!W78*0.00104*FE_ConvertionFactors!$F$90*FE_ConvertionFactors!$H$90</f>
        <v>3474824.3056799993</v>
      </c>
      <c r="EL78" s="205">
        <f>DB_Census_State!X78*0.00104*FE_ConvertionFactors!$F$91*FE_ConvertionFactors!$H$91</f>
        <v>1466.7962399999997</v>
      </c>
      <c r="EM78" s="205">
        <f>DB_Census_State!Y78*0.000054*FE_ConvertionFactors!$F$92*FE_ConvertionFactors!$H$92</f>
        <v>671992.05031200009</v>
      </c>
      <c r="EN78" s="205">
        <f>DB_Census_State!W78*0.00104*FE_ConvertionFactors!$F$90*FE_ConvertionFactors!$I$90</f>
        <v>2411417.7562591997</v>
      </c>
      <c r="EO78" s="205">
        <f>DB_Census_State!X78*0.00104*FE_ConvertionFactors!$F$91*FE_ConvertionFactors!$I$91</f>
        <v>1017.9100255999998</v>
      </c>
      <c r="EP78" s="205">
        <f>DB_Census_State!Y78*0.000054*FE_ConvertionFactors!$F$92*FE_ConvertionFactors!$I$92</f>
        <v>397191.17750400002</v>
      </c>
    </row>
    <row r="79" spans="1:146" x14ac:dyDescent="0.2">
      <c r="A79" s="203">
        <v>43</v>
      </c>
      <c r="B79" s="203" t="s">
        <v>54</v>
      </c>
      <c r="C79" s="203">
        <v>1995</v>
      </c>
      <c r="D79" s="204" t="s">
        <v>203</v>
      </c>
      <c r="E79" s="205">
        <f>DB_Census_State!AL79*FE_ConvertionFactors!$C$4*FE_ConvertionFactors!$F$4*FE_ConvertionFactors!$G$4</f>
        <v>0</v>
      </c>
      <c r="F79" s="205">
        <f>DB_Census_State!AL79*FE_ConvertionFactors!$C$5*FE_ConvertionFactors!$F$5*FE_ConvertionFactors!$G$5</f>
        <v>3.648183</v>
      </c>
      <c r="G79" s="205">
        <f>(DB_Census_State!AL79*FE_ConvertionFactors!$D$9/FE_ConvertionFactors!$D$3)*FE_ConvertionFactors!$C$10*FE_ConvertionFactors!$F$10*FE_ConvertionFactors!$G$10</f>
        <v>0.33913600000000005</v>
      </c>
      <c r="H79" s="205">
        <f>(DB_Census_State!AL79*FE_ConvertionFactors!$D$9/FE_ConvertionFactors!$D$3)*FE_ConvertionFactors!$C$11*FE_ConvertionFactors!$F$11*FE_ConvertionFactors!$G$11</f>
        <v>9.9918000000000007E-2</v>
      </c>
      <c r="I79" s="205">
        <f>DB_Census_State!AL79*FE_ConvertionFactors!$C$4*FE_ConvertionFactors!$F$4*FE_ConvertionFactors!$H$4</f>
        <v>117.89999999999999</v>
      </c>
      <c r="J79" s="205">
        <f>DB_Census_State!AL79*FE_ConvertionFactors!$C$5*FE_ConvertionFactors!$F$5*FE_ConvertionFactors!$H$5</f>
        <v>209.72175000000001</v>
      </c>
      <c r="K79" s="205">
        <f>(DB_Census_State!AL79*FE_ConvertionFactors!$D$9/FE_ConvertionFactors!$D$3)*FE_ConvertionFactors!$C$10*FE_ConvertionFactors!$F$10*FE_ConvertionFactors!$H$10</f>
        <v>99.621200000000016</v>
      </c>
      <c r="L79" s="205">
        <f>(DB_Census_State!AL79*FE_ConvertionFactors!$D$9/FE_ConvertionFactors!$D$3)*FE_ConvertionFactors!$C$11*FE_ConvertionFactors!$F$11*FE_ConvertionFactors!$H$11</f>
        <v>15.561000000000002</v>
      </c>
      <c r="M79" s="205">
        <f>DB_Census_State!AL79*FE_ConvertionFactors!$C$4*FE_ConvertionFactors!$F$4*FE_ConvertionFactors!$I$4</f>
        <v>111</v>
      </c>
      <c r="N79" s="205">
        <f>DB_Census_State!AL79*FE_ConvertionFactors!$C$5*FE_ConvertionFactors!$F$5*FE_ConvertionFactors!$L$5</f>
        <v>105.83632500000002</v>
      </c>
      <c r="O79" s="205">
        <f>DB_Census_State!AM79*FE_ConvertionFactors!$C$14*FE_ConvertionFactors!$F$14*FE_ConvertionFactors!$G$14</f>
        <v>215473.62511999998</v>
      </c>
      <c r="P79" s="205">
        <f>DB_Census_State!AM79*FE_ConvertionFactors!$C$15*FE_ConvertionFactors!$F$15*FE_ConvertionFactors!$G$15</f>
        <v>61945.879964</v>
      </c>
      <c r="Q79" s="205">
        <f>DB_Census_State!AM79*FE_ConvertionFactors!$C$16*FE_ConvertionFactors!$F$16*FE_ConvertionFactors!$G$16</f>
        <v>86189.450047999999</v>
      </c>
      <c r="R79" s="205">
        <f>DB_Census_State!AM79*FE_ConvertionFactors!$C$17*FE_ConvertionFactors!$F$17*FE_ConvertionFactors!$G$17</f>
        <v>31591.711257999999</v>
      </c>
      <c r="S79" s="205">
        <f>(DB_Census_State!AM79*FE_ConvertionFactors!$D$19/FE_ConvertionFactors!$D$13)*FE_ConvertionFactors!$F$19*FE_ConvertionFactors!$G$19</f>
        <v>221295.89738666671</v>
      </c>
      <c r="T79" s="205">
        <f>DB_Census_State!AM79*FE_ConvertionFactors!$C$14*FE_ConvertionFactors!$F$14*FE_ConvertionFactors!$H$14</f>
        <v>37293512.039999999</v>
      </c>
      <c r="U79" s="205">
        <f>DB_Census_State!AM79*FE_ConvertionFactors!$C$15*FE_ConvertionFactors!$F$15*FE_ConvertionFactors!$H$15</f>
        <v>8873328.7515999991</v>
      </c>
      <c r="V79" s="205">
        <f>DB_Census_State!AM79*FE_ConvertionFactors!$C$16*FE_ConvertionFactors!$F$16*FE_ConvertionFactors!$H$16</f>
        <v>14917404.816000002</v>
      </c>
      <c r="W79" s="205">
        <f>DB_Census_State!AM79*FE_ConvertionFactors!$C$17*FE_ConvertionFactors!$F$17*FE_ConvertionFactors!$H$17</f>
        <v>13917429.554200001</v>
      </c>
      <c r="X79" s="205">
        <f>(DB_Census_State!AM79*FE_ConvertionFactors!$D$19/FE_ConvertionFactors!$D$13)*FE_ConvertionFactors!$F$19*FE_ConvertionFactors!$H$19</f>
        <v>81668724.035555556</v>
      </c>
      <c r="Y79" s="205">
        <f>DB_Census_State!AM79*FE_ConvertionFactors!$C$14*FE_ConvertionFactors!$F$14*FE_ConvertionFactors!$I$14</f>
        <v>34600091.725999996</v>
      </c>
      <c r="Z79" s="205">
        <f>DB_Census_State!AM79*FE_ConvertionFactors!$C$15*FE_ConvertionFactors!$F$15*FE_ConvertionFactors!$L$15</f>
        <v>5922528.3884499995</v>
      </c>
      <c r="AA79" s="205">
        <f>DB_Census_State!AM79*FE_ConvertionFactors!$C$15*FE_ConvertionFactors!$F$15*FE_ConvertionFactors!$I$14</f>
        <v>6989839.1580999997</v>
      </c>
      <c r="AB79" s="205">
        <f>DB_Census_State!AM79*FE_ConvertionFactors!$C$16*FE_ConvertionFactors!$F$16*FE_ConvertionFactors!$L$16</f>
        <v>9924127.6142762564</v>
      </c>
      <c r="AC79" s="205">
        <f>DB_Census_State!AM79*FE_ConvertionFactors!$C$16*FE_ConvertionFactors!$F$16*FE_ConvertionFactors!$I$14</f>
        <v>13840036.690400001</v>
      </c>
      <c r="AD79" s="205">
        <f>DB_Census_State!AN79*FE_ConvertionFactors!$C$22*FE_ConvertionFactors!$F$22*FE_ConvertionFactors!$G$22</f>
        <v>608.49179160000006</v>
      </c>
      <c r="AE79" s="205">
        <f>DB_Census_State!AN79*FE_ConvertionFactors!$C$23*FE_ConvertionFactors!$F$23*FE_ConvertionFactors!$G$23</f>
        <v>244.54481436</v>
      </c>
      <c r="AF79" s="205">
        <f>(DB_Census_State!AN79*FE_ConvertionFactors!$D$25/FE_ConvertionFactors!$D$21)*FE_ConvertionFactors!$F$25*FE_ConvertionFactors!$G$25</f>
        <v>13860.670656000002</v>
      </c>
      <c r="AG79" s="205">
        <f>DB_Census_State!AN79*FE_ConvertionFactors!$C$22*FE_ConvertionFactors!$F$22*FE_ConvertionFactors!$H$22</f>
        <v>197472.80784000002</v>
      </c>
      <c r="AH79" s="205">
        <f>DB_Census_State!AN79*FE_ConvertionFactors!$C$23*FE_ConvertionFactors!$F$23*FE_ConvertionFactors!$H$23</f>
        <v>63374.994143999997</v>
      </c>
      <c r="AI79" s="205">
        <f>(DB_Census_State!AN79*FE_ConvertionFactors!$D$25/FE_ConvertionFactors!$D$21)*FE_ConvertionFactors!$F$25*FE_ConvertionFactors!$H$25</f>
        <v>1477914.8832</v>
      </c>
      <c r="AJ79" s="205">
        <f>DB_Census_State!AN79*FE_ConvertionFactors!$C$22*FE_ConvertionFactors!$F$22*FE_ConvertionFactors!$I$22</f>
        <v>174510.85344000001</v>
      </c>
      <c r="AK79" s="205">
        <f>DB_Census_State!AO79*FE_ConvertionFactors!$F$27*FE_ConvertionFactors!$G$27</f>
        <v>0.19400000000000001</v>
      </c>
      <c r="AL79" s="205">
        <f>DB_Census_State!AO79*FE_ConvertionFactors!$C$29*FE_ConvertionFactors!$F$29*FE_ConvertionFactors!$G$29</f>
        <v>0.21021000000000001</v>
      </c>
      <c r="AM79" s="205">
        <f>DB_Census_State!AO79*FE_ConvertionFactors!$F$27*FE_ConvertionFactors!$H$27</f>
        <v>17.266000000000002</v>
      </c>
      <c r="AN79" s="205">
        <f>DB_Census_State!AO79*FE_ConvertionFactors!$C$29*FE_ConvertionFactors!$F$29*FE_ConvertionFactors!$H$29</f>
        <v>47.501999999999995</v>
      </c>
      <c r="AO79" s="205">
        <f>DB_Census_State!AO79*FE_ConvertionFactors!$F$27*FE_ConvertionFactors!$I$27</f>
        <v>9.2635000000000005</v>
      </c>
      <c r="AP79" s="205">
        <f>DB_Census_State!AP79*FE_ConvertionFactors!$F$31*FE_ConvertionFactors!$G$31</f>
        <v>2.0695499999999996</v>
      </c>
      <c r="AQ79" s="205">
        <f>DB_Census_State!AP79*FE_ConvertionFactors!$F$31*FE_ConvertionFactors!$H$31</f>
        <v>282.36599999999999</v>
      </c>
      <c r="AR79" s="205">
        <f>DB_Census_State!AP79*FE_ConvertionFactors!$F$31*FE_ConvertionFactors!$I$31</f>
        <v>235.30500000000001</v>
      </c>
      <c r="AS79" s="205">
        <f>DB_Census_State!AQ79*FE_ConvertionFactors!$C$34*FE_ConvertionFactors!$F$34*FE_ConvertionFactors!$G$34</f>
        <v>1385.7580800000003</v>
      </c>
      <c r="AT79" s="205">
        <f>DB_Census_State!AQ79*FE_ConvertionFactors!$C$35*FE_ConvertionFactors!$F$35*FE_ConvertionFactors!$G$35</f>
        <v>4610.1201839999994</v>
      </c>
      <c r="AU79" s="205">
        <f>DB_Census_State!AQ79*FE_ConvertionFactors!$C$35*FE_ConvertionFactors!$C$37*FE_ConvertionFactors!$F$37*FE_ConvertionFactors!$G$37</f>
        <v>2639.0376875520005</v>
      </c>
      <c r="AV79" s="205">
        <f>DB_Census_State!AQ79*FE_ConvertionFactors!$C$35*FE_ConvertionFactors!$C$38*FE_ConvertionFactors!$C$39*FE_ConvertionFactors!$F$39*FE_ConvertionFactors!$G$39</f>
        <v>982.61012242799995</v>
      </c>
      <c r="AW79" s="205">
        <f>DB_Census_State!AQ79*FE_ConvertionFactors!$C$35*FE_ConvertionFactors!$C$38*FE_ConvertionFactors!$C$40*FE_ConvertionFactors!$F$40*FE_ConvertionFactors!$G$40</f>
        <v>201.90618953999999</v>
      </c>
      <c r="AX79" s="205">
        <f>DB_Census_State!AQ79*FE_ConvertionFactors!$C$35*FE_ConvertionFactors!$C$38*FE_ConvertionFactors!$C$41*FE_ConvertionFactors!$F$41*FE_ConvertionFactors!$G$41</f>
        <v>0</v>
      </c>
      <c r="AY79" s="205">
        <f>DB_Census_State!AQ79*FE_ConvertionFactors!$C$35*FE_ConvertionFactors!$C$42*FE_ConvertionFactors!$C$44*FE_ConvertionFactors!$F$44*FE_ConvertionFactors!$G$44</f>
        <v>5298.429069375974</v>
      </c>
      <c r="AZ79" s="205">
        <f>(DB_Census_State!AQ79*FE_ConvertionFactors!$D$46/FE_ConvertionFactors!$D$33)*FE_ConvertionFactors!$F$46*FE_ConvertionFactors!$G$46</f>
        <v>18186.425088</v>
      </c>
      <c r="BA79" s="205">
        <f>DB_Census_State!AQ79*FE_ConvertionFactors!$C$34*FE_ConvertionFactors!$F$34*FE_ConvertionFactors!$H$34</f>
        <v>471157.74720000004</v>
      </c>
      <c r="BB79" s="205">
        <f>DB_Census_State!AQ79*FE_ConvertionFactors!$C$35*FE_ConvertionFactors!$F$35*FE_ConvertionFactors!$H$35</f>
        <v>5224802.8751999997</v>
      </c>
      <c r="BC79" s="205">
        <f>DB_Census_State!AQ79*FE_ConvertionFactors!$C$35*FE_ConvertionFactors!$C$37*FE_ConvertionFactors!$F$37*FE_ConvertionFactors!$H$37</f>
        <v>2697682.9694976001</v>
      </c>
      <c r="BD79" s="205">
        <f>DB_Census_State!AQ79*FE_ConvertionFactors!$C$35*FE_ConvertionFactors!$C$38*FE_ConvertionFactors!$C$39*FE_ConvertionFactors!$F$39*FE_ConvertionFactors!$H$39</f>
        <v>262624.88726711995</v>
      </c>
      <c r="BE79" s="205">
        <f>DB_Census_State!AQ79*FE_ConvertionFactors!$C$35*FE_ConvertionFactors!$C$38*FE_ConvertionFactors!$C$40*FE_ConvertionFactors!$F$40*FE_ConvertionFactors!$H$40</f>
        <v>90307.132048800006</v>
      </c>
      <c r="BF79" s="205">
        <f>DB_Census_State!AQ79*FE_ConvertionFactors!$C$35*FE_ConvertionFactors!$C$38*FE_ConvertionFactors!$C$41*FE_ConvertionFactors!$F$41*FE_ConvertionFactors!$H$41</f>
        <v>985485.75603659987</v>
      </c>
      <c r="BG79" s="205">
        <f>DB_Census_State!AQ79*FE_ConvertionFactors!$C$35*FE_ConvertionFactors!$C$42*FE_ConvertionFactors!$C$44*FE_ConvertionFactors!$F$44*FE_ConvertionFactors!$H$44</f>
        <v>555900.75481977442</v>
      </c>
      <c r="BH79" s="205">
        <f>(DB_Census_State!AQ79*FE_ConvertionFactors!$D$46/FE_ConvertionFactors!$D$33)*FE_ConvertionFactors!$F$46*FE_ConvertionFactors!$H$46</f>
        <v>5945562.0480000004</v>
      </c>
      <c r="BI79" s="205">
        <f>DB_Census_State!AQ79*FE_ConvertionFactors!$C$35*FE_ConvertionFactors!$C$38*FE_ConvertionFactors!$C$41*FE_ConvertionFactors!$F$41*FE_ConvertionFactors!$I$41</f>
        <v>912278.24273102393</v>
      </c>
      <c r="BJ79" s="181">
        <f>DB_Census_State!AR79*FE_ConvertionFactors!$F$48*FE_ConvertionFactors!$G$48</f>
        <v>23161.202856</v>
      </c>
      <c r="BK79" s="205">
        <f>(DB_Census_State!AR79*FE_ConvertionFactors!$D$50/FE_ConvertionFactors!$D$48)*FE_ConvertionFactors!$F$50*FE_ConvertionFactors!$G$50</f>
        <v>9823.4492399999981</v>
      </c>
      <c r="BL79" s="181">
        <f>DB_Census_State!AR79*FE_ConvertionFactors!$F$48*FE_ConvertionFactors!$H$48</f>
        <v>1737090.2142</v>
      </c>
      <c r="BM79" s="205">
        <f>(DB_Census_State!AR79*FE_ConvertionFactors!$D$50/FE_ConvertionFactors!$D$48)*FE_ConvertionFactors!$F$50*FE_ConvertionFactors!$H$50</f>
        <v>2476616.0759999994</v>
      </c>
      <c r="BN79" s="181">
        <f>DB_Census_State!AR79*FE_ConvertionFactors!$F$48*FE_ConvertionFactors!$I$48</f>
        <v>1226236.2641100001</v>
      </c>
      <c r="BO79" s="181">
        <f>DB_Census_State!AS79*FE_ConvertionFactors!$F$52*FE_ConvertionFactors!$G$52</f>
        <v>1836.3681936000003</v>
      </c>
      <c r="BP79" s="205">
        <f>DB_Census_State!AS79*FE_ConvertionFactors!$C$53*FE_ConvertionFactors!$F$53*FE_ConvertionFactors!$G$53</f>
        <v>550.91045808000001</v>
      </c>
      <c r="BQ79" s="205">
        <f>DB_Census_State!AS79*FE_ConvertionFactors!$C$54*FE_ConvertionFactors!$C$55*FE_ConvertionFactors!$F$55*FE_ConvertionFactors!$G$55</f>
        <v>887.85369120000007</v>
      </c>
      <c r="BR79" s="205">
        <f>DB_Census_State!AS79*FE_ConvertionFactors!$C$54*FE_ConvertionFactors!$C$56*FE_ConvertionFactors!$F$56*FE_ConvertionFactors!$G$56</f>
        <v>156.08688045234427</v>
      </c>
      <c r="BS79" s="205">
        <f>DB_Census_State!AS79*FE_ConvertionFactors!$F$52*FE_ConvertionFactors!$H$52</f>
        <v>436757.84064000013</v>
      </c>
      <c r="BT79" s="205">
        <f>DB_Census_State!AS79*FE_ConvertionFactors!$C$53*FE_ConvertionFactors!$F$53*FE_ConvertionFactors!$H$53</f>
        <v>131027.35219200003</v>
      </c>
      <c r="BU79" s="205">
        <f>DB_Census_State!AS79*FE_ConvertionFactors!$C$54*FE_ConvertionFactors!$C$55*FE_ConvertionFactors!$F$55*FE_ConvertionFactors!$H$55</f>
        <v>267835.86351200007</v>
      </c>
      <c r="BV79" s="205">
        <f>DB_Census_State!AS79*FE_ConvertionFactors!$C$54*FE_ConvertionFactors!$C$56*FE_ConvertionFactors!$F$56*FE_ConvertionFactors!$H$56</f>
        <v>40998.820598815757</v>
      </c>
      <c r="BW79" s="205">
        <f>DB_Census_State!AS79*FE_ConvertionFactors!$F$52*FE_ConvertionFactors!$I$52</f>
        <v>223342.07760000005</v>
      </c>
      <c r="BX79" s="205">
        <f>DB_Census_State!AS79*FE_ConvertionFactors!$C$53*FE_ConvertionFactors!$F$53*FE_ConvertionFactors!$I$53</f>
        <v>67002.623280000014</v>
      </c>
      <c r="BY79" s="205">
        <f>DB_Census_State!AS79*FE_ConvertionFactors!$C$54*FE_ConvertionFactors!$C$55*FE_ConvertionFactors!$F$55*FE_ConvertionFactors!$L$55</f>
        <v>139097.07828800002</v>
      </c>
      <c r="BZ79" s="205">
        <f>DB_Census_State!AS79*FE_ConvertionFactors!$C$54*FE_ConvertionFactors!$C$56*FE_ConvertionFactors!$F$56*FE_ConvertionFactors!$I$56</f>
        <v>23413.03206785164</v>
      </c>
      <c r="CA79" s="205">
        <f>DB_Census_State!AT79*FE_ConvertionFactors!$F$58*FE_ConvertionFactors!$G$58</f>
        <v>8044.3771199999992</v>
      </c>
      <c r="CB79" s="205">
        <f>(DB_Census_State!AT79*FE_ConvertionFactors!$D$60/FE_ConvertionFactors!$D$58)*FE_ConvertionFactors!$F$60*FE_ConvertionFactors!$G$60</f>
        <v>37719.238704545452</v>
      </c>
      <c r="CC79" s="205">
        <f>DB_Census_State!AT79*FE_ConvertionFactors!$F$58*FE_ConvertionFactors!$H$58</f>
        <v>5290724.9520000005</v>
      </c>
      <c r="CD79" s="205">
        <f>(DB_Census_State!AT79*FE_ConvertionFactors!$D$60/FE_ConvertionFactors!$D$58)*FE_ConvertionFactors!$F$60*FE_ConvertionFactors!$H$60</f>
        <v>3014509.438636363</v>
      </c>
      <c r="CE79" s="205">
        <f>DB_Census_State!AT79*FE_ConvertionFactors!$F$58*FE_ConvertionFactors!$I$58</f>
        <v>3960308.736</v>
      </c>
      <c r="CF79" s="205">
        <f>DB_Census_State!AU79*FE_ConvertionFactors!$F$62*FE_ConvertionFactors!$G$62</f>
        <v>253910.36000000002</v>
      </c>
      <c r="CG79" s="205">
        <f>DB_Census_State!AU79*FE_ConvertionFactors!$C$63*FE_ConvertionFactors!$F$63*FE_ConvertionFactors!$G$63</f>
        <v>101564.14400000001</v>
      </c>
      <c r="CH79" s="205">
        <f>DB_Census_State!AU79*FE_ConvertionFactors!$C$64*FE_ConvertionFactors!$F$64*FE_ConvertionFactors!$G$64</f>
        <v>152346.21599999999</v>
      </c>
      <c r="CI79" s="205">
        <f>(DB_Census_State!AU79*FE_ConvertionFactors!$D$66/FE_ConvertionFactors!$D$62)*FE_ConvertionFactors!$F$66*FE_ConvertionFactors!$G$66</f>
        <v>134889.87875</v>
      </c>
      <c r="CJ79" s="205">
        <f>DB_Census_State!AU79*FE_ConvertionFactors!$F$62*FE_ConvertionFactors!$H$62</f>
        <v>47735147.680000007</v>
      </c>
      <c r="CK79" s="205">
        <f>DB_Census_State!AU79*FE_ConvertionFactors!$C$63*FE_ConvertionFactors!$F$63*FE_ConvertionFactors!$H$63</f>
        <v>19094059.072000001</v>
      </c>
      <c r="CL79" s="205">
        <f>DB_Census_State!AU79*FE_ConvertionFactors!$C$64*FE_ConvertionFactors!$F$64*FE_ConvertionFactors!$H$64</f>
        <v>28641088.607999999</v>
      </c>
      <c r="CM79" s="205">
        <f>(DB_Census_State!AU79*FE_ConvertionFactors!$D$66/FE_ConvertionFactors!$D$62)*FE_ConvertionFactors!$F$66*FE_ConvertionFactors!$H$66</f>
        <v>40466963.625</v>
      </c>
      <c r="CN79" s="205">
        <f>DB_Census_State!AU79*FE_ConvertionFactors!$F$62*FE_ConvertionFactors!$I$62</f>
        <v>40625657.600000001</v>
      </c>
      <c r="CO79" s="205">
        <f>DB_Census_State!AU79*FE_ConvertionFactors!$C$63*FE_ConvertionFactors!$F$63*FE_ConvertionFactors!$I$63</f>
        <v>16250263.040000001</v>
      </c>
      <c r="CP79" s="205">
        <f>DB_Census_State!AU79*FE_ConvertionFactors!$C$64*FE_ConvertionFactors!$F$64*FE_ConvertionFactors!$L$64</f>
        <v>24451567.667999994</v>
      </c>
      <c r="CQ79" s="205">
        <f>DB_Census_State!AU79*FE_ConvertionFactors!$C$64*FE_ConvertionFactors!$F$64*FE_ConvertionFactors!$I$63</f>
        <v>24375394.559999999</v>
      </c>
      <c r="CR79" s="205">
        <f>DB_Census_State!AV79*FE_ConvertionFactors!$F$68*FE_ConvertionFactors!$G$68</f>
        <v>1548156.0640000002</v>
      </c>
      <c r="CS79" s="205">
        <f>DB_Census_State!AV79*FE_ConvertionFactors!$C$69*FE_ConvertionFactors!$F$69*FE_ConvertionFactors!$G$69</f>
        <v>309631.21280000004</v>
      </c>
      <c r="CT79" s="205">
        <f>DB_Census_State!AV79*FE_ConvertionFactors!$C$70*FE_ConvertionFactors!$C$71*FE_ConvertionFactors!$F$71*FE_ConvertionFactors!$G$71</f>
        <v>0</v>
      </c>
      <c r="CU79" s="205">
        <f>DB_Census_State!AV79*FE_ConvertionFactors!$C$70*FE_ConvertionFactors!$C$72*FE_ConvertionFactors!$F$72*FE_ConvertionFactors!$G$72</f>
        <v>1316863.9298169601</v>
      </c>
      <c r="CV79" s="205">
        <f>(DB_Census_State!AV79*FE_ConvertionFactors!$D$74/FE_ConvertionFactors!$D$69)*FE_ConvertionFactors!$F$74*FE_ConvertionFactors!$G$74</f>
        <v>191392.92</v>
      </c>
      <c r="CW79" s="205">
        <f>DB_Census_State!AV79*FE_ConvertionFactors!$F$68*FE_ConvertionFactors!$H$68</f>
        <v>90567129.744000003</v>
      </c>
      <c r="CX79" s="205">
        <f>DB_Census_State!AV79*FE_ConvertionFactors!$C$69*FE_ConvertionFactors!$F$69*FE_ConvertionFactors!$H$69</f>
        <v>18113425.948800001</v>
      </c>
      <c r="CY79" s="205">
        <f>DB_Census_State!AV79*FE_ConvertionFactors!$C$70*FE_ConvertionFactors!$C$71*FE_ConvertionFactors!$F$71*FE_ConvertionFactors!$H$71</f>
        <v>20057978.015999999</v>
      </c>
      <c r="CZ79" s="205">
        <f>DB_Census_State!AV79*FE_ConvertionFactors!$C$70*FE_ConvertionFactors!$C$72*FE_ConvertionFactors!$F$72*FE_ConvertionFactors!$H$72</f>
        <v>50081504.666784003</v>
      </c>
      <c r="DA79" s="205">
        <f>(DB_Census_State!AV79*FE_ConvertionFactors!$D$74/FE_ConvertionFactors!$D$69)*FE_ConvertionFactors!$F$74*FE_ConvertionFactors!$H$74</f>
        <v>63159663.600000001</v>
      </c>
      <c r="DB79" s="205">
        <f>DB_Census_State!AV79*FE_ConvertionFactors!$F$68*FE_ConvertionFactors!$I$68</f>
        <v>73537413.040000007</v>
      </c>
      <c r="DC79" s="205">
        <f>DB_Census_State!AV79*FE_ConvertionFactors!$C$69*FE_ConvertionFactors!$F$69*FE_ConvertionFactors!$I$69</f>
        <v>14707482.608000003</v>
      </c>
      <c r="DD79" s="205">
        <f>DB_Census_State!AV79*FE_ConvertionFactors!$C$70*FE_ConvertionFactors!$C$71*FE_ConvertionFactors!$F$71*FE_ConvertionFactors!$I$71</f>
        <v>18884101.440000001</v>
      </c>
      <c r="DE79" s="205">
        <f>DB_Census_State!AV79*FE_ConvertionFactors!$C$70*FE_ConvertionFactors!$C$72*FE_ConvertionFactors!$F$72*FE_ConvertionFactors!$L$72</f>
        <v>35209585.768272005</v>
      </c>
      <c r="DF79" s="205">
        <f>DB_Census_State!AV79*FE_ConvertionFactors!$C$70*FE_ConvertionFactors!$C$72*FE_ConvertionFactors!$F$72*FE_ConvertionFactors!$I$69</f>
        <v>48301958.815680005</v>
      </c>
      <c r="DG79" s="205">
        <f>DB_Census_State!AW79*FE_ConvertionFactors!$F$76*FE_ConvertionFactors!$G$76</f>
        <v>52388.679200000006</v>
      </c>
      <c r="DH79" s="205">
        <f>DB_Census_State!AW79*FE_ConvertionFactors!$C$77*FE_ConvertionFactors!$F$77*FE_ConvertionFactors!$G$77</f>
        <v>36232.450160000008</v>
      </c>
      <c r="DI79" s="205">
        <f>DB_Census_State!AW79*FE_ConvertionFactors!$C$78*FE_ConvertionFactors!$F$78*FE_ConvertionFactors!$G$78</f>
        <v>13785.000186000001</v>
      </c>
      <c r="DJ79" s="205">
        <f>(DB_Census_State!AW79*FE_ConvertionFactors!$D$80/FE_ConvertionFactors!$D$76)*FE_ConvertionFactors!$F$80*FE_ConvertionFactors!$G$80</f>
        <v>26253.872189999998</v>
      </c>
      <c r="DK79" s="205">
        <f>DB_Census_State!AW79*FE_ConvertionFactors!$F$76*FE_ConvertionFactors!$H$76</f>
        <v>7415013.0559999999</v>
      </c>
      <c r="DL79" s="205">
        <f>DB_Census_State!AW79*FE_ConvertionFactors!$C$77*FE_ConvertionFactors!$F$77*FE_ConvertionFactors!$H$77</f>
        <v>5765685.5472000008</v>
      </c>
      <c r="DM79" s="205">
        <f>DB_Census_State!AW79*FE_ConvertionFactors!$C$78*FE_ConvertionFactors!$F$78*FE_ConvertionFactors!$H$78</f>
        <v>1505991.3498</v>
      </c>
      <c r="DN79" s="205">
        <f>(DB_Census_State!AW79*FE_ConvertionFactors!$D$80/FE_ConvertionFactors!$D$76)*FE_ConvertionFactors!$F$80*FE_ConvertionFactors!$H$80</f>
        <v>11564205.6075</v>
      </c>
      <c r="DO79" s="205">
        <f>DB_Census_State!AW79*FE_ConvertionFactors!$F$76*FE_ConvertionFactors!$I$76</f>
        <v>6447837.4400000004</v>
      </c>
      <c r="DP79" s="205">
        <f>DB_Census_State!AW79*FE_ConvertionFactors!$C$77*FE_ConvertionFactors!$F$77*FE_ConvertionFactors!$I$77</f>
        <v>5041036.5440000007</v>
      </c>
      <c r="DQ79" s="205">
        <f>DB_Census_State!AW79*FE_ConvertionFactors!$C$78*FE_ConvertionFactors!$F$78*FE_ConvertionFactors!$L$78</f>
        <v>741043.36260000011</v>
      </c>
      <c r="DR79" s="205">
        <f>DB_Census_State!AW79*FE_ConvertionFactors!$C$78*FE_ConvertionFactors!$F$78*FE_ConvertionFactors!$I$77</f>
        <v>1274913.3120000002</v>
      </c>
      <c r="DS79" s="181">
        <f>SUM(DB_Census_State!M79:N79)*FE_ConvertionFactors!$E$84*FE_ConvertionFactors!$F$84*FE_ConvertionFactors!$G$84</f>
        <v>88043.763383143916</v>
      </c>
      <c r="DT79" s="181">
        <f>SUM(DB_Census_State!O79:P79)*FE_ConvertionFactors!$E$85*FE_ConvertionFactors!$F$85*FE_ConvertionFactors!$G$85</f>
        <v>3666.8441923320001</v>
      </c>
      <c r="DU79" s="181">
        <f>SUM(DB_Census_State!Q79:S79)*FE_ConvertionFactors!$E$86*FE_ConvertionFactors!$F$86*FE_ConvertionFactors!$G$86</f>
        <v>1056.1952030294999</v>
      </c>
      <c r="DV79" s="181">
        <f>DB_Census_State!U79*FE_ConvertionFactors!$E$87*FE_ConvertionFactors!$F$87*FE_ConvertionFactors!$G$87</f>
        <v>29423.686447698619</v>
      </c>
      <c r="DW79" s="181">
        <f>DB_Census_State!V79*FE_ConvertionFactors!$E$88*FE_ConvertionFactors!$F$88*FE_ConvertionFactors!$G$88</f>
        <v>89915.73844500001</v>
      </c>
      <c r="DX79" s="181">
        <f>SUM(DB_Census_State!M79:N79)*FE_ConvertionFactors!$E$84*FE_ConvertionFactors!$F$84*FE_ConvertionFactors!$H$84</f>
        <v>4973900.9183983896</v>
      </c>
      <c r="DY79" s="181">
        <f>SUM(DB_Census_State!O79:P79)*FE_ConvertionFactors!$E$85*FE_ConvertionFactors!$F$85*FE_ConvertionFactors!$H$85</f>
        <v>228638.52022776002</v>
      </c>
      <c r="DZ79" s="181">
        <f>SUM(DB_Census_State!Q79:S79)*FE_ConvertionFactors!$E$86*FE_ConvertionFactors!$F$86*FE_ConvertionFactors!$H$86</f>
        <v>67120.318657750002</v>
      </c>
      <c r="EA79" s="181">
        <f>DB_Census_State!U79*FE_ConvertionFactors!$E$87*FE_ConvertionFactors!$F$87*FE_ConvertionFactors!$H$87</f>
        <v>2248701.425407019</v>
      </c>
      <c r="EB79" s="181">
        <f>DB_Census_State!V79*FE_ConvertionFactors!$E$88*FE_ConvertionFactors!$F$88*FE_ConvertionFactors!$H$88</f>
        <v>5374274.0219999999</v>
      </c>
      <c r="EC79" s="181">
        <f>SUM(DB_Census_State!M79:N79)*FE_ConvertionFactors!$E$84*FE_ConvertionFactors!$F$84*FE_ConvertionFactors!$I$84</f>
        <v>3354048.1288816729</v>
      </c>
      <c r="ED79" s="181">
        <f>SUM(DB_Census_State!O79:P79)*FE_ConvertionFactors!$E$85*FE_ConvertionFactors!$F$85*FE_ConvertionFactors!$I$85</f>
        <v>154438.84951233599</v>
      </c>
      <c r="EE79" s="181">
        <f>SUM(DB_Census_State!Q79:S79)*FE_ConvertionFactors!$E$86*FE_ConvertionFactors!$F$86*FE_ConvertionFactors!$I$86</f>
        <v>45337.875621649997</v>
      </c>
      <c r="EF79" s="181">
        <f>DB_Census_State!U79*FE_ConvertionFactors!$E$87*FE_ConvertionFactors!$F$87*FE_ConvertionFactors!$I$87</f>
        <v>1798961.1403256152</v>
      </c>
      <c r="EG79" s="181">
        <f>DB_Census_State!V79*FE_ConvertionFactors!$E$88*FE_ConvertionFactors!$F$88*FE_ConvertionFactors!$I$88</f>
        <v>3431267.2602000004</v>
      </c>
      <c r="EH79" s="181">
        <f>DB_Census_State!W79*0.00104*FE_ConvertionFactors!$F$90*FE_ConvertionFactors!$G$90</f>
        <v>63401.250847999996</v>
      </c>
      <c r="EI79" s="181">
        <f>DB_Census_State!X79*0.00104*FE_ConvertionFactors!$F$91*FE_ConvertionFactors!$G$91</f>
        <v>11.600003999999998</v>
      </c>
      <c r="EJ79" s="181">
        <f>DB_Census_State!Y79*0.000054*FE_ConvertionFactors!$F$92*FE_ConvertionFactors!$G$92</f>
        <v>16528.6950192</v>
      </c>
      <c r="EK79" s="205">
        <f>DB_Census_State!W79*0.00104*FE_ConvertionFactors!$F$90*FE_ConvertionFactors!$H$90</f>
        <v>7536375.1007999992</v>
      </c>
      <c r="EL79" s="205">
        <f>DB_Census_State!X79*0.00104*FE_ConvertionFactors!$F$91*FE_ConvertionFactors!$H$91</f>
        <v>1378.8683999999998</v>
      </c>
      <c r="EM79" s="205">
        <f>DB_Census_State!Y79*0.000054*FE_ConvertionFactors!$F$92*FE_ConvertionFactors!$H$92</f>
        <v>1374242.9287392001</v>
      </c>
      <c r="EN79" s="205">
        <f>DB_Census_State!W79*0.00104*FE_ConvertionFactors!$F$90*FE_ConvertionFactors!$I$90</f>
        <v>5230005.069951999</v>
      </c>
      <c r="EO79" s="205">
        <f>DB_Census_State!X79*0.00104*FE_ConvertionFactors!$F$91*FE_ConvertionFactors!$I$91</f>
        <v>956.89089599999988</v>
      </c>
      <c r="EP79" s="205">
        <f>DB_Census_State!Y79*0.000054*FE_ConvertionFactors!$F$92*FE_ConvertionFactors!$I$92</f>
        <v>812267.29808639991</v>
      </c>
    </row>
    <row r="80" spans="1:146" x14ac:dyDescent="0.2">
      <c r="A80" s="203">
        <v>50</v>
      </c>
      <c r="B80" s="203" t="s">
        <v>55</v>
      </c>
      <c r="C80" s="203">
        <v>1995</v>
      </c>
      <c r="D80" s="204" t="s">
        <v>204</v>
      </c>
      <c r="E80" s="205">
        <f>DB_Census_State!AL80*FE_ConvertionFactors!$C$4*FE_ConvertionFactors!$F$4*FE_ConvertionFactors!$G$4</f>
        <v>0</v>
      </c>
      <c r="F80" s="205">
        <f>DB_Census_State!AL80*FE_ConvertionFactors!$C$5*FE_ConvertionFactors!$F$5*FE_ConvertionFactors!$G$5</f>
        <v>18656.564649799999</v>
      </c>
      <c r="G80" s="205">
        <f>(DB_Census_State!AL80*FE_ConvertionFactors!$D$9/FE_ConvertionFactors!$D$3)*FE_ConvertionFactors!$C$10*FE_ConvertionFactors!$F$10*FE_ConvertionFactors!$G$10</f>
        <v>1734.3188949333335</v>
      </c>
      <c r="H80" s="205">
        <f>(DB_Census_State!AL80*FE_ConvertionFactors!$D$9/FE_ConvertionFactors!$D$3)*FE_ConvertionFactors!$C$11*FE_ConvertionFactors!$F$11*FE_ConvertionFactors!$G$11</f>
        <v>510.97399080000002</v>
      </c>
      <c r="I80" s="205">
        <f>DB_Census_State!AL80*FE_ConvertionFactors!$C$4*FE_ConvertionFactors!$F$4*FE_ConvertionFactors!$H$4</f>
        <v>602932.74</v>
      </c>
      <c r="J80" s="205">
        <f>DB_Census_State!AL80*FE_ConvertionFactors!$C$5*FE_ConvertionFactors!$F$5*FE_ConvertionFactors!$H$5</f>
        <v>1072503.0480499999</v>
      </c>
      <c r="K80" s="205">
        <f>(DB_Census_State!AL80*FE_ConvertionFactors!$D$9/FE_ConvertionFactors!$D$3)*FE_ConvertionFactors!$C$10*FE_ConvertionFactors!$F$10*FE_ConvertionFactors!$H$10</f>
        <v>509456.17538666673</v>
      </c>
      <c r="L80" s="205">
        <f>(DB_Census_State!AL80*FE_ConvertionFactors!$D$9/FE_ConvertionFactors!$D$3)*FE_ConvertionFactors!$C$11*FE_ConvertionFactors!$F$11*FE_ConvertionFactors!$H$11</f>
        <v>79577.916600000011</v>
      </c>
      <c r="M80" s="205">
        <f>DB_Census_State!AL80*FE_ConvertionFactors!$C$4*FE_ConvertionFactors!$F$4*FE_ConvertionFactors!$I$4</f>
        <v>567646.60000000009</v>
      </c>
      <c r="N80" s="205">
        <f>DB_Census_State!AL80*FE_ConvertionFactors!$C$5*FE_ConvertionFactors!$F$5*FE_ConvertionFactors!$L$5</f>
        <v>541239.91029500007</v>
      </c>
      <c r="O80" s="205">
        <f>DB_Census_State!AM80*FE_ConvertionFactors!$C$14*FE_ConvertionFactors!$F$14*FE_ConvertionFactors!$G$14</f>
        <v>7532.4832959999994</v>
      </c>
      <c r="P80" s="205">
        <f>DB_Census_State!AM80*FE_ConvertionFactors!$C$15*FE_ConvertionFactors!$F$15*FE_ConvertionFactors!$G$15</f>
        <v>2165.4915111999999</v>
      </c>
      <c r="Q80" s="205">
        <f>DB_Census_State!AM80*FE_ConvertionFactors!$C$16*FE_ConvertionFactors!$F$16*FE_ConvertionFactors!$G$16</f>
        <v>3012.9933184000001</v>
      </c>
      <c r="R80" s="205">
        <f>DB_Census_State!AM80*FE_ConvertionFactors!$C$17*FE_ConvertionFactors!$F$17*FE_ConvertionFactors!$G$17</f>
        <v>1104.3766364000001</v>
      </c>
      <c r="S80" s="205">
        <f>(DB_Census_State!AM80*FE_ConvertionFactors!$D$19/FE_ConvertionFactors!$D$13)*FE_ConvertionFactors!$F$19*FE_ConvertionFactors!$G$19</f>
        <v>7736.0171093333347</v>
      </c>
      <c r="T80" s="205">
        <f>DB_Census_State!AM80*FE_ConvertionFactors!$C$14*FE_ConvertionFactors!$F$14*FE_ConvertionFactors!$H$14</f>
        <v>1303699.0320000001</v>
      </c>
      <c r="U80" s="205">
        <f>DB_Census_State!AM80*FE_ConvertionFactors!$C$15*FE_ConvertionFactors!$F$15*FE_ConvertionFactors!$H$15</f>
        <v>310192.02728000004</v>
      </c>
      <c r="V80" s="205">
        <f>DB_Census_State!AM80*FE_ConvertionFactors!$C$16*FE_ConvertionFactors!$F$16*FE_ConvertionFactors!$H$16</f>
        <v>521479.61280000006</v>
      </c>
      <c r="W80" s="205">
        <f>DB_Census_State!AM80*FE_ConvertionFactors!$C$17*FE_ConvertionFactors!$F$17*FE_ConvertionFactors!$H$17</f>
        <v>486522.68036000011</v>
      </c>
      <c r="X80" s="205">
        <f>(DB_Census_State!AM80*FE_ConvertionFactors!$D$19/FE_ConvertionFactors!$D$13)*FE_ConvertionFactors!$F$19*FE_ConvertionFactors!$H$19</f>
        <v>2854958.6951111113</v>
      </c>
      <c r="Y80" s="205">
        <f>DB_Census_State!AM80*FE_ConvertionFactors!$C$14*FE_ConvertionFactors!$F$14*FE_ConvertionFactors!$I$14</f>
        <v>1209542.9908</v>
      </c>
      <c r="Z80" s="205">
        <f>DB_Census_State!AM80*FE_ConvertionFactors!$C$15*FE_ConvertionFactors!$F$15*FE_ConvertionFactors!$L$15</f>
        <v>207038.54650999999</v>
      </c>
      <c r="AA80" s="205">
        <f>DB_Census_State!AM80*FE_ConvertionFactors!$C$15*FE_ConvertionFactors!$F$15*FE_ConvertionFactors!$I$14</f>
        <v>244349.37998</v>
      </c>
      <c r="AB80" s="205">
        <f>DB_Census_State!AM80*FE_ConvertionFactors!$C$16*FE_ConvertionFactors!$F$16*FE_ConvertionFactors!$L$16</f>
        <v>346925.64085408207</v>
      </c>
      <c r="AC80" s="205">
        <f>DB_Census_State!AM80*FE_ConvertionFactors!$C$16*FE_ConvertionFactors!$F$16*FE_ConvertionFactors!$I$14</f>
        <v>483817.19632000005</v>
      </c>
      <c r="AD80" s="205">
        <f>DB_Census_State!AN80*FE_ConvertionFactors!$C$22*FE_ConvertionFactors!$F$22*FE_ConvertionFactors!$G$22</f>
        <v>125.96088119999999</v>
      </c>
      <c r="AE80" s="205">
        <f>DB_Census_State!AN80*FE_ConvertionFactors!$C$23*FE_ConvertionFactors!$F$23*FE_ConvertionFactors!$G$23</f>
        <v>50.622014519999986</v>
      </c>
      <c r="AF80" s="205">
        <f>(DB_Census_State!AN80*FE_ConvertionFactors!$D$25/FE_ConvertionFactors!$D$21)*FE_ConvertionFactors!$F$25*FE_ConvertionFactors!$G$25</f>
        <v>2869.2289919999998</v>
      </c>
      <c r="AG80" s="205">
        <f>DB_Census_State!AN80*FE_ConvertionFactors!$C$22*FE_ConvertionFactors!$F$22*FE_ConvertionFactors!$H$22</f>
        <v>40877.870879999995</v>
      </c>
      <c r="AH80" s="205">
        <f>DB_Census_State!AN80*FE_ConvertionFactors!$C$23*FE_ConvertionFactors!$F$23*FE_ConvertionFactors!$H$23</f>
        <v>13118.944607999998</v>
      </c>
      <c r="AI80" s="205">
        <f>(DB_Census_State!AN80*FE_ConvertionFactors!$D$25/FE_ConvertionFactors!$D$21)*FE_ConvertionFactors!$F$25*FE_ConvertionFactors!$H$25</f>
        <v>305935.86239999998</v>
      </c>
      <c r="AJ80" s="205">
        <f>DB_Census_State!AN80*FE_ConvertionFactors!$C$22*FE_ConvertionFactors!$F$22*FE_ConvertionFactors!$I$22</f>
        <v>36124.630079999995</v>
      </c>
      <c r="AK80" s="205">
        <f>DB_Census_State!AO80*FE_ConvertionFactors!$F$27*FE_ConvertionFactors!$G$27</f>
        <v>0.58200000000000007</v>
      </c>
      <c r="AL80" s="205">
        <f>DB_Census_State!AO80*FE_ConvertionFactors!$C$29*FE_ConvertionFactors!$F$29*FE_ConvertionFactors!$G$29</f>
        <v>0.63062999999999991</v>
      </c>
      <c r="AM80" s="205">
        <f>DB_Census_State!AO80*FE_ConvertionFactors!$F$27*FE_ConvertionFactors!$H$27</f>
        <v>51.798000000000002</v>
      </c>
      <c r="AN80" s="205">
        <f>DB_Census_State!AO80*FE_ConvertionFactors!$C$29*FE_ConvertionFactors!$F$29*FE_ConvertionFactors!$H$29</f>
        <v>142.50599999999997</v>
      </c>
      <c r="AO80" s="205">
        <f>DB_Census_State!AO80*FE_ConvertionFactors!$F$27*FE_ConvertionFactors!$I$27</f>
        <v>27.790500000000005</v>
      </c>
      <c r="AP80" s="205">
        <f>DB_Census_State!AP80*FE_ConvertionFactors!$F$31*FE_ConvertionFactors!$G$31</f>
        <v>163.90835999999996</v>
      </c>
      <c r="AQ80" s="205">
        <f>DB_Census_State!AP80*FE_ConvertionFactors!$F$31*FE_ConvertionFactors!$H$31</f>
        <v>22363.387199999997</v>
      </c>
      <c r="AR80" s="205">
        <f>DB_Census_State!AP80*FE_ConvertionFactors!$F$31*FE_ConvertionFactors!$I$31</f>
        <v>18636.155999999999</v>
      </c>
      <c r="AS80" s="205">
        <f>DB_Census_State!AQ80*FE_ConvertionFactors!$C$34*FE_ConvertionFactors!$F$34*FE_ConvertionFactors!$G$34</f>
        <v>5779.5707200000006</v>
      </c>
      <c r="AT80" s="205">
        <f>DB_Census_State!AQ80*FE_ConvertionFactors!$C$35*FE_ConvertionFactors!$F$35*FE_ConvertionFactors!$G$35</f>
        <v>19227.393306000002</v>
      </c>
      <c r="AU80" s="205">
        <f>DB_Census_State!AQ80*FE_ConvertionFactors!$C$35*FE_ConvertionFactors!$C$37*FE_ConvertionFactors!$F$37*FE_ConvertionFactors!$G$37</f>
        <v>11006.614479168002</v>
      </c>
      <c r="AV80" s="205">
        <f>DB_Census_State!AQ80*FE_ConvertionFactors!$C$35*FE_ConvertionFactors!$C$38*FE_ConvertionFactors!$C$39*FE_ConvertionFactors!$F$39*FE_ConvertionFactors!$G$39</f>
        <v>4098.1645892770011</v>
      </c>
      <c r="AW80" s="205">
        <f>DB_Census_State!AQ80*FE_ConvertionFactors!$C$35*FE_ConvertionFactors!$C$38*FE_ConvertionFactors!$C$40*FE_ConvertionFactors!$F$40*FE_ConvertionFactors!$G$40</f>
        <v>842.08861423500002</v>
      </c>
      <c r="AX80" s="205">
        <f>DB_Census_State!AQ80*FE_ConvertionFactors!$C$35*FE_ConvertionFactors!$C$38*FE_ConvertionFactors!$C$41*FE_ConvertionFactors!$F$41*FE_ConvertionFactors!$G$41</f>
        <v>0</v>
      </c>
      <c r="AY80" s="205">
        <f>DB_Census_State!AQ80*FE_ConvertionFactors!$C$35*FE_ConvertionFactors!$C$42*FE_ConvertionFactors!$C$44*FE_ConvertionFactors!$F$44*FE_ConvertionFactors!$G$44</f>
        <v>22098.117956752045</v>
      </c>
      <c r="AZ80" s="205">
        <f>(DB_Census_State!AQ80*FE_ConvertionFactors!$D$46/FE_ConvertionFactors!$D$33)*FE_ConvertionFactors!$F$46*FE_ConvertionFactors!$G$46</f>
        <v>75849.985258666668</v>
      </c>
      <c r="BA80" s="205">
        <f>DB_Census_State!AQ80*FE_ConvertionFactors!$C$34*FE_ConvertionFactors!$F$34*FE_ConvertionFactors!$H$34</f>
        <v>1965054.0448000003</v>
      </c>
      <c r="BB80" s="205">
        <f>DB_Census_State!AQ80*FE_ConvertionFactors!$C$35*FE_ConvertionFactors!$F$35*FE_ConvertionFactors!$H$35</f>
        <v>21791045.746800005</v>
      </c>
      <c r="BC80" s="205">
        <f>DB_Census_State!AQ80*FE_ConvertionFactors!$C$35*FE_ConvertionFactors!$C$37*FE_ConvertionFactors!$F$37*FE_ConvertionFactors!$H$37</f>
        <v>11251205.912038401</v>
      </c>
      <c r="BD80" s="205">
        <f>DB_Census_State!AQ80*FE_ConvertionFactors!$C$35*FE_ConvertionFactors!$C$38*FE_ConvertionFactors!$C$39*FE_ConvertionFactors!$F$39*FE_ConvertionFactors!$H$39</f>
        <v>1095327.6265885802</v>
      </c>
      <c r="BE80" s="205">
        <f>DB_Census_State!AQ80*FE_ConvertionFactors!$C$35*FE_ConvertionFactors!$C$38*FE_ConvertionFactors!$C$40*FE_ConvertionFactors!$F$40*FE_ConvertionFactors!$H$40</f>
        <v>376643.27109420003</v>
      </c>
      <c r="BF80" s="205">
        <f>DB_Census_State!AQ80*FE_ConvertionFactors!$C$35*FE_ConvertionFactors!$C$38*FE_ConvertionFactors!$C$41*FE_ConvertionFactors!$F$41*FE_ConvertionFactors!$H$41</f>
        <v>4110157.9725706498</v>
      </c>
      <c r="BG80" s="205">
        <f>DB_Census_State!AQ80*FE_ConvertionFactors!$C$35*FE_ConvertionFactors!$C$42*FE_ConvertionFactors!$C$44*FE_ConvertionFactors!$F$44*FE_ConvertionFactors!$H$44</f>
        <v>2318491.0643149684</v>
      </c>
      <c r="BH80" s="205">
        <f>(DB_Census_State!AQ80*FE_ConvertionFactors!$D$46/FE_ConvertionFactors!$D$33)*FE_ConvertionFactors!$F$46*FE_ConvertionFactors!$H$46</f>
        <v>24797110.565333333</v>
      </c>
      <c r="BI80" s="205">
        <f>DB_Census_State!AQ80*FE_ConvertionFactors!$C$35*FE_ConvertionFactors!$C$38*FE_ConvertionFactors!$C$41*FE_ConvertionFactors!$F$41*FE_ConvertionFactors!$I$41</f>
        <v>3804831.9517511157</v>
      </c>
      <c r="BJ80" s="181">
        <f>DB_Census_State!AR80*FE_ConvertionFactors!$F$48*FE_ConvertionFactors!$G$48</f>
        <v>2787.0693840000004</v>
      </c>
      <c r="BK80" s="205">
        <f>(DB_Census_State!AR80*FE_ConvertionFactors!$D$50/FE_ConvertionFactors!$D$48)*FE_ConvertionFactors!$F$50*FE_ConvertionFactors!$G$50</f>
        <v>1182.0903599999997</v>
      </c>
      <c r="BL80" s="181">
        <f>DB_Census_State!AR80*FE_ConvertionFactors!$F$48*FE_ConvertionFactors!$H$48</f>
        <v>209030.20380000005</v>
      </c>
      <c r="BM80" s="205">
        <f>(DB_Census_State!AR80*FE_ConvertionFactors!$D$50/FE_ConvertionFactors!$D$48)*FE_ConvertionFactors!$F$50*FE_ConvertionFactors!$H$50</f>
        <v>298019.96399999992</v>
      </c>
      <c r="BN80" s="181">
        <f>DB_Census_State!AR80*FE_ConvertionFactors!$F$48*FE_ConvertionFactors!$I$48</f>
        <v>147557.34279000002</v>
      </c>
      <c r="BO80" s="181">
        <f>DB_Census_State!AS80*FE_ConvertionFactors!$F$52*FE_ConvertionFactors!$G$52</f>
        <v>59.663476799999998</v>
      </c>
      <c r="BP80" s="205">
        <f>DB_Census_State!AS80*FE_ConvertionFactors!$C$53*FE_ConvertionFactors!$F$53*FE_ConvertionFactors!$G$53</f>
        <v>17.899043039999999</v>
      </c>
      <c r="BQ80" s="205">
        <f>DB_Census_State!AS80*FE_ConvertionFactors!$C$54*FE_ConvertionFactors!$C$55*FE_ConvertionFactors!$F$55*FE_ConvertionFactors!$G$55</f>
        <v>28.846305599999997</v>
      </c>
      <c r="BR80" s="205">
        <f>DB_Census_State!AS80*FE_ConvertionFactors!$C$54*FE_ConvertionFactors!$C$56*FE_ConvertionFactors!$F$56*FE_ConvertionFactors!$G$56</f>
        <v>5.0712520523437661</v>
      </c>
      <c r="BS80" s="205">
        <f>DB_Census_State!AS80*FE_ConvertionFactors!$F$52*FE_ConvertionFactors!$H$52</f>
        <v>14190.232320000001</v>
      </c>
      <c r="BT80" s="205">
        <f>DB_Census_State!AS80*FE_ConvertionFactors!$C$53*FE_ConvertionFactors!$F$53*FE_ConvertionFactors!$H$53</f>
        <v>4257.0696960000005</v>
      </c>
      <c r="BU80" s="205">
        <f>DB_Census_State!AS80*FE_ConvertionFactors!$C$54*FE_ConvertionFactors!$C$55*FE_ConvertionFactors!$F$55*FE_ConvertionFactors!$H$55</f>
        <v>8701.9688559999995</v>
      </c>
      <c r="BV80" s="205">
        <f>DB_Census_State!AS80*FE_ConvertionFactors!$C$54*FE_ConvertionFactors!$C$56*FE_ConvertionFactors!$F$56*FE_ConvertionFactors!$H$56</f>
        <v>1332.0488724156294</v>
      </c>
      <c r="BW80" s="205">
        <f>DB_Census_State!AS80*FE_ConvertionFactors!$F$52*FE_ConvertionFactors!$I$52</f>
        <v>7256.3688000000002</v>
      </c>
      <c r="BX80" s="205">
        <f>DB_Census_State!AS80*FE_ConvertionFactors!$C$53*FE_ConvertionFactors!$F$53*FE_ConvertionFactors!$I$53</f>
        <v>2176.9106400000001</v>
      </c>
      <c r="BY80" s="205">
        <f>DB_Census_State!AS80*FE_ConvertionFactors!$C$54*FE_ConvertionFactors!$C$55*FE_ConvertionFactors!$F$55*FE_ConvertionFactors!$L$55</f>
        <v>4519.2545440000004</v>
      </c>
      <c r="BZ80" s="205">
        <f>DB_Census_State!AS80*FE_ConvertionFactors!$C$54*FE_ConvertionFactors!$C$56*FE_ConvertionFactors!$F$56*FE_ConvertionFactors!$I$56</f>
        <v>760.68780785156503</v>
      </c>
      <c r="CA80" s="205">
        <f>DB_Census_State!AT80*FE_ConvertionFactors!$F$58*FE_ConvertionFactors!$G$58</f>
        <v>2390.7110239999997</v>
      </c>
      <c r="CB80" s="205">
        <f>(DB_Census_State!AT80*FE_ConvertionFactors!$D$60/FE_ConvertionFactors!$D$58)*FE_ConvertionFactors!$F$60*FE_ConvertionFactors!$G$60</f>
        <v>11209.792684090909</v>
      </c>
      <c r="CC80" s="205">
        <f>DB_Census_State!AT80*FE_ConvertionFactors!$F$58*FE_ConvertionFactors!$H$58</f>
        <v>1572352.2504</v>
      </c>
      <c r="CD80" s="205">
        <f>(DB_Census_State!AT80*FE_ConvertionFactors!$D$60/FE_ConvertionFactors!$D$58)*FE_ConvertionFactors!$F$60*FE_ConvertionFactors!$H$60</f>
        <v>895883.02977272717</v>
      </c>
      <c r="CE80" s="205">
        <f>DB_Census_State!AT80*FE_ConvertionFactors!$F$58*FE_ConvertionFactors!$I$58</f>
        <v>1176965.4272</v>
      </c>
      <c r="CF80" s="205">
        <f>DB_Census_State!AU80*FE_ConvertionFactors!$F$62*FE_ConvertionFactors!$G$62</f>
        <v>116866.728</v>
      </c>
      <c r="CG80" s="205">
        <f>DB_Census_State!AU80*FE_ConvertionFactors!$C$63*FE_ConvertionFactors!$F$63*FE_ConvertionFactors!$G$63</f>
        <v>46746.691200000001</v>
      </c>
      <c r="CH80" s="205">
        <f>DB_Census_State!AU80*FE_ConvertionFactors!$C$64*FE_ConvertionFactors!$F$64*FE_ConvertionFactors!$G$64</f>
        <v>70120.036800000002</v>
      </c>
      <c r="CI80" s="205">
        <f>(DB_Census_State!AU80*FE_ConvertionFactors!$D$66/FE_ConvertionFactors!$D$62)*FE_ConvertionFactors!$F$66*FE_ConvertionFactors!$G$66</f>
        <v>62085.449249999991</v>
      </c>
      <c r="CJ80" s="205">
        <f>DB_Census_State!AU80*FE_ConvertionFactors!$F$62*FE_ConvertionFactors!$H$62</f>
        <v>21970944.864</v>
      </c>
      <c r="CK80" s="205">
        <f>DB_Census_State!AU80*FE_ConvertionFactors!$C$63*FE_ConvertionFactors!$F$63*FE_ConvertionFactors!$H$63</f>
        <v>8788377.9456000011</v>
      </c>
      <c r="CL80" s="205">
        <f>DB_Census_State!AU80*FE_ConvertionFactors!$C$64*FE_ConvertionFactors!$F$64*FE_ConvertionFactors!$H$64</f>
        <v>13182566.918400001</v>
      </c>
      <c r="CM80" s="205">
        <f>(DB_Census_State!AU80*FE_ConvertionFactors!$D$66/FE_ConvertionFactors!$D$62)*FE_ConvertionFactors!$F$66*FE_ConvertionFactors!$H$66</f>
        <v>18625634.774999999</v>
      </c>
      <c r="CN80" s="205">
        <f>DB_Census_State!AU80*FE_ConvertionFactors!$F$62*FE_ConvertionFactors!$I$62</f>
        <v>18698676.48</v>
      </c>
      <c r="CO80" s="205">
        <f>DB_Census_State!AU80*FE_ConvertionFactors!$C$63*FE_ConvertionFactors!$F$63*FE_ConvertionFactors!$I$63</f>
        <v>7479470.5920000002</v>
      </c>
      <c r="CP80" s="205">
        <f>DB_Census_State!AU80*FE_ConvertionFactors!$C$64*FE_ConvertionFactors!$F$64*FE_ConvertionFactors!$L$64</f>
        <v>11254265.906399999</v>
      </c>
      <c r="CQ80" s="205">
        <f>DB_Census_State!AU80*FE_ConvertionFactors!$C$64*FE_ConvertionFactors!$F$64*FE_ConvertionFactors!$I$63</f>
        <v>11219205.888</v>
      </c>
      <c r="CR80" s="205">
        <f>DB_Census_State!AV80*FE_ConvertionFactors!$F$68*FE_ConvertionFactors!$G$68</f>
        <v>654106.18000000005</v>
      </c>
      <c r="CS80" s="205">
        <f>DB_Census_State!AV80*FE_ConvertionFactors!$C$69*FE_ConvertionFactors!$F$69*FE_ConvertionFactors!$G$69</f>
        <v>130821.23600000002</v>
      </c>
      <c r="CT80" s="205">
        <f>DB_Census_State!AV80*FE_ConvertionFactors!$C$70*FE_ConvertionFactors!$C$71*FE_ConvertionFactors!$F$71*FE_ConvertionFactors!$G$71</f>
        <v>0</v>
      </c>
      <c r="CU80" s="205">
        <f>DB_Census_State!AV80*FE_ConvertionFactors!$C$70*FE_ConvertionFactors!$C$72*FE_ConvertionFactors!$F$72*FE_ConvertionFactors!$G$72</f>
        <v>556383.72302519996</v>
      </c>
      <c r="CV80" s="205">
        <f>(DB_Census_State!AV80*FE_ConvertionFactors!$D$74/FE_ConvertionFactors!$D$69)*FE_ConvertionFactors!$F$74*FE_ConvertionFactors!$G$74</f>
        <v>80864.775000000009</v>
      </c>
      <c r="CW80" s="205">
        <f>DB_Census_State!AV80*FE_ConvertionFactors!$F$68*FE_ConvertionFactors!$H$68</f>
        <v>38265211.529999994</v>
      </c>
      <c r="CX80" s="205">
        <f>DB_Census_State!AV80*FE_ConvertionFactors!$C$69*FE_ConvertionFactors!$F$69*FE_ConvertionFactors!$H$69</f>
        <v>7653042.3059999999</v>
      </c>
      <c r="CY80" s="205">
        <f>DB_Census_State!AV80*FE_ConvertionFactors!$C$70*FE_ConvertionFactors!$C$71*FE_ConvertionFactors!$F$71*FE_ConvertionFactors!$H$71</f>
        <v>8474628.4199999999</v>
      </c>
      <c r="CZ80" s="205">
        <f>DB_Census_State!AV80*FE_ConvertionFactors!$C$70*FE_ConvertionFactors!$C$72*FE_ConvertionFactors!$F$72*FE_ConvertionFactors!$H$72</f>
        <v>21159767.072579995</v>
      </c>
      <c r="DA80" s="205">
        <f>(DB_Census_State!AV80*FE_ConvertionFactors!$D$74/FE_ConvertionFactors!$D$69)*FE_ConvertionFactors!$F$74*FE_ConvertionFactors!$H$74</f>
        <v>26685375.75</v>
      </c>
      <c r="DB80" s="205">
        <f>DB_Census_State!AV80*FE_ConvertionFactors!$F$68*FE_ConvertionFactors!$I$68</f>
        <v>31070043.550000001</v>
      </c>
      <c r="DC80" s="205">
        <f>DB_Census_State!AV80*FE_ConvertionFactors!$C$69*FE_ConvertionFactors!$F$69*FE_ConvertionFactors!$I$69</f>
        <v>6214008.7100000009</v>
      </c>
      <c r="DD80" s="205">
        <f>DB_Census_State!AV80*FE_ConvertionFactors!$C$70*FE_ConvertionFactors!$C$71*FE_ConvertionFactors!$F$71*FE_ConvertionFactors!$I$71</f>
        <v>7978657.7999999998</v>
      </c>
      <c r="DE80" s="205">
        <f>DB_Census_State!AV80*FE_ConvertionFactors!$C$70*FE_ConvertionFactors!$C$72*FE_ConvertionFactors!$F$72*FE_ConvertionFactors!$L$72</f>
        <v>14876282.941889999</v>
      </c>
      <c r="DF80" s="205">
        <f>DB_Census_State!AV80*FE_ConvertionFactors!$C$70*FE_ConvertionFactors!$C$72*FE_ConvertionFactors!$F$72*FE_ConvertionFactors!$I$69</f>
        <v>20407897.176599998</v>
      </c>
      <c r="DG80" s="205">
        <f>DB_Census_State!AW80*FE_ConvertionFactors!$F$76*FE_ConvertionFactors!$G$76</f>
        <v>3960.4136000000003</v>
      </c>
      <c r="DH80" s="205">
        <f>DB_Census_State!AW80*FE_ConvertionFactors!$C$77*FE_ConvertionFactors!$F$77*FE_ConvertionFactors!$G$77</f>
        <v>2739.05528</v>
      </c>
      <c r="DI80" s="205">
        <f>DB_Census_State!AW80*FE_ConvertionFactors!$C$78*FE_ConvertionFactors!$F$78*FE_ConvertionFactors!$G$78</f>
        <v>1042.101138</v>
      </c>
      <c r="DJ80" s="205">
        <f>(DB_Census_State!AW80*FE_ConvertionFactors!$D$80/FE_ConvertionFactors!$D$76)*FE_ConvertionFactors!$F$80*FE_ConvertionFactors!$G$80</f>
        <v>1984.7072700000001</v>
      </c>
      <c r="DK80" s="205">
        <f>DB_Census_State!AW80*FE_ConvertionFactors!$F$76*FE_ConvertionFactors!$H$76</f>
        <v>560550.848</v>
      </c>
      <c r="DL80" s="205">
        <f>DB_Census_State!AW80*FE_ConvertionFactors!$C$77*FE_ConvertionFactors!$F$77*FE_ConvertionFactors!$H$77</f>
        <v>435867.0576</v>
      </c>
      <c r="DM80" s="205">
        <f>DB_Census_State!AW80*FE_ConvertionFactors!$C$78*FE_ConvertionFactors!$F$78*FE_ConvertionFactors!$H$78</f>
        <v>113848.0434</v>
      </c>
      <c r="DN80" s="205">
        <f>(DB_Census_State!AW80*FE_ConvertionFactors!$D$80/FE_ConvertionFactors!$D$76)*FE_ConvertionFactors!$F$80*FE_ConvertionFactors!$H$80</f>
        <v>874216.29749999999</v>
      </c>
      <c r="DO80" s="205">
        <f>DB_Census_State!AW80*FE_ConvertionFactors!$F$76*FE_ConvertionFactors!$I$76</f>
        <v>487435.52000000002</v>
      </c>
      <c r="DP80" s="205">
        <f>DB_Census_State!AW80*FE_ConvertionFactors!$C$77*FE_ConvertionFactors!$F$77*FE_ConvertionFactors!$I$77</f>
        <v>381085.95199999999</v>
      </c>
      <c r="DQ80" s="205">
        <f>DB_Census_State!AW80*FE_ConvertionFactors!$C$78*FE_ConvertionFactors!$F$78*FE_ConvertionFactors!$L$78</f>
        <v>56020.465800000005</v>
      </c>
      <c r="DR80" s="205">
        <f>DB_Census_State!AW80*FE_ConvertionFactors!$C$78*FE_ConvertionFactors!$F$78*FE_ConvertionFactors!$I$77</f>
        <v>96379.296000000002</v>
      </c>
      <c r="DS80" s="181">
        <f>SUM(DB_Census_State!M80:N80)*FE_ConvertionFactors!$E$84*FE_ConvertionFactors!$F$84*FE_ConvertionFactors!$G$84</f>
        <v>130967.90870164082</v>
      </c>
      <c r="DT80" s="181">
        <f>SUM(DB_Census_State!O80:P80)*FE_ConvertionFactors!$E$85*FE_ConvertionFactors!$F$85*FE_ConvertionFactors!$G$85</f>
        <v>261.48647627599996</v>
      </c>
      <c r="DU80" s="181">
        <f>SUM(DB_Census_State!Q80:S80)*FE_ConvertionFactors!$E$86*FE_ConvertionFactors!$F$86*FE_ConvertionFactors!$G$86</f>
        <v>756.26692085025002</v>
      </c>
      <c r="DV80" s="181">
        <f>DB_Census_State!U80*FE_ConvertionFactors!$E$87*FE_ConvertionFactors!$F$87*FE_ConvertionFactors!$G$87</f>
        <v>3805.7305695859591</v>
      </c>
      <c r="DW80" s="181">
        <f>DB_Census_State!V80*FE_ConvertionFactors!$E$88*FE_ConvertionFactors!$F$88*FE_ConvertionFactors!$G$88</f>
        <v>9857.3612175000017</v>
      </c>
      <c r="DX80" s="181">
        <f>SUM(DB_Census_State!M80:N80)*FE_ConvertionFactors!$E$84*FE_ConvertionFactors!$F$84*FE_ConvertionFactors!$H$84</f>
        <v>7398836.400677111</v>
      </c>
      <c r="DY80" s="181">
        <f>SUM(DB_Census_State!O80:P80)*FE_ConvertionFactors!$E$85*FE_ConvertionFactors!$F$85*FE_ConvertionFactors!$H$85</f>
        <v>16304.45087368</v>
      </c>
      <c r="DZ80" s="181">
        <f>SUM(DB_Census_State!Q80:S80)*FE_ConvertionFactors!$E$86*FE_ConvertionFactors!$F$86*FE_ConvertionFactors!$H$86</f>
        <v>48060.128063625009</v>
      </c>
      <c r="EA80" s="181">
        <f>DB_Census_State!U80*FE_ConvertionFactors!$E$87*FE_ConvertionFactors!$F$87*FE_ConvertionFactors!$H$87</f>
        <v>290852.46581032587</v>
      </c>
      <c r="EB80" s="181">
        <f>DB_Census_State!V80*FE_ConvertionFactors!$E$88*FE_ConvertionFactors!$F$88*FE_ConvertionFactors!$H$88</f>
        <v>589175.61300000013</v>
      </c>
      <c r="EC80" s="181">
        <f>SUM(DB_Census_State!M80:N80)*FE_ConvertionFactors!$E$84*FE_ConvertionFactors!$F$84*FE_ConvertionFactors!$I$84</f>
        <v>4989253.6648244122</v>
      </c>
      <c r="ED80" s="181">
        <f>SUM(DB_Census_State!O80:P80)*FE_ConvertionFactors!$E$85*FE_ConvertionFactors!$F$85*FE_ConvertionFactors!$I$85</f>
        <v>11013.195118447999</v>
      </c>
      <c r="EE80" s="181">
        <f>SUM(DB_Census_State!Q80:S80)*FE_ConvertionFactors!$E$86*FE_ConvertionFactors!$F$86*FE_ConvertionFactors!$I$86</f>
        <v>32463.256314675</v>
      </c>
      <c r="EF80" s="181">
        <f>DB_Census_State!U80*FE_ConvertionFactors!$E$87*FE_ConvertionFactors!$F$87*FE_ConvertionFactors!$I$87</f>
        <v>232681.97264826071</v>
      </c>
      <c r="EG80" s="181">
        <f>DB_Census_State!V80*FE_ConvertionFactors!$E$88*FE_ConvertionFactors!$F$88*FE_ConvertionFactors!$I$88</f>
        <v>376165.96830000012</v>
      </c>
      <c r="EH80" s="181">
        <f>DB_Census_State!W80*0.00104*FE_ConvertionFactors!$F$90*FE_ConvertionFactors!$G$90</f>
        <v>12962.617803199999</v>
      </c>
      <c r="EI80" s="181">
        <f>DB_Census_State!X80*0.00104*FE_ConvertionFactors!$F$91*FE_ConvertionFactors!$G$91</f>
        <v>9.2463800000000003</v>
      </c>
      <c r="EJ80" s="181">
        <f>DB_Census_State!Y80*0.000054*FE_ConvertionFactors!$F$92*FE_ConvertionFactors!$G$92</f>
        <v>1377.9528839999998</v>
      </c>
      <c r="EK80" s="205">
        <f>DB_Census_State!W80*0.00104*FE_ConvertionFactors!$F$90*FE_ConvertionFactors!$H$90</f>
        <v>1540839.4747199998</v>
      </c>
      <c r="EL80" s="205">
        <f>DB_Census_State!X80*0.00104*FE_ConvertionFactors!$F$91*FE_ConvertionFactors!$H$91</f>
        <v>1099.098</v>
      </c>
      <c r="EM80" s="205">
        <f>DB_Census_State!Y80*0.000054*FE_ConvertionFactors!$F$92*FE_ConvertionFactors!$H$92</f>
        <v>114566.939784</v>
      </c>
      <c r="EN80" s="205">
        <f>DB_Census_State!W80*0.00104*FE_ConvertionFactors!$F$90*FE_ConvertionFactors!$I$90</f>
        <v>1069293.6799167998</v>
      </c>
      <c r="EO80" s="205">
        <f>DB_Census_State!X80*0.00104*FE_ConvertionFactors!$F$91*FE_ConvertionFactors!$I$91</f>
        <v>762.73911999999984</v>
      </c>
      <c r="EP80" s="205">
        <f>DB_Census_State!Y80*0.000054*FE_ConvertionFactors!$F$92*FE_ConvertionFactors!$I$92</f>
        <v>67716.541727999997</v>
      </c>
    </row>
    <row r="81" spans="1:146" x14ac:dyDescent="0.2">
      <c r="A81" s="203">
        <v>51</v>
      </c>
      <c r="B81" s="203" t="s">
        <v>56</v>
      </c>
      <c r="C81" s="203">
        <v>1995</v>
      </c>
      <c r="D81" s="204" t="s">
        <v>204</v>
      </c>
      <c r="E81" s="205">
        <f>DB_Census_State!AL81*FE_ConvertionFactors!$C$4*FE_ConvertionFactors!$F$4*FE_ConvertionFactors!$G$4</f>
        <v>0</v>
      </c>
      <c r="F81" s="205">
        <f>DB_Census_State!AL81*FE_ConvertionFactors!$C$5*FE_ConvertionFactors!$F$5*FE_ConvertionFactors!$G$5</f>
        <v>11314.474756199999</v>
      </c>
      <c r="G81" s="205">
        <f>(DB_Census_State!AL81*FE_ConvertionFactors!$D$9/FE_ConvertionFactors!$D$3)*FE_ConvertionFactors!$C$10*FE_ConvertionFactors!$F$10*FE_ConvertionFactors!$G$10</f>
        <v>1051.7963904000001</v>
      </c>
      <c r="H81" s="205">
        <f>(DB_Census_State!AL81*FE_ConvertionFactors!$D$9/FE_ConvertionFactors!$D$3)*FE_ConvertionFactors!$C$11*FE_ConvertionFactors!$F$11*FE_ConvertionFactors!$G$11</f>
        <v>309.88568520000007</v>
      </c>
      <c r="I81" s="205">
        <f>DB_Census_State!AL81*FE_ConvertionFactors!$C$4*FE_ConvertionFactors!$F$4*FE_ConvertionFactors!$H$4</f>
        <v>365655.06</v>
      </c>
      <c r="J81" s="205">
        <f>DB_Census_State!AL81*FE_ConvertionFactors!$C$5*FE_ConvertionFactors!$F$5*FE_ConvertionFactors!$H$5</f>
        <v>650431.03544999997</v>
      </c>
      <c r="K81" s="205">
        <f>(DB_Census_State!AL81*FE_ConvertionFactors!$D$9/FE_ConvertionFactors!$D$3)*FE_ConvertionFactors!$C$10*FE_ConvertionFactors!$F$10*FE_ConvertionFactors!$H$10</f>
        <v>308965.18968000007</v>
      </c>
      <c r="L81" s="205">
        <f>(DB_Census_State!AL81*FE_ConvertionFactors!$D$9/FE_ConvertionFactors!$D$3)*FE_ConvertionFactors!$C$11*FE_ConvertionFactors!$F$11*FE_ConvertionFactors!$H$11</f>
        <v>48260.885400000014</v>
      </c>
      <c r="M81" s="205">
        <f>DB_Census_State!AL81*FE_ConvertionFactors!$C$4*FE_ConvertionFactors!$F$4*FE_ConvertionFactors!$I$4</f>
        <v>344255.4</v>
      </c>
      <c r="N81" s="205">
        <f>DB_Census_State!AL81*FE_ConvertionFactors!$C$5*FE_ConvertionFactors!$F$5*FE_ConvertionFactors!$L$5</f>
        <v>328240.77835500002</v>
      </c>
      <c r="O81" s="205">
        <f>DB_Census_State!AM81*FE_ConvertionFactors!$C$14*FE_ConvertionFactors!$F$14*FE_ConvertionFactors!$G$14</f>
        <v>27288.820415999999</v>
      </c>
      <c r="P81" s="205">
        <f>DB_Census_State!AM81*FE_ConvertionFactors!$C$15*FE_ConvertionFactors!$F$15*FE_ConvertionFactors!$G$15</f>
        <v>7845.1828752000001</v>
      </c>
      <c r="Q81" s="205">
        <f>DB_Census_State!AM81*FE_ConvertionFactors!$C$16*FE_ConvertionFactors!$F$16*FE_ConvertionFactors!$G$16</f>
        <v>10915.528166399999</v>
      </c>
      <c r="R81" s="205">
        <f>DB_Census_State!AM81*FE_ConvertionFactors!$C$17*FE_ConvertionFactors!$F$17*FE_ConvertionFactors!$G$17</f>
        <v>4000.9561944000002</v>
      </c>
      <c r="S81" s="205">
        <f>(DB_Census_State!AM81*FE_ConvertionFactors!$D$19/FE_ConvertionFactors!$D$13)*FE_ConvertionFactors!$F$19*FE_ConvertionFactors!$G$19</f>
        <v>28026.186496000002</v>
      </c>
      <c r="T81" s="205">
        <f>DB_Census_State!AM81*FE_ConvertionFactors!$C$14*FE_ConvertionFactors!$F$14*FE_ConvertionFactors!$H$14</f>
        <v>4723065.0720000006</v>
      </c>
      <c r="U81" s="205">
        <f>DB_Census_State!AM81*FE_ConvertionFactors!$C$15*FE_ConvertionFactors!$F$15*FE_ConvertionFactors!$H$15</f>
        <v>1123769.43888</v>
      </c>
      <c r="V81" s="205">
        <f>DB_Census_State!AM81*FE_ConvertionFactors!$C$16*FE_ConvertionFactors!$F$16*FE_ConvertionFactors!$H$16</f>
        <v>1889226.0288</v>
      </c>
      <c r="W81" s="205">
        <f>DB_Census_State!AM81*FE_ConvertionFactors!$C$17*FE_ConvertionFactors!$F$17*FE_ConvertionFactors!$H$17</f>
        <v>1762583.4045600002</v>
      </c>
      <c r="X81" s="205">
        <f>(DB_Census_State!AM81*FE_ConvertionFactors!$D$19/FE_ConvertionFactors!$D$13)*FE_ConvertionFactors!$F$19*FE_ConvertionFactors!$H$19</f>
        <v>10342997.397333333</v>
      </c>
      <c r="Y81" s="205">
        <f>DB_Census_State!AM81*FE_ConvertionFactors!$C$14*FE_ConvertionFactors!$F$14*FE_ConvertionFactors!$I$14</f>
        <v>4381954.8168000001</v>
      </c>
      <c r="Z81" s="205">
        <f>DB_Census_State!AM81*FE_ConvertionFactors!$C$15*FE_ConvertionFactors!$F$15*FE_ConvertionFactors!$L$15</f>
        <v>750063.09245999996</v>
      </c>
      <c r="AA81" s="205">
        <f>DB_Census_State!AM81*FE_ConvertionFactors!$C$15*FE_ConvertionFactors!$F$15*FE_ConvertionFactors!$I$14</f>
        <v>885233.47308000003</v>
      </c>
      <c r="AB81" s="205">
        <f>DB_Census_State!AM81*FE_ConvertionFactors!$C$16*FE_ConvertionFactors!$F$16*FE_ConvertionFactors!$L$16</f>
        <v>1256848.6565380308</v>
      </c>
      <c r="AC81" s="205">
        <f>DB_Census_State!AM81*FE_ConvertionFactors!$C$16*FE_ConvertionFactors!$F$16*FE_ConvertionFactors!$I$14</f>
        <v>1752781.9267199999</v>
      </c>
      <c r="AD81" s="205">
        <f>DB_Census_State!AN81*FE_ConvertionFactors!$C$22*FE_ConvertionFactors!$F$22*FE_ConvertionFactors!$G$22</f>
        <v>754.76625839999986</v>
      </c>
      <c r="AE81" s="205">
        <f>DB_Census_State!AN81*FE_ConvertionFactors!$C$23*FE_ConvertionFactors!$F$23*FE_ConvertionFactors!$G$23</f>
        <v>303.33059063999997</v>
      </c>
      <c r="AF81" s="205">
        <f>(DB_Census_State!AN81*FE_ConvertionFactors!$D$25/FE_ConvertionFactors!$D$21)*FE_ConvertionFactors!$F$25*FE_ConvertionFactors!$G$25</f>
        <v>17192.617344000002</v>
      </c>
      <c r="AG81" s="205">
        <f>DB_Census_State!AN81*FE_ConvertionFactors!$C$22*FE_ConvertionFactors!$F$22*FE_ConvertionFactors!$H$22</f>
        <v>244943.01215999995</v>
      </c>
      <c r="AH81" s="205">
        <f>DB_Census_State!AN81*FE_ConvertionFactors!$C$23*FE_ConvertionFactors!$F$23*FE_ConvertionFactors!$H$23</f>
        <v>78609.617855999997</v>
      </c>
      <c r="AI81" s="205">
        <f>(DB_Census_State!AN81*FE_ConvertionFactors!$D$25/FE_ConvertionFactors!$D$21)*FE_ConvertionFactors!$F$25*FE_ConvertionFactors!$H$25</f>
        <v>1833188.7168000001</v>
      </c>
      <c r="AJ81" s="205">
        <f>DB_Census_State!AN81*FE_ConvertionFactors!$C$22*FE_ConvertionFactors!$F$22*FE_ConvertionFactors!$I$22</f>
        <v>216461.26655999996</v>
      </c>
      <c r="AK81" s="205">
        <f>DB_Census_State!AO81*FE_ConvertionFactors!$F$27*FE_ConvertionFactors!$G$27</f>
        <v>89.822000000000003</v>
      </c>
      <c r="AL81" s="205">
        <f>DB_Census_State!AO81*FE_ConvertionFactors!$C$29*FE_ConvertionFactors!$F$29*FE_ConvertionFactors!$G$29</f>
        <v>97.32723</v>
      </c>
      <c r="AM81" s="205">
        <f>DB_Census_State!AO81*FE_ConvertionFactors!$F$27*FE_ConvertionFactors!$H$27</f>
        <v>7994.1580000000004</v>
      </c>
      <c r="AN81" s="205">
        <f>DB_Census_State!AO81*FE_ConvertionFactors!$C$29*FE_ConvertionFactors!$F$29*FE_ConvertionFactors!$H$29</f>
        <v>21993.425999999999</v>
      </c>
      <c r="AO81" s="205">
        <f>DB_Census_State!AO81*FE_ConvertionFactors!$F$27*FE_ConvertionFactors!$I$27</f>
        <v>4289.0005000000001</v>
      </c>
      <c r="AP81" s="205">
        <f>DB_Census_State!AP81*FE_ConvertionFactors!$F$31*FE_ConvertionFactors!$G$31</f>
        <v>1275.9465599999996</v>
      </c>
      <c r="AQ81" s="205">
        <f>DB_Census_State!AP81*FE_ConvertionFactors!$F$31*FE_ConvertionFactors!$H$31</f>
        <v>174088.05119999999</v>
      </c>
      <c r="AR81" s="205">
        <f>DB_Census_State!AP81*FE_ConvertionFactors!$F$31*FE_ConvertionFactors!$I$31</f>
        <v>145073.37599999999</v>
      </c>
      <c r="AS81" s="205">
        <f>DB_Census_State!AQ81*FE_ConvertionFactors!$C$34*FE_ConvertionFactors!$F$34*FE_ConvertionFactors!$G$34</f>
        <v>9284.123520000001</v>
      </c>
      <c r="AT81" s="205">
        <f>DB_Census_State!AQ81*FE_ConvertionFactors!$C$35*FE_ConvertionFactors!$F$35*FE_ConvertionFactors!$G$35</f>
        <v>30886.289496000001</v>
      </c>
      <c r="AU81" s="205">
        <f>DB_Census_State!AQ81*FE_ConvertionFactors!$C$35*FE_ConvertionFactors!$C$37*FE_ConvertionFactors!$F$37*FE_ConvertionFactors!$G$37</f>
        <v>17680.684831488001</v>
      </c>
      <c r="AV81" s="205">
        <f>DB_Census_State!AQ81*FE_ConvertionFactors!$C$35*FE_ConvertionFactors!$C$38*FE_ConvertionFactors!$C$39*FE_ConvertionFactors!$F$39*FE_ConvertionFactors!$G$39</f>
        <v>6583.1647531320004</v>
      </c>
      <c r="AW81" s="205">
        <f>DB_Census_State!AQ81*FE_ConvertionFactors!$C$35*FE_ConvertionFactors!$C$38*FE_ConvertionFactors!$C$40*FE_ConvertionFactors!$F$40*FE_ConvertionFactors!$G$40</f>
        <v>1352.7050862599999</v>
      </c>
      <c r="AX81" s="205">
        <f>DB_Census_State!AQ81*FE_ConvertionFactors!$C$35*FE_ConvertionFactors!$C$38*FE_ConvertionFactors!$C$41*FE_ConvertionFactors!$F$41*FE_ConvertionFactors!$G$41</f>
        <v>0</v>
      </c>
      <c r="AY81" s="205">
        <f>DB_Census_State!AQ81*FE_ConvertionFactors!$C$35*FE_ConvertionFactors!$C$42*FE_ConvertionFactors!$C$44*FE_ConvertionFactors!$F$44*FE_ConvertionFactors!$G$44</f>
        <v>35497.732722615765</v>
      </c>
      <c r="AZ81" s="205">
        <f>(DB_Census_State!AQ81*FE_ConvertionFactors!$D$46/FE_ConvertionFactors!$D$33)*FE_ConvertionFactors!$F$46*FE_ConvertionFactors!$G$46</f>
        <v>121843.06867200001</v>
      </c>
      <c r="BA81" s="205">
        <f>DB_Census_State!AQ81*FE_ConvertionFactors!$C$34*FE_ConvertionFactors!$F$34*FE_ConvertionFactors!$H$34</f>
        <v>3156601.9968000003</v>
      </c>
      <c r="BB81" s="205">
        <f>DB_Census_State!AQ81*FE_ConvertionFactors!$C$35*FE_ConvertionFactors!$F$35*FE_ConvertionFactors!$H$35</f>
        <v>35004461.428800002</v>
      </c>
      <c r="BC81" s="205">
        <f>DB_Census_State!AQ81*FE_ConvertionFactors!$C$35*FE_ConvertionFactors!$C$37*FE_ConvertionFactors!$F$37*FE_ConvertionFactors!$H$37</f>
        <v>18073588.938854404</v>
      </c>
      <c r="BD81" s="205">
        <f>DB_Census_State!AQ81*FE_ConvertionFactors!$C$35*FE_ConvertionFactors!$C$38*FE_ConvertionFactors!$C$39*FE_ConvertionFactors!$F$39*FE_ConvertionFactors!$H$39</f>
        <v>1759500.3976552801</v>
      </c>
      <c r="BE81" s="205">
        <f>DB_Census_State!AQ81*FE_ConvertionFactors!$C$35*FE_ConvertionFactors!$C$38*FE_ConvertionFactors!$C$40*FE_ConvertionFactors!$F$40*FE_ConvertionFactors!$H$40</f>
        <v>605028.09312720003</v>
      </c>
      <c r="BF81" s="205">
        <f>DB_Census_State!AQ81*FE_ConvertionFactors!$C$35*FE_ConvertionFactors!$C$38*FE_ConvertionFactors!$C$41*FE_ConvertionFactors!$F$41*FE_ConvertionFactors!$H$41</f>
        <v>6602430.5528453989</v>
      </c>
      <c r="BG81" s="205">
        <f>DB_Census_State!AQ81*FE_ConvertionFactors!$C$35*FE_ConvertionFactors!$C$42*FE_ConvertionFactors!$C$44*FE_ConvertionFactors!$F$44*FE_ConvertionFactors!$H$44</f>
        <v>3724352.2856514901</v>
      </c>
      <c r="BH81" s="205">
        <f>(DB_Census_State!AQ81*FE_ConvertionFactors!$D$46/FE_ConvertionFactors!$D$33)*FE_ConvertionFactors!$F$46*FE_ConvertionFactors!$H$46</f>
        <v>39833310.912</v>
      </c>
      <c r="BI81" s="205">
        <f>DB_Census_State!AQ81*FE_ConvertionFactors!$C$35*FE_ConvertionFactors!$C$38*FE_ConvertionFactors!$C$41*FE_ConvertionFactors!$F$41*FE_ConvertionFactors!$I$41</f>
        <v>6111964.2832054552</v>
      </c>
      <c r="BJ81" s="181">
        <f>DB_Census_State!AR81*FE_ConvertionFactors!$F$48*FE_ConvertionFactors!$G$48</f>
        <v>2581.1272080000003</v>
      </c>
      <c r="BK81" s="205">
        <f>(DB_Census_State!AR81*FE_ConvertionFactors!$D$50/FE_ConvertionFactors!$D$48)*FE_ConvertionFactors!$F$50*FE_ConvertionFactors!$G$50</f>
        <v>1094.7433199999996</v>
      </c>
      <c r="BL81" s="181">
        <f>DB_Census_State!AR81*FE_ConvertionFactors!$F$48*FE_ConvertionFactors!$H$48</f>
        <v>193584.54060000004</v>
      </c>
      <c r="BM81" s="205">
        <f>(DB_Census_State!AR81*FE_ConvertionFactors!$D$50/FE_ConvertionFactors!$D$48)*FE_ConvertionFactors!$F$50*FE_ConvertionFactors!$H$50</f>
        <v>275998.66799999989</v>
      </c>
      <c r="BN81" s="181">
        <f>DB_Census_State!AR81*FE_ConvertionFactors!$F$48*FE_ConvertionFactors!$I$48</f>
        <v>136654.03323000003</v>
      </c>
      <c r="BO81" s="181">
        <f>DB_Census_State!AS81*FE_ConvertionFactors!$F$52*FE_ConvertionFactors!$G$52</f>
        <v>59.808931200000004</v>
      </c>
      <c r="BP81" s="205">
        <f>DB_Census_State!AS81*FE_ConvertionFactors!$C$53*FE_ConvertionFactors!$F$53*FE_ConvertionFactors!$G$53</f>
        <v>17.94267936</v>
      </c>
      <c r="BQ81" s="205">
        <f>DB_Census_State!AS81*FE_ConvertionFactors!$C$54*FE_ConvertionFactors!$C$55*FE_ConvertionFactors!$F$55*FE_ConvertionFactors!$G$55</f>
        <v>28.916630399999999</v>
      </c>
      <c r="BR81" s="205">
        <f>DB_Census_State!AS81*FE_ConvertionFactors!$C$54*FE_ConvertionFactors!$C$56*FE_ConvertionFactors!$F$56*FE_ConvertionFactors!$G$56</f>
        <v>5.0836153265625157</v>
      </c>
      <c r="BS81" s="205">
        <f>DB_Census_State!AS81*FE_ConvertionFactors!$F$52*FE_ConvertionFactors!$H$52</f>
        <v>14224.826880000002</v>
      </c>
      <c r="BT81" s="205">
        <f>DB_Census_State!AS81*FE_ConvertionFactors!$C$53*FE_ConvertionFactors!$F$53*FE_ConvertionFactors!$H$53</f>
        <v>4267.4480640000011</v>
      </c>
      <c r="BU81" s="205">
        <f>DB_Census_State!AS81*FE_ConvertionFactors!$C$54*FE_ConvertionFactors!$C$55*FE_ConvertionFactors!$F$55*FE_ConvertionFactors!$H$55</f>
        <v>8723.1835040000005</v>
      </c>
      <c r="BV81" s="205">
        <f>DB_Census_State!AS81*FE_ConvertionFactors!$C$54*FE_ConvertionFactors!$C$56*FE_ConvertionFactors!$F$56*FE_ConvertionFactors!$H$56</f>
        <v>1335.2962924437543</v>
      </c>
      <c r="BW81" s="205">
        <f>DB_Census_State!AS81*FE_ConvertionFactors!$F$52*FE_ConvertionFactors!$I$52</f>
        <v>7274.0592000000006</v>
      </c>
      <c r="BX81" s="205">
        <f>DB_Census_State!AS81*FE_ConvertionFactors!$C$53*FE_ConvertionFactors!$F$53*FE_ConvertionFactors!$I$53</f>
        <v>2182.21776</v>
      </c>
      <c r="BY81" s="205">
        <f>DB_Census_State!AS81*FE_ConvertionFactors!$C$54*FE_ConvertionFactors!$C$55*FE_ConvertionFactors!$F$55*FE_ConvertionFactors!$L$55</f>
        <v>4530.2720960000006</v>
      </c>
      <c r="BZ81" s="205">
        <f>DB_Census_State!AS81*FE_ConvertionFactors!$C$54*FE_ConvertionFactors!$C$56*FE_ConvertionFactors!$F$56*FE_ConvertionFactors!$I$56</f>
        <v>762.54229898437734</v>
      </c>
      <c r="CA81" s="205">
        <f>DB_Census_State!AT81*FE_ConvertionFactors!$F$58*FE_ConvertionFactors!$G$58</f>
        <v>427.29918399999997</v>
      </c>
      <c r="CB81" s="205">
        <f>(DB_Census_State!AT81*FE_ConvertionFactors!$D$60/FE_ConvertionFactors!$D$58)*FE_ConvertionFactors!$F$60*FE_ConvertionFactors!$G$60</f>
        <v>2003.5609568181817</v>
      </c>
      <c r="CC81" s="205">
        <f>DB_Census_State!AT81*FE_ConvertionFactors!$F$58*FE_ConvertionFactors!$H$58</f>
        <v>281031.38640000002</v>
      </c>
      <c r="CD81" s="205">
        <f>(DB_Census_State!AT81*FE_ConvertionFactors!$D$60/FE_ConvertionFactors!$D$58)*FE_ConvertionFactors!$F$60*FE_ConvertionFactors!$H$60</f>
        <v>160123.94795454544</v>
      </c>
      <c r="CE81" s="205">
        <f>DB_Census_State!AT81*FE_ConvertionFactors!$F$58*FE_ConvertionFactors!$I$58</f>
        <v>210362.6752</v>
      </c>
      <c r="CF81" s="205">
        <f>DB_Census_State!AU81*FE_ConvertionFactors!$F$62*FE_ConvertionFactors!$G$62</f>
        <v>106356.62400000001</v>
      </c>
      <c r="CG81" s="205">
        <f>DB_Census_State!AU81*FE_ConvertionFactors!$C$63*FE_ConvertionFactors!$F$63*FE_ConvertionFactors!$G$63</f>
        <v>42542.649600000004</v>
      </c>
      <c r="CH81" s="205">
        <f>DB_Census_State!AU81*FE_ConvertionFactors!$C$64*FE_ConvertionFactors!$F$64*FE_ConvertionFactors!$G$64</f>
        <v>63813.974399999999</v>
      </c>
      <c r="CI81" s="205">
        <f>(DB_Census_State!AU81*FE_ConvertionFactors!$D$66/FE_ConvertionFactors!$D$62)*FE_ConvertionFactors!$F$66*FE_ConvertionFactors!$G$66</f>
        <v>56501.956499999993</v>
      </c>
      <c r="CJ81" s="205">
        <f>DB_Census_State!AU81*FE_ConvertionFactors!$F$62*FE_ConvertionFactors!$H$62</f>
        <v>19995045.311999999</v>
      </c>
      <c r="CK81" s="205">
        <f>DB_Census_State!AU81*FE_ConvertionFactors!$C$63*FE_ConvertionFactors!$F$63*FE_ConvertionFactors!$H$63</f>
        <v>7998018.1248000003</v>
      </c>
      <c r="CL81" s="205">
        <f>DB_Census_State!AU81*FE_ConvertionFactors!$C$64*FE_ConvertionFactors!$F$64*FE_ConvertionFactors!$H$64</f>
        <v>11997027.187199999</v>
      </c>
      <c r="CM81" s="205">
        <f>(DB_Census_State!AU81*FE_ConvertionFactors!$D$66/FE_ConvertionFactors!$D$62)*FE_ConvertionFactors!$F$66*FE_ConvertionFactors!$H$66</f>
        <v>16950586.949999999</v>
      </c>
      <c r="CN81" s="205">
        <f>DB_Census_State!AU81*FE_ConvertionFactors!$F$62*FE_ConvertionFactors!$I$62</f>
        <v>17017059.84</v>
      </c>
      <c r="CO81" s="205">
        <f>DB_Census_State!AU81*FE_ConvertionFactors!$C$63*FE_ConvertionFactors!$F$63*FE_ConvertionFactors!$I$63</f>
        <v>6806823.9359999998</v>
      </c>
      <c r="CP81" s="205">
        <f>DB_Census_State!AU81*FE_ConvertionFactors!$C$64*FE_ConvertionFactors!$F$64*FE_ConvertionFactors!$L$64</f>
        <v>10242142.891199997</v>
      </c>
      <c r="CQ81" s="205">
        <f>DB_Census_State!AU81*FE_ConvertionFactors!$C$64*FE_ConvertionFactors!$F$64*FE_ConvertionFactors!$I$63</f>
        <v>10210235.903999999</v>
      </c>
      <c r="CR81" s="205">
        <f>DB_Census_State!AV81*FE_ConvertionFactors!$F$68*FE_ConvertionFactors!$G$68</f>
        <v>1614691.26</v>
      </c>
      <c r="CS81" s="205">
        <f>DB_Census_State!AV81*FE_ConvertionFactors!$C$69*FE_ConvertionFactors!$F$69*FE_ConvertionFactors!$G$69</f>
        <v>322938.25200000004</v>
      </c>
      <c r="CT81" s="205">
        <f>DB_Census_State!AV81*FE_ConvertionFactors!$C$70*FE_ConvertionFactors!$C$71*FE_ConvertionFactors!$F$71*FE_ConvertionFactors!$G$71</f>
        <v>0</v>
      </c>
      <c r="CU81" s="205">
        <f>DB_Census_State!AV81*FE_ConvertionFactors!$C$70*FE_ConvertionFactors!$C$72*FE_ConvertionFactors!$F$72*FE_ConvertionFactors!$G$72</f>
        <v>1373458.8698964</v>
      </c>
      <c r="CV81" s="205">
        <f>(DB_Census_State!AV81*FE_ConvertionFactors!$D$74/FE_ConvertionFactors!$D$69)*FE_ConvertionFactors!$F$74*FE_ConvertionFactors!$G$74</f>
        <v>199618.42500000002</v>
      </c>
      <c r="CW81" s="205">
        <f>DB_Census_State!AV81*FE_ConvertionFactors!$F$68*FE_ConvertionFactors!$H$68</f>
        <v>94459438.709999993</v>
      </c>
      <c r="CX81" s="205">
        <f>DB_Census_State!AV81*FE_ConvertionFactors!$C$69*FE_ConvertionFactors!$F$69*FE_ConvertionFactors!$H$69</f>
        <v>18891887.741999999</v>
      </c>
      <c r="CY81" s="205">
        <f>DB_Census_State!AV81*FE_ConvertionFactors!$C$70*FE_ConvertionFactors!$C$71*FE_ConvertionFactors!$F$71*FE_ConvertionFactors!$H$71</f>
        <v>20920010.939999994</v>
      </c>
      <c r="CZ81" s="205">
        <f>DB_Census_State!AV81*FE_ConvertionFactors!$C$70*FE_ConvertionFactors!$C$72*FE_ConvertionFactors!$F$72*FE_ConvertionFactors!$H$72</f>
        <v>52233860.496059999</v>
      </c>
      <c r="DA81" s="205">
        <f>(DB_Census_State!AV81*FE_ConvertionFactors!$D$74/FE_ConvertionFactors!$D$69)*FE_ConvertionFactors!$F$74*FE_ConvertionFactors!$H$74</f>
        <v>65874080.25</v>
      </c>
      <c r="DB81" s="205">
        <f>DB_Census_State!AV81*FE_ConvertionFactors!$F$68*FE_ConvertionFactors!$I$68</f>
        <v>76697834.849999994</v>
      </c>
      <c r="DC81" s="205">
        <f>DB_Census_State!AV81*FE_ConvertionFactors!$C$69*FE_ConvertionFactors!$F$69*FE_ConvertionFactors!$I$69</f>
        <v>15339566.970000001</v>
      </c>
      <c r="DD81" s="205">
        <f>DB_Census_State!AV81*FE_ConvertionFactors!$C$70*FE_ConvertionFactors!$C$71*FE_ConvertionFactors!$F$71*FE_ConvertionFactors!$I$71</f>
        <v>19695684.599999998</v>
      </c>
      <c r="DE81" s="205">
        <f>DB_Census_State!AV81*FE_ConvertionFactors!$C$70*FE_ConvertionFactors!$C$72*FE_ConvertionFactors!$F$72*FE_ConvertionFactors!$L$72</f>
        <v>36722790.247230001</v>
      </c>
      <c r="DF81" s="205">
        <f>DB_Census_State!AV81*FE_ConvertionFactors!$C$70*FE_ConvertionFactors!$C$72*FE_ConvertionFactors!$F$72*FE_ConvertionFactors!$I$69</f>
        <v>50377834.996199995</v>
      </c>
      <c r="DG81" s="205">
        <f>DB_Census_State!AW81*FE_ConvertionFactors!$F$76*FE_ConvertionFactors!$G$76</f>
        <v>0</v>
      </c>
      <c r="DH81" s="205">
        <f>DB_Census_State!AW81*FE_ConvertionFactors!$C$77*FE_ConvertionFactors!$F$77*FE_ConvertionFactors!$G$77</f>
        <v>0</v>
      </c>
      <c r="DI81" s="205">
        <f>DB_Census_State!AW81*FE_ConvertionFactors!$C$78*FE_ConvertionFactors!$F$78*FE_ConvertionFactors!$G$78</f>
        <v>0</v>
      </c>
      <c r="DJ81" s="205">
        <f>(DB_Census_State!AW81*FE_ConvertionFactors!$D$80/FE_ConvertionFactors!$D$76)*FE_ConvertionFactors!$F$80*FE_ConvertionFactors!$G$80</f>
        <v>0</v>
      </c>
      <c r="DK81" s="205">
        <f>DB_Census_State!AW81*FE_ConvertionFactors!$F$76*FE_ConvertionFactors!$H$76</f>
        <v>0</v>
      </c>
      <c r="DL81" s="205">
        <f>DB_Census_State!AW81*FE_ConvertionFactors!$C$77*FE_ConvertionFactors!$F$77*FE_ConvertionFactors!$H$77</f>
        <v>0</v>
      </c>
      <c r="DM81" s="205">
        <f>DB_Census_State!AW81*FE_ConvertionFactors!$C$78*FE_ConvertionFactors!$F$78*FE_ConvertionFactors!$H$78</f>
        <v>0</v>
      </c>
      <c r="DN81" s="205">
        <f>(DB_Census_State!AW81*FE_ConvertionFactors!$D$80/FE_ConvertionFactors!$D$76)*FE_ConvertionFactors!$F$80*FE_ConvertionFactors!$H$80</f>
        <v>0</v>
      </c>
      <c r="DO81" s="205">
        <f>DB_Census_State!AW81*FE_ConvertionFactors!$F$76*FE_ConvertionFactors!$I$76</f>
        <v>0</v>
      </c>
      <c r="DP81" s="205">
        <f>DB_Census_State!AW81*FE_ConvertionFactors!$C$77*FE_ConvertionFactors!$F$77*FE_ConvertionFactors!$I$77</f>
        <v>0</v>
      </c>
      <c r="DQ81" s="205">
        <f>DB_Census_State!AW81*FE_ConvertionFactors!$C$78*FE_ConvertionFactors!$F$78*FE_ConvertionFactors!$L$78</f>
        <v>0</v>
      </c>
      <c r="DR81" s="205">
        <f>DB_Census_State!AW81*FE_ConvertionFactors!$C$78*FE_ConvertionFactors!$F$78*FE_ConvertionFactors!$I$77</f>
        <v>0</v>
      </c>
      <c r="DS81" s="181">
        <f>SUM(DB_Census_State!M81:N81)*FE_ConvertionFactors!$E$84*FE_ConvertionFactors!$F$84*FE_ConvertionFactors!$G$84</f>
        <v>95637.185411299564</v>
      </c>
      <c r="DT81" s="181">
        <f>SUM(DB_Census_State!O81:P81)*FE_ConvertionFactors!$E$85*FE_ConvertionFactors!$F$85*FE_ConvertionFactors!$G$85</f>
        <v>128.24555009599999</v>
      </c>
      <c r="DU81" s="181">
        <f>SUM(DB_Census_State!Q81:S81)*FE_ConvertionFactors!$E$86*FE_ConvertionFactors!$F$86*FE_ConvertionFactors!$G$86</f>
        <v>638.69577443100002</v>
      </c>
      <c r="DV81" s="181">
        <f>DB_Census_State!U81*FE_ConvertionFactors!$E$87*FE_ConvertionFactors!$F$87*FE_ConvertionFactors!$G$87</f>
        <v>5024.7299766546485</v>
      </c>
      <c r="DW81" s="181">
        <f>DB_Census_State!V81*FE_ConvertionFactors!$E$88*FE_ConvertionFactors!$F$88*FE_ConvertionFactors!$G$88</f>
        <v>11739.703005000001</v>
      </c>
      <c r="DX81" s="181">
        <f>SUM(DB_Census_State!M81:N81)*FE_ConvertionFactors!$E$84*FE_ConvertionFactors!$F$84*FE_ConvertionFactors!$H$84</f>
        <v>5402879.9550539367</v>
      </c>
      <c r="DY81" s="181">
        <f>SUM(DB_Census_State!O81:P81)*FE_ConvertionFactors!$E$85*FE_ConvertionFactors!$F$85*FE_ConvertionFactors!$H$85</f>
        <v>7996.4872412800005</v>
      </c>
      <c r="DZ81" s="181">
        <f>SUM(DB_Census_State!Q81:S81)*FE_ConvertionFactors!$E$86*FE_ConvertionFactors!$F$86*FE_ConvertionFactors!$H$86</f>
        <v>40588.580389500006</v>
      </c>
      <c r="EA81" s="181">
        <f>DB_Census_State!U81*FE_ConvertionFactors!$E$87*FE_ConvertionFactors!$F$87*FE_ConvertionFactors!$H$87</f>
        <v>384014.33759407286</v>
      </c>
      <c r="EB81" s="181">
        <f>DB_Census_State!V81*FE_ConvertionFactors!$E$88*FE_ConvertionFactors!$F$88*FE_ConvertionFactors!$H$88</f>
        <v>701683.39800000004</v>
      </c>
      <c r="EC81" s="181">
        <f>SUM(DB_Census_State!M81:N81)*FE_ConvertionFactors!$E$84*FE_ConvertionFactors!$F$84*FE_ConvertionFactors!$I$84</f>
        <v>3643321.3490018887</v>
      </c>
      <c r="ED81" s="181">
        <f>SUM(DB_Census_State!O81:P81)*FE_ConvertionFactors!$E$85*FE_ConvertionFactors!$F$85*FE_ConvertionFactors!$I$85</f>
        <v>5401.4008158079996</v>
      </c>
      <c r="EE81" s="181">
        <f>SUM(DB_Census_State!Q81:S81)*FE_ConvertionFactors!$E$86*FE_ConvertionFactors!$F$86*FE_ConvertionFactors!$I$86</f>
        <v>27416.437319699999</v>
      </c>
      <c r="EF81" s="181">
        <f>DB_Census_State!U81*FE_ConvertionFactors!$E$87*FE_ConvertionFactors!$F$87*FE_ConvertionFactors!$I$87</f>
        <v>307211.47007525829</v>
      </c>
      <c r="EG81" s="181">
        <f>DB_Census_State!V81*FE_ConvertionFactors!$E$88*FE_ConvertionFactors!$F$88*FE_ConvertionFactors!$I$88</f>
        <v>447997.86180000013</v>
      </c>
      <c r="EH81" s="181">
        <f>DB_Census_State!W81*0.00104*FE_ConvertionFactors!$F$90*FE_ConvertionFactors!$G$90</f>
        <v>12623.023483199999</v>
      </c>
      <c r="EI81" s="181">
        <f>DB_Census_State!X81*0.00104*FE_ConvertionFactors!$F$91*FE_ConvertionFactors!$G$91</f>
        <v>3.0260879999999997</v>
      </c>
      <c r="EJ81" s="181">
        <f>DB_Census_State!Y81*0.000054*FE_ConvertionFactors!$F$92*FE_ConvertionFactors!$G$92</f>
        <v>1265.7240792</v>
      </c>
      <c r="EK81" s="205">
        <f>DB_Census_State!W81*0.00104*FE_ConvertionFactors!$F$90*FE_ConvertionFactors!$H$90</f>
        <v>1500472.6027199998</v>
      </c>
      <c r="EL81" s="205">
        <f>DB_Census_State!X81*0.00104*FE_ConvertionFactors!$F$91*FE_ConvertionFactors!$H$91</f>
        <v>359.70479999999992</v>
      </c>
      <c r="EM81" s="205">
        <f>DB_Census_State!Y81*0.000054*FE_ConvertionFactors!$F$92*FE_ConvertionFactors!$H$92</f>
        <v>105235.91629920002</v>
      </c>
      <c r="EN81" s="205">
        <f>DB_Census_State!W81*0.00104*FE_ConvertionFactors!$F$90*FE_ConvertionFactors!$I$90</f>
        <v>1041280.3522367999</v>
      </c>
      <c r="EO81" s="205">
        <f>DB_Census_State!X81*0.00104*FE_ConvertionFactors!$F$91*FE_ConvertionFactors!$I$91</f>
        <v>249.62371199999995</v>
      </c>
      <c r="EP81" s="205">
        <f>DB_Census_State!Y81*0.000054*FE_ConvertionFactors!$F$92*FE_ConvertionFactors!$I$92</f>
        <v>62201.297606400003</v>
      </c>
    </row>
    <row r="82" spans="1:146" x14ac:dyDescent="0.2">
      <c r="A82" s="203">
        <v>52</v>
      </c>
      <c r="B82" s="203" t="s">
        <v>57</v>
      </c>
      <c r="C82" s="203">
        <v>1995</v>
      </c>
      <c r="D82" s="204" t="s">
        <v>204</v>
      </c>
      <c r="E82" s="205">
        <f>DB_Census_State!AL82*FE_ConvertionFactors!$C$4*FE_ConvertionFactors!$F$4*FE_ConvertionFactors!$G$4</f>
        <v>0</v>
      </c>
      <c r="F82" s="205">
        <f>DB_Census_State!AL82*FE_ConvertionFactors!$C$5*FE_ConvertionFactors!$F$5*FE_ConvertionFactors!$G$5</f>
        <v>35559.0829132</v>
      </c>
      <c r="G82" s="205">
        <f>(DB_Census_State!AL82*FE_ConvertionFactors!$D$9/FE_ConvertionFactors!$D$3)*FE_ConvertionFactors!$C$10*FE_ConvertionFactors!$F$10*FE_ConvertionFactors!$G$10</f>
        <v>3305.5812010666664</v>
      </c>
      <c r="H82" s="205">
        <f>(DB_Census_State!AL82*FE_ConvertionFactors!$D$9/FE_ConvertionFactors!$D$3)*FE_ConvertionFactors!$C$11*FE_ConvertionFactors!$F$11*FE_ConvertionFactors!$G$11</f>
        <v>973.90740720000008</v>
      </c>
      <c r="I82" s="205">
        <f>DB_Census_State!AL82*FE_ConvertionFactors!$C$4*FE_ConvertionFactors!$F$4*FE_ConvertionFactors!$H$4</f>
        <v>1149179.1599999999</v>
      </c>
      <c r="J82" s="205">
        <f>DB_Census_State!AL82*FE_ConvertionFactors!$C$5*FE_ConvertionFactors!$F$5*FE_ConvertionFactors!$H$5</f>
        <v>2044171.8787000002</v>
      </c>
      <c r="K82" s="205">
        <f>(DB_Census_State!AL82*FE_ConvertionFactors!$D$9/FE_ConvertionFactors!$D$3)*FE_ConvertionFactors!$C$10*FE_ConvertionFactors!$F$10*FE_ConvertionFactors!$H$10</f>
        <v>971014.47781333327</v>
      </c>
      <c r="L82" s="205">
        <f>(DB_Census_State!AL82*FE_ConvertionFactors!$D$9/FE_ConvertionFactors!$D$3)*FE_ConvertionFactors!$C$11*FE_ConvertionFactors!$F$11*FE_ConvertionFactors!$H$11</f>
        <v>151674.10440000001</v>
      </c>
      <c r="M82" s="205">
        <f>DB_Census_State!AL82*FE_ConvertionFactors!$C$4*FE_ConvertionFactors!$F$4*FE_ConvertionFactors!$I$4</f>
        <v>1081924.4000000001</v>
      </c>
      <c r="N82" s="205">
        <f>DB_Census_State!AL82*FE_ConvertionFactors!$C$5*FE_ConvertionFactors!$F$5*FE_ConvertionFactors!$L$5</f>
        <v>1031593.7155300002</v>
      </c>
      <c r="O82" s="205">
        <f>DB_Census_State!AM82*FE_ConvertionFactors!$C$14*FE_ConvertionFactors!$F$14*FE_ConvertionFactors!$G$14</f>
        <v>9328.6109280000001</v>
      </c>
      <c r="P82" s="205">
        <f>DB_Census_State!AM82*FE_ConvertionFactors!$C$15*FE_ConvertionFactors!$F$15*FE_ConvertionFactors!$G$15</f>
        <v>2681.8549715999998</v>
      </c>
      <c r="Q82" s="205">
        <f>DB_Census_State!AM82*FE_ConvertionFactors!$C$16*FE_ConvertionFactors!$F$16*FE_ConvertionFactors!$G$16</f>
        <v>3731.4443711999998</v>
      </c>
      <c r="R82" s="205">
        <f>DB_Census_State!AM82*FE_ConvertionFactors!$C$17*FE_ConvertionFactors!$F$17*FE_ConvertionFactors!$G$17</f>
        <v>1367.7162702000001</v>
      </c>
      <c r="S82" s="205">
        <f>(DB_Census_State!AM82*FE_ConvertionFactors!$D$19/FE_ConvertionFactors!$D$13)*FE_ConvertionFactors!$F$19*FE_ConvertionFactors!$G$19</f>
        <v>9580.677568000001</v>
      </c>
      <c r="T82" s="205">
        <f>DB_Census_State!AM82*FE_ConvertionFactors!$C$14*FE_ConvertionFactors!$F$14*FE_ConvertionFactors!$H$14</f>
        <v>1614567.2760000001</v>
      </c>
      <c r="U82" s="205">
        <f>DB_Census_State!AM82*FE_ConvertionFactors!$C$15*FE_ConvertionFactors!$F$15*FE_ConvertionFactors!$H$15</f>
        <v>384157.60404000001</v>
      </c>
      <c r="V82" s="205">
        <f>DB_Census_State!AM82*FE_ConvertionFactors!$C$16*FE_ConvertionFactors!$F$16*FE_ConvertionFactors!$H$16</f>
        <v>645826.91039999994</v>
      </c>
      <c r="W82" s="205">
        <f>DB_Census_State!AM82*FE_ConvertionFactors!$C$17*FE_ConvertionFactors!$F$17*FE_ConvertionFactors!$H$17</f>
        <v>602534.46498000005</v>
      </c>
      <c r="X82" s="205">
        <f>(DB_Census_State!AM82*FE_ConvertionFactors!$D$19/FE_ConvertionFactors!$D$13)*FE_ConvertionFactors!$F$19*FE_ConvertionFactors!$H$19</f>
        <v>3535726.2453333335</v>
      </c>
      <c r="Y82" s="205">
        <f>DB_Census_State!AM82*FE_ConvertionFactors!$C$14*FE_ConvertionFactors!$F$14*FE_ConvertionFactors!$I$14</f>
        <v>1497959.6394</v>
      </c>
      <c r="Z82" s="205">
        <f>DB_Census_State!AM82*FE_ConvertionFactors!$C$15*FE_ConvertionFactors!$F$15*FE_ConvertionFactors!$L$15</f>
        <v>256407.08005499997</v>
      </c>
      <c r="AA82" s="205">
        <f>DB_Census_State!AM82*FE_ConvertionFactors!$C$15*FE_ConvertionFactors!$F$15*FE_ConvertionFactors!$I$14</f>
        <v>302614.71639000002</v>
      </c>
      <c r="AB82" s="205">
        <f>DB_Census_State!AM82*FE_ConvertionFactors!$C$16*FE_ConvertionFactors!$F$16*FE_ConvertionFactors!$L$16</f>
        <v>429650.38185924612</v>
      </c>
      <c r="AC82" s="205">
        <f>DB_Census_State!AM82*FE_ConvertionFactors!$C$16*FE_ConvertionFactors!$F$16*FE_ConvertionFactors!$I$14</f>
        <v>599183.85575999995</v>
      </c>
      <c r="AD82" s="205">
        <f>DB_Census_State!AN82*FE_ConvertionFactors!$C$22*FE_ConvertionFactors!$F$22*FE_ConvertionFactors!$G$22</f>
        <v>818.70410159999994</v>
      </c>
      <c r="AE82" s="205">
        <f>DB_Census_State!AN82*FE_ConvertionFactors!$C$23*FE_ConvertionFactors!$F$23*FE_ConvertionFactors!$G$23</f>
        <v>329.02636536</v>
      </c>
      <c r="AF82" s="205">
        <f>(DB_Census_State!AN82*FE_ConvertionFactors!$D$25/FE_ConvertionFactors!$D$21)*FE_ConvertionFactors!$F$25*FE_ConvertionFactors!$G$25</f>
        <v>18649.040256</v>
      </c>
      <c r="AG82" s="205">
        <f>DB_Census_State!AN82*FE_ConvertionFactors!$C$22*FE_ConvertionFactors!$F$22*FE_ConvertionFactors!$H$22</f>
        <v>265692.65184000001</v>
      </c>
      <c r="AH82" s="205">
        <f>DB_Census_State!AN82*FE_ConvertionFactors!$C$23*FE_ConvertionFactors!$F$23*FE_ConvertionFactors!$H$23</f>
        <v>85268.804543999999</v>
      </c>
      <c r="AI82" s="205">
        <f>(DB_Census_State!AN82*FE_ConvertionFactors!$D$25/FE_ConvertionFactors!$D$21)*FE_ConvertionFactors!$F$25*FE_ConvertionFactors!$H$25</f>
        <v>1988482.0031999999</v>
      </c>
      <c r="AJ82" s="205">
        <f>DB_Census_State!AN82*FE_ConvertionFactors!$C$22*FE_ConvertionFactors!$F$22*FE_ConvertionFactors!$I$22</f>
        <v>234798.15743999998</v>
      </c>
      <c r="AK82" s="205">
        <f>DB_Census_State!AO82*FE_ConvertionFactors!$F$27*FE_ConvertionFactors!$G$27</f>
        <v>0</v>
      </c>
      <c r="AL82" s="205">
        <f>DB_Census_State!AO82*FE_ConvertionFactors!$C$29*FE_ConvertionFactors!$F$29*FE_ConvertionFactors!$G$29</f>
        <v>0</v>
      </c>
      <c r="AM82" s="205">
        <f>DB_Census_State!AO82*FE_ConvertionFactors!$F$27*FE_ConvertionFactors!$H$27</f>
        <v>0</v>
      </c>
      <c r="AN82" s="205">
        <f>DB_Census_State!AO82*FE_ConvertionFactors!$C$29*FE_ConvertionFactors!$F$29*FE_ConvertionFactors!$H$29</f>
        <v>0</v>
      </c>
      <c r="AO82" s="205">
        <f>DB_Census_State!AO82*FE_ConvertionFactors!$F$27*FE_ConvertionFactors!$I$27</f>
        <v>0</v>
      </c>
      <c r="AP82" s="205">
        <f>DB_Census_State!AP82*FE_ConvertionFactors!$F$31*FE_ConvertionFactors!$G$31</f>
        <v>501.52094999999991</v>
      </c>
      <c r="AQ82" s="205">
        <f>DB_Census_State!AP82*FE_ConvertionFactors!$F$31*FE_ConvertionFactors!$H$31</f>
        <v>68426.694000000003</v>
      </c>
      <c r="AR82" s="205">
        <f>DB_Census_State!AP82*FE_ConvertionFactors!$F$31*FE_ConvertionFactors!$I$31</f>
        <v>57022.245000000003</v>
      </c>
      <c r="AS82" s="205">
        <f>DB_Census_State!AQ82*FE_ConvertionFactors!$C$34*FE_ConvertionFactors!$F$34*FE_ConvertionFactors!$G$34</f>
        <v>7458.1102400000018</v>
      </c>
      <c r="AT82" s="205">
        <f>DB_Census_State!AQ82*FE_ConvertionFactors!$C$35*FE_ConvertionFactors!$F$35*FE_ConvertionFactors!$G$35</f>
        <v>24811.534602</v>
      </c>
      <c r="AU82" s="205">
        <f>DB_Census_State!AQ82*FE_ConvertionFactors!$C$35*FE_ConvertionFactors!$C$37*FE_ConvertionFactors!$F$37*FE_ConvertionFactors!$G$37</f>
        <v>14203.225141056</v>
      </c>
      <c r="AV82" s="205">
        <f>DB_Census_State!AQ82*FE_ConvertionFactors!$C$35*FE_ConvertionFactors!$C$38*FE_ConvertionFactors!$C$39*FE_ConvertionFactors!$F$39*FE_ConvertionFactors!$G$39</f>
        <v>5288.3794955089998</v>
      </c>
      <c r="AW82" s="205">
        <f>DB_Census_State!AQ82*FE_ConvertionFactors!$C$35*FE_ConvertionFactors!$C$38*FE_ConvertionFactors!$C$40*FE_ConvertionFactors!$F$40*FE_ConvertionFactors!$G$40</f>
        <v>1086.6533209950001</v>
      </c>
      <c r="AX82" s="205">
        <f>DB_Census_State!AQ82*FE_ConvertionFactors!$C$35*FE_ConvertionFactors!$C$38*FE_ConvertionFactors!$C$41*FE_ConvertionFactors!$F$41*FE_ConvertionFactors!$G$41</f>
        <v>0</v>
      </c>
      <c r="AY82" s="205">
        <f>DB_Census_State!AQ82*FE_ConvertionFactors!$C$35*FE_ConvertionFactors!$C$42*FE_ConvertionFactors!$C$44*FE_ConvertionFactors!$F$44*FE_ConvertionFactors!$G$44</f>
        <v>28515.99328089548</v>
      </c>
      <c r="AZ82" s="205">
        <f>(DB_Census_State!AQ82*FE_ConvertionFactors!$D$46/FE_ConvertionFactors!$D$33)*FE_ConvertionFactors!$F$46*FE_ConvertionFactors!$G$46</f>
        <v>97878.818197333341</v>
      </c>
      <c r="BA82" s="205">
        <f>DB_Census_State!AQ82*FE_ConvertionFactors!$C$34*FE_ConvertionFactors!$F$34*FE_ConvertionFactors!$H$34</f>
        <v>2535757.4816000005</v>
      </c>
      <c r="BB82" s="205">
        <f>DB_Census_State!AQ82*FE_ConvertionFactors!$C$35*FE_ConvertionFactors!$F$35*FE_ConvertionFactors!$H$35</f>
        <v>28119739.215600003</v>
      </c>
      <c r="BC82" s="205">
        <f>DB_Census_State!AQ82*FE_ConvertionFactors!$C$35*FE_ConvertionFactors!$C$37*FE_ConvertionFactors!$F$37*FE_ConvertionFactors!$H$37</f>
        <v>14518852.3664128</v>
      </c>
      <c r="BD82" s="205">
        <f>DB_Census_State!AQ82*FE_ConvertionFactors!$C$35*FE_ConvertionFactors!$C$38*FE_ConvertionFactors!$C$39*FE_ConvertionFactors!$F$39*FE_ConvertionFactors!$H$39</f>
        <v>1413439.6106178598</v>
      </c>
      <c r="BE82" s="205">
        <f>DB_Census_State!AQ82*FE_ConvertionFactors!$C$35*FE_ConvertionFactors!$C$38*FE_ConvertionFactors!$C$40*FE_ConvertionFactors!$F$40*FE_ConvertionFactors!$H$40</f>
        <v>486030.39448140003</v>
      </c>
      <c r="BF82" s="205">
        <f>DB_Census_State!AQ82*FE_ConvertionFactors!$C$35*FE_ConvertionFactors!$C$38*FE_ConvertionFactors!$C$41*FE_ConvertionFactors!$F$41*FE_ConvertionFactors!$H$41</f>
        <v>5303856.0731110498</v>
      </c>
      <c r="BG82" s="205">
        <f>DB_Census_State!AQ82*FE_ConvertionFactors!$C$35*FE_ConvertionFactors!$C$42*FE_ConvertionFactors!$C$44*FE_ConvertionFactors!$F$44*FE_ConvertionFactors!$H$44</f>
        <v>2991841.9179955916</v>
      </c>
      <c r="BH82" s="205">
        <f>(DB_Census_State!AQ82*FE_ConvertionFactors!$D$46/FE_ConvertionFactors!$D$33)*FE_ConvertionFactors!$F$46*FE_ConvertionFactors!$H$46</f>
        <v>31998844.410666671</v>
      </c>
      <c r="BI82" s="205">
        <f>DB_Census_State!AQ82*FE_ConvertionFactors!$C$35*FE_ConvertionFactors!$C$38*FE_ConvertionFactors!$C$41*FE_ConvertionFactors!$F$41*FE_ConvertionFactors!$I$41</f>
        <v>4909855.3362513715</v>
      </c>
      <c r="BJ82" s="181">
        <f>DB_Census_State!AR82*FE_ConvertionFactors!$F$48*FE_ConvertionFactors!$G$48</f>
        <v>18732.562199999997</v>
      </c>
      <c r="BK82" s="205">
        <f>(DB_Census_State!AR82*FE_ConvertionFactors!$D$50/FE_ConvertionFactors!$D$48)*FE_ConvertionFactors!$F$50*FE_ConvertionFactors!$G$50</f>
        <v>7945.1129999999994</v>
      </c>
      <c r="BL82" s="181">
        <f>DB_Census_State!AR82*FE_ConvertionFactors!$F$48*FE_ConvertionFactors!$H$48</f>
        <v>1404942.165</v>
      </c>
      <c r="BM82" s="205">
        <f>(DB_Census_State!AR82*FE_ConvertionFactors!$D$50/FE_ConvertionFactors!$D$48)*FE_ConvertionFactors!$F$50*FE_ConvertionFactors!$H$50</f>
        <v>2003063.7</v>
      </c>
      <c r="BN82" s="181">
        <f>DB_Census_State!AR82*FE_ConvertionFactors!$F$48*FE_ConvertionFactors!$I$48</f>
        <v>991768.31325000001</v>
      </c>
      <c r="BO82" s="181">
        <f>DB_Census_State!AS82*FE_ConvertionFactors!$F$52*FE_ConvertionFactors!$G$52</f>
        <v>498.63047039999998</v>
      </c>
      <c r="BP82" s="205">
        <f>DB_Census_State!AS82*FE_ConvertionFactors!$C$53*FE_ConvertionFactors!$F$53*FE_ConvertionFactors!$G$53</f>
        <v>149.58914111999999</v>
      </c>
      <c r="BQ82" s="205">
        <f>DB_Census_State!AS82*FE_ConvertionFactors!$C$54*FE_ConvertionFactors!$C$55*FE_ConvertionFactors!$F$55*FE_ConvertionFactors!$G$55</f>
        <v>241.07959679999999</v>
      </c>
      <c r="BR82" s="205">
        <f>DB_Census_State!AS82*FE_ConvertionFactors!$C$54*FE_ConvertionFactors!$C$56*FE_ConvertionFactors!$F$56*FE_ConvertionFactors!$G$56</f>
        <v>42.382390903125142</v>
      </c>
      <c r="BS82" s="205">
        <f>DB_Census_State!AS82*FE_ConvertionFactors!$F$52*FE_ConvertionFactors!$H$52</f>
        <v>118593.19296000001</v>
      </c>
      <c r="BT82" s="205">
        <f>DB_Census_State!AS82*FE_ConvertionFactors!$C$53*FE_ConvertionFactors!$F$53*FE_ConvertionFactors!$H$53</f>
        <v>35577.957888000004</v>
      </c>
      <c r="BU82" s="205">
        <f>DB_Census_State!AS82*FE_ConvertionFactors!$C$54*FE_ConvertionFactors!$C$55*FE_ConvertionFactors!$F$55*FE_ConvertionFactors!$H$55</f>
        <v>72725.678368000008</v>
      </c>
      <c r="BV82" s="205">
        <f>DB_Census_State!AS82*FE_ConvertionFactors!$C$54*FE_ConvertionFactors!$C$56*FE_ConvertionFactors!$F$56*FE_ConvertionFactors!$H$56</f>
        <v>11132.441343887536</v>
      </c>
      <c r="BW82" s="205">
        <f>DB_Census_State!AS82*FE_ConvertionFactors!$F$52*FE_ConvertionFactors!$I$52</f>
        <v>60644.246400000004</v>
      </c>
      <c r="BX82" s="205">
        <f>DB_Census_State!AS82*FE_ConvertionFactors!$C$53*FE_ConvertionFactors!$F$53*FE_ConvertionFactors!$I$53</f>
        <v>18193.27392</v>
      </c>
      <c r="BY82" s="205">
        <f>DB_Census_State!AS82*FE_ConvertionFactors!$C$54*FE_ConvertionFactors!$C$55*FE_ConvertionFactors!$F$55*FE_ConvertionFactors!$L$55</f>
        <v>37769.136832000004</v>
      </c>
      <c r="BZ82" s="205">
        <f>DB_Census_State!AS82*FE_ConvertionFactors!$C$54*FE_ConvertionFactors!$C$56*FE_ConvertionFactors!$F$56*FE_ConvertionFactors!$I$56</f>
        <v>6357.3586354687714</v>
      </c>
      <c r="CA82" s="205">
        <f>DB_Census_State!AT82*FE_ConvertionFactors!$F$58*FE_ConvertionFactors!$G$58</f>
        <v>1086.5535199999999</v>
      </c>
      <c r="CB82" s="205">
        <f>(DB_Census_State!AT82*FE_ConvertionFactors!$D$60/FE_ConvertionFactors!$D$58)*FE_ConvertionFactors!$F$60*FE_ConvertionFactors!$G$60</f>
        <v>5094.7352386363636</v>
      </c>
      <c r="CC82" s="205">
        <f>DB_Census_State!AT82*FE_ConvertionFactors!$F$58*FE_ConvertionFactors!$H$58</f>
        <v>714617.89199999999</v>
      </c>
      <c r="CD82" s="205">
        <f>(DB_Census_State!AT82*FE_ConvertionFactors!$D$60/FE_ConvertionFactors!$D$58)*FE_ConvertionFactors!$F$60*FE_ConvertionFactors!$H$60</f>
        <v>407169.60340909089</v>
      </c>
      <c r="CE82" s="205">
        <f>DB_Census_State!AT82*FE_ConvertionFactors!$F$58*FE_ConvertionFactors!$I$58</f>
        <v>534918.65599999996</v>
      </c>
      <c r="CF82" s="205">
        <f>DB_Census_State!AU82*FE_ConvertionFactors!$F$62*FE_ConvertionFactors!$G$62</f>
        <v>261498.86400000003</v>
      </c>
      <c r="CG82" s="205">
        <f>DB_Census_State!AU82*FE_ConvertionFactors!$C$63*FE_ConvertionFactors!$F$63*FE_ConvertionFactors!$G$63</f>
        <v>104599.54560000001</v>
      </c>
      <c r="CH82" s="205">
        <f>DB_Census_State!AU82*FE_ConvertionFactors!$C$64*FE_ConvertionFactors!$F$64*FE_ConvertionFactors!$G$64</f>
        <v>156899.31840000002</v>
      </c>
      <c r="CI82" s="205">
        <f>(DB_Census_State!AU82*FE_ConvertionFactors!$D$66/FE_ConvertionFactors!$D$62)*FE_ConvertionFactors!$F$66*FE_ConvertionFactors!$G$66</f>
        <v>138921.2715</v>
      </c>
      <c r="CJ82" s="205">
        <f>DB_Census_State!AU82*FE_ConvertionFactors!$F$62*FE_ConvertionFactors!$H$62</f>
        <v>49161786.432000004</v>
      </c>
      <c r="CK82" s="205">
        <f>DB_Census_State!AU82*FE_ConvertionFactors!$C$63*FE_ConvertionFactors!$F$63*FE_ConvertionFactors!$H$63</f>
        <v>19664714.572799999</v>
      </c>
      <c r="CL82" s="205">
        <f>DB_Census_State!AU82*FE_ConvertionFactors!$C$64*FE_ConvertionFactors!$F$64*FE_ConvertionFactors!$H$64</f>
        <v>29497071.859200004</v>
      </c>
      <c r="CM82" s="205">
        <f>(DB_Census_State!AU82*FE_ConvertionFactors!$D$66/FE_ConvertionFactors!$D$62)*FE_ConvertionFactors!$F$66*FE_ConvertionFactors!$H$66</f>
        <v>41676381.449999996</v>
      </c>
      <c r="CN82" s="205">
        <f>DB_Census_State!AU82*FE_ConvertionFactors!$F$62*FE_ConvertionFactors!$I$62</f>
        <v>41839818.240000002</v>
      </c>
      <c r="CO82" s="205">
        <f>DB_Census_State!AU82*FE_ConvertionFactors!$C$63*FE_ConvertionFactors!$F$63*FE_ConvertionFactors!$I$63</f>
        <v>16735927.296</v>
      </c>
      <c r="CP82" s="205">
        <f>DB_Census_State!AU82*FE_ConvertionFactors!$C$64*FE_ConvertionFactors!$F$64*FE_ConvertionFactors!$L$64</f>
        <v>25182340.603199996</v>
      </c>
      <c r="CQ82" s="205">
        <f>DB_Census_State!AU82*FE_ConvertionFactors!$C$64*FE_ConvertionFactors!$F$64*FE_ConvertionFactors!$I$63</f>
        <v>25103890.944000002</v>
      </c>
      <c r="CR82" s="205">
        <f>DB_Census_State!AV82*FE_ConvertionFactors!$F$68*FE_ConvertionFactors!$G$68</f>
        <v>713481.1320000001</v>
      </c>
      <c r="CS82" s="205">
        <f>DB_Census_State!AV82*FE_ConvertionFactors!$C$69*FE_ConvertionFactors!$F$69*FE_ConvertionFactors!$G$69</f>
        <v>142696.22640000001</v>
      </c>
      <c r="CT82" s="205">
        <f>DB_Census_State!AV82*FE_ConvertionFactors!$C$70*FE_ConvertionFactors!$C$71*FE_ConvertionFactors!$F$71*FE_ConvertionFactors!$G$71</f>
        <v>0</v>
      </c>
      <c r="CU82" s="205">
        <f>DB_Census_State!AV82*FE_ConvertionFactors!$C$70*FE_ConvertionFactors!$C$72*FE_ConvertionFactors!$F$72*FE_ConvertionFactors!$G$72</f>
        <v>606888.14854248008</v>
      </c>
      <c r="CV82" s="205">
        <f>(DB_Census_State!AV82*FE_ConvertionFactors!$D$74/FE_ConvertionFactors!$D$69)*FE_ConvertionFactors!$F$74*FE_ConvertionFactors!$G$74</f>
        <v>88205.085000000006</v>
      </c>
      <c r="CW82" s="205">
        <f>DB_Census_State!AV82*FE_ConvertionFactors!$F$68*FE_ConvertionFactors!$H$68</f>
        <v>41738646.222000003</v>
      </c>
      <c r="CX82" s="205">
        <f>DB_Census_State!AV82*FE_ConvertionFactors!$C$69*FE_ConvertionFactors!$F$69*FE_ConvertionFactors!$H$69</f>
        <v>8347729.2444000002</v>
      </c>
      <c r="CY82" s="205">
        <f>DB_Census_State!AV82*FE_ConvertionFactors!$C$70*FE_ConvertionFactors!$C$71*FE_ConvertionFactors!$F$71*FE_ConvertionFactors!$H$71</f>
        <v>9243892.9079999998</v>
      </c>
      <c r="CZ82" s="205">
        <f>DB_Census_State!AV82*FE_ConvertionFactors!$C$70*FE_ConvertionFactors!$C$72*FE_ConvertionFactors!$F$72*FE_ConvertionFactors!$H$72</f>
        <v>23080495.224491999</v>
      </c>
      <c r="DA82" s="205">
        <f>(DB_Census_State!AV82*FE_ConvertionFactors!$D$74/FE_ConvertionFactors!$D$69)*FE_ConvertionFactors!$F$74*FE_ConvertionFactors!$H$74</f>
        <v>29107678.050000001</v>
      </c>
      <c r="DB82" s="205">
        <f>DB_Census_State!AV82*FE_ConvertionFactors!$F$68*FE_ConvertionFactors!$I$68</f>
        <v>33890353.770000003</v>
      </c>
      <c r="DC82" s="205">
        <f>DB_Census_State!AV82*FE_ConvertionFactors!$C$69*FE_ConvertionFactors!$F$69*FE_ConvertionFactors!$I$69</f>
        <v>6778070.7540000007</v>
      </c>
      <c r="DD82" s="205">
        <f>DB_Census_State!AV82*FE_ConvertionFactors!$C$70*FE_ConvertionFactors!$C$71*FE_ConvertionFactors!$F$71*FE_ConvertionFactors!$I$71</f>
        <v>8702901.7200000007</v>
      </c>
      <c r="DE82" s="205">
        <f>DB_Census_State!AV82*FE_ConvertionFactors!$C$70*FE_ConvertionFactors!$C$72*FE_ConvertionFactors!$F$72*FE_ConvertionFactors!$L$72</f>
        <v>16226642.581686001</v>
      </c>
      <c r="DF82" s="205">
        <f>DB_Census_State!AV82*FE_ConvertionFactors!$C$70*FE_ConvertionFactors!$C$72*FE_ConvertionFactors!$F$72*FE_ConvertionFactors!$I$69</f>
        <v>22260376.104839999</v>
      </c>
      <c r="DG82" s="205">
        <f>DB_Census_State!AW82*FE_ConvertionFactors!$F$76*FE_ConvertionFactors!$G$76</f>
        <v>1107.3920000000001</v>
      </c>
      <c r="DH82" s="205">
        <f>DB_Census_State!AW82*FE_ConvertionFactors!$C$77*FE_ConvertionFactors!$F$77*FE_ConvertionFactors!$G$77</f>
        <v>765.88160000000005</v>
      </c>
      <c r="DI82" s="205">
        <f>DB_Census_State!AW82*FE_ConvertionFactors!$C$78*FE_ConvertionFactors!$F$78*FE_ConvertionFactors!$G$78</f>
        <v>291.38735999999994</v>
      </c>
      <c r="DJ82" s="205">
        <f>(DB_Census_State!AW82*FE_ConvertionFactors!$D$80/FE_ConvertionFactors!$D$76)*FE_ConvertionFactors!$F$80*FE_ConvertionFactors!$G$80</f>
        <v>554.95440000000008</v>
      </c>
      <c r="DK82" s="205">
        <f>DB_Census_State!AW82*FE_ConvertionFactors!$F$76*FE_ConvertionFactors!$H$76</f>
        <v>156738.55999999997</v>
      </c>
      <c r="DL82" s="205">
        <f>DB_Census_State!AW82*FE_ConvertionFactors!$C$77*FE_ConvertionFactors!$F$77*FE_ConvertionFactors!$H$77</f>
        <v>121875.07200000001</v>
      </c>
      <c r="DM82" s="205">
        <f>DB_Census_State!AW82*FE_ConvertionFactors!$C$78*FE_ConvertionFactors!$F$78*FE_ConvertionFactors!$H$78</f>
        <v>31833.647999999997</v>
      </c>
      <c r="DN82" s="205">
        <f>(DB_Census_State!AW82*FE_ConvertionFactors!$D$80/FE_ConvertionFactors!$D$76)*FE_ConvertionFactors!$F$80*FE_ConvertionFactors!$H$80</f>
        <v>244444.2</v>
      </c>
      <c r="DO82" s="205">
        <f>DB_Census_State!AW82*FE_ConvertionFactors!$F$76*FE_ConvertionFactors!$I$76</f>
        <v>136294.39999999999</v>
      </c>
      <c r="DP82" s="205">
        <f>DB_Census_State!AW82*FE_ConvertionFactors!$C$77*FE_ConvertionFactors!$F$77*FE_ConvertionFactors!$I$77</f>
        <v>106557.44</v>
      </c>
      <c r="DQ82" s="205">
        <f>DB_Census_State!AW82*FE_ConvertionFactors!$C$78*FE_ConvertionFactors!$F$78*FE_ConvertionFactors!$L$78</f>
        <v>15664.176000000001</v>
      </c>
      <c r="DR82" s="205">
        <f>DB_Census_State!AW82*FE_ConvertionFactors!$C$78*FE_ConvertionFactors!$F$78*FE_ConvertionFactors!$I$77</f>
        <v>26949.119999999999</v>
      </c>
      <c r="DS82" s="181">
        <f>SUM(DB_Census_State!M82:N82)*FE_ConvertionFactors!$E$84*FE_ConvertionFactors!$F$84*FE_ConvertionFactors!$G$84</f>
        <v>109403.56392831811</v>
      </c>
      <c r="DT82" s="181">
        <f>SUM(DB_Census_State!O82:P82)*FE_ConvertionFactors!$E$85*FE_ConvertionFactors!$F$85*FE_ConvertionFactors!$G$85</f>
        <v>88.81302384</v>
      </c>
      <c r="DU82" s="181">
        <f>SUM(DB_Census_State!Q82:S82)*FE_ConvertionFactors!$E$86*FE_ConvertionFactors!$F$86*FE_ConvertionFactors!$G$86</f>
        <v>1035.6442772017501</v>
      </c>
      <c r="DV82" s="181">
        <f>DB_Census_State!U82*FE_ConvertionFactors!$E$87*FE_ConvertionFactors!$F$87*FE_ConvertionFactors!$G$87</f>
        <v>7510.0972575906117</v>
      </c>
      <c r="DW82" s="181">
        <f>DB_Census_State!V82*FE_ConvertionFactors!$E$88*FE_ConvertionFactors!$F$88*FE_ConvertionFactors!$G$88</f>
        <v>11932.878892500003</v>
      </c>
      <c r="DX82" s="181">
        <f>SUM(DB_Census_State!M82:N82)*FE_ConvertionFactors!$E$84*FE_ConvertionFactors!$F$84*FE_ConvertionFactors!$H$84</f>
        <v>6180590.9491971927</v>
      </c>
      <c r="DY82" s="181">
        <f>SUM(DB_Census_State!O82:P82)*FE_ConvertionFactors!$E$85*FE_ConvertionFactors!$F$85*FE_ConvertionFactors!$H$85</f>
        <v>5537.7532512000007</v>
      </c>
      <c r="DZ82" s="181">
        <f>SUM(DB_Census_State!Q82:S82)*FE_ConvertionFactors!$E$86*FE_ConvertionFactors!$F$86*FE_ConvertionFactors!$H$86</f>
        <v>65814.324570375</v>
      </c>
      <c r="EA82" s="181">
        <f>DB_Census_State!U82*FE_ConvertionFactors!$E$87*FE_ConvertionFactors!$F$87*FE_ConvertionFactors!$H$87</f>
        <v>573958.21010083694</v>
      </c>
      <c r="EB82" s="181">
        <f>DB_Census_State!V82*FE_ConvertionFactors!$E$88*FE_ConvertionFactors!$F$88*FE_ConvertionFactors!$H$88</f>
        <v>713229.54300000006</v>
      </c>
      <c r="EC82" s="181">
        <f>SUM(DB_Census_State!M82:N82)*FE_ConvertionFactors!$E$84*FE_ConvertionFactors!$F$84*FE_ConvertionFactors!$I$84</f>
        <v>4167754.8163168808</v>
      </c>
      <c r="ED82" s="181">
        <f>SUM(DB_Census_State!O82:P82)*FE_ConvertionFactors!$E$85*FE_ConvertionFactors!$F$85*FE_ConvertionFactors!$I$85</f>
        <v>3740.5955923199999</v>
      </c>
      <c r="EE82" s="181">
        <f>SUM(DB_Census_State!Q82:S82)*FE_ConvertionFactors!$E$86*FE_ConvertionFactors!$F$86*FE_ConvertionFactors!$I$86</f>
        <v>44455.713577725001</v>
      </c>
      <c r="EF82" s="181">
        <f>DB_Census_State!U82*FE_ConvertionFactors!$E$87*FE_ConvertionFactors!$F$87*FE_ConvertionFactors!$I$87</f>
        <v>459166.56808066956</v>
      </c>
      <c r="EG82" s="181">
        <f>DB_Census_State!V82*FE_ConvertionFactors!$E$88*FE_ConvertionFactors!$F$88*FE_ConvertionFactors!$I$88</f>
        <v>455369.63130000012</v>
      </c>
      <c r="EH82" s="181">
        <f>DB_Census_State!W82*0.00104*FE_ConvertionFactors!$F$90*FE_ConvertionFactors!$G$90</f>
        <v>61532.372522400001</v>
      </c>
      <c r="EI82" s="181">
        <f>DB_Census_State!X82*0.00104*FE_ConvertionFactors!$F$91*FE_ConvertionFactors!$G$91</f>
        <v>5.0434800000000006</v>
      </c>
      <c r="EJ82" s="181">
        <f>DB_Census_State!Y82*0.000054*FE_ConvertionFactors!$F$92*FE_ConvertionFactors!$G$92</f>
        <v>5349.6951227999998</v>
      </c>
      <c r="EK82" s="205">
        <f>DB_Census_State!W82*0.00104*FE_ConvertionFactors!$F$90*FE_ConvertionFactors!$H$90</f>
        <v>7314225.4130399991</v>
      </c>
      <c r="EL82" s="205">
        <f>DB_Census_State!X82*0.00104*FE_ConvertionFactors!$F$91*FE_ConvertionFactors!$H$91</f>
        <v>599.50800000000004</v>
      </c>
      <c r="EM82" s="205">
        <f>DB_Census_State!Y82*0.000054*FE_ConvertionFactors!$F$92*FE_ConvertionFactors!$H$92</f>
        <v>444788.93735280004</v>
      </c>
      <c r="EN82" s="205">
        <f>DB_Census_State!W82*0.00104*FE_ConvertionFactors!$F$90*FE_ConvertionFactors!$I$90</f>
        <v>5075840.2390175993</v>
      </c>
      <c r="EO82" s="205">
        <f>DB_Census_State!X82*0.00104*FE_ConvertionFactors!$F$91*FE_ConvertionFactors!$I$91</f>
        <v>416.03951999999998</v>
      </c>
      <c r="EP82" s="205">
        <f>DB_Census_State!Y82*0.000054*FE_ConvertionFactors!$F$92*FE_ConvertionFactors!$I$92</f>
        <v>262899.30317759997</v>
      </c>
    </row>
    <row r="83" spans="1:146" x14ac:dyDescent="0.2">
      <c r="A83" s="203">
        <v>53</v>
      </c>
      <c r="B83" s="203" t="s">
        <v>58</v>
      </c>
      <c r="C83" s="203">
        <v>1995</v>
      </c>
      <c r="D83" s="204" t="s">
        <v>204</v>
      </c>
      <c r="E83" s="205">
        <f>DB_Census_State!AL83*FE_ConvertionFactors!$C$4*FE_ConvertionFactors!$F$4*FE_ConvertionFactors!$G$4</f>
        <v>0</v>
      </c>
      <c r="F83" s="205">
        <f>DB_Census_State!AL83*FE_ConvertionFactors!$C$5*FE_ConvertionFactors!$F$5*FE_ConvertionFactors!$G$5</f>
        <v>0</v>
      </c>
      <c r="G83" s="205">
        <f>(DB_Census_State!AL83*FE_ConvertionFactors!$D$9/FE_ConvertionFactors!$D$3)*FE_ConvertionFactors!$C$10*FE_ConvertionFactors!$F$10*FE_ConvertionFactors!$G$10</f>
        <v>0</v>
      </c>
      <c r="H83" s="205">
        <f>(DB_Census_State!AL83*FE_ConvertionFactors!$D$9/FE_ConvertionFactors!$D$3)*FE_ConvertionFactors!$C$11*FE_ConvertionFactors!$F$11*FE_ConvertionFactors!$G$11</f>
        <v>0</v>
      </c>
      <c r="I83" s="205">
        <f>DB_Census_State!AL83*FE_ConvertionFactors!$C$4*FE_ConvertionFactors!$F$4*FE_ConvertionFactors!$H$4</f>
        <v>0</v>
      </c>
      <c r="J83" s="205">
        <f>DB_Census_State!AL83*FE_ConvertionFactors!$C$5*FE_ConvertionFactors!$F$5*FE_ConvertionFactors!$H$5</f>
        <v>0</v>
      </c>
      <c r="K83" s="205">
        <f>(DB_Census_State!AL83*FE_ConvertionFactors!$D$9/FE_ConvertionFactors!$D$3)*FE_ConvertionFactors!$C$10*FE_ConvertionFactors!$F$10*FE_ConvertionFactors!$H$10</f>
        <v>0</v>
      </c>
      <c r="L83" s="205">
        <f>(DB_Census_State!AL83*FE_ConvertionFactors!$D$9/FE_ConvertionFactors!$D$3)*FE_ConvertionFactors!$C$11*FE_ConvertionFactors!$F$11*FE_ConvertionFactors!$H$11</f>
        <v>0</v>
      </c>
      <c r="M83" s="205">
        <f>DB_Census_State!AL83*FE_ConvertionFactors!$C$4*FE_ConvertionFactors!$F$4*FE_ConvertionFactors!$I$4</f>
        <v>0</v>
      </c>
      <c r="N83" s="205">
        <f>DB_Census_State!AL83*FE_ConvertionFactors!$C$5*FE_ConvertionFactors!$F$5*FE_ConvertionFactors!$L$5</f>
        <v>0</v>
      </c>
      <c r="O83" s="205">
        <f>DB_Census_State!AM83*FE_ConvertionFactors!$C$14*FE_ConvertionFactors!$F$14*FE_ConvertionFactors!$G$14</f>
        <v>24.119679999999999</v>
      </c>
      <c r="P83" s="205">
        <f>DB_Census_State!AM83*FE_ConvertionFactors!$C$15*FE_ConvertionFactors!$F$15*FE_ConvertionFactors!$G$15</f>
        <v>6.9340960000000003</v>
      </c>
      <c r="Q83" s="205">
        <f>DB_Census_State!AM83*FE_ConvertionFactors!$C$16*FE_ConvertionFactors!$F$16*FE_ConvertionFactors!$G$16</f>
        <v>9.6478719999999996</v>
      </c>
      <c r="R83" s="205">
        <f>DB_Census_State!AM83*FE_ConvertionFactors!$C$17*FE_ConvertionFactors!$F$17*FE_ConvertionFactors!$G$17</f>
        <v>3.5363120000000001</v>
      </c>
      <c r="S83" s="205">
        <f>(DB_Census_State!AM83*FE_ConvertionFactors!$D$19/FE_ConvertionFactors!$D$13)*FE_ConvertionFactors!$F$19*FE_ConvertionFactors!$G$19</f>
        <v>24.771413333333335</v>
      </c>
      <c r="T83" s="205">
        <f>DB_Census_State!AM83*FE_ConvertionFactors!$C$14*FE_ConvertionFactors!$F$14*FE_ConvertionFactors!$H$14</f>
        <v>4174.5600000000004</v>
      </c>
      <c r="U83" s="205">
        <f>DB_Census_State!AM83*FE_ConvertionFactors!$C$15*FE_ConvertionFactors!$F$15*FE_ConvertionFactors!$H$15</f>
        <v>993.26240000000007</v>
      </c>
      <c r="V83" s="205">
        <f>DB_Census_State!AM83*FE_ConvertionFactors!$C$16*FE_ConvertionFactors!$F$16*FE_ConvertionFactors!$H$16</f>
        <v>1669.8240000000001</v>
      </c>
      <c r="W83" s="205">
        <f>DB_Census_State!AM83*FE_ConvertionFactors!$C$17*FE_ConvertionFactors!$F$17*FE_ConvertionFactors!$H$17</f>
        <v>1557.8888000000002</v>
      </c>
      <c r="X83" s="205">
        <f>(DB_Census_State!AM83*FE_ConvertionFactors!$D$19/FE_ConvertionFactors!$D$13)*FE_ConvertionFactors!$F$19*FE_ConvertionFactors!$H$19</f>
        <v>9141.8311111111107</v>
      </c>
      <c r="Y83" s="205">
        <f>DB_Census_State!AM83*FE_ConvertionFactors!$C$14*FE_ConvertionFactors!$F$14*FE_ConvertionFactors!$I$14</f>
        <v>3873.0640000000003</v>
      </c>
      <c r="Z83" s="205">
        <f>DB_Census_State!AM83*FE_ConvertionFactors!$C$15*FE_ConvertionFactors!$F$15*FE_ConvertionFactors!$L$15</f>
        <v>662.95579999999995</v>
      </c>
      <c r="AA83" s="205">
        <f>DB_Census_State!AM83*FE_ConvertionFactors!$C$15*FE_ConvertionFactors!$F$15*FE_ConvertionFactors!$I$14</f>
        <v>782.42840000000001</v>
      </c>
      <c r="AB83" s="205">
        <f>DB_Census_State!AM83*FE_ConvertionFactors!$C$16*FE_ConvertionFactors!$F$16*FE_ConvertionFactors!$L$16</f>
        <v>1110.8866906666667</v>
      </c>
      <c r="AC83" s="205">
        <f>DB_Census_State!AM83*FE_ConvertionFactors!$C$16*FE_ConvertionFactors!$F$16*FE_ConvertionFactors!$I$14</f>
        <v>1549.2256</v>
      </c>
      <c r="AD83" s="205">
        <f>DB_Census_State!AN83*FE_ConvertionFactors!$C$22*FE_ConvertionFactors!$F$22*FE_ConvertionFactors!$G$22</f>
        <v>8.6582495999999978</v>
      </c>
      <c r="AE83" s="205">
        <f>DB_Census_State!AN83*FE_ConvertionFactors!$C$23*FE_ConvertionFactors!$F$23*FE_ConvertionFactors!$G$23</f>
        <v>3.4796361599999992</v>
      </c>
      <c r="AF83" s="205">
        <f>(DB_Census_State!AN83*FE_ConvertionFactors!$D$25/FE_ConvertionFactors!$D$21)*FE_ConvertionFactors!$F$25*FE_ConvertionFactors!$G$25</f>
        <v>197.22393600000001</v>
      </c>
      <c r="AG83" s="205">
        <f>DB_Census_State!AN83*FE_ConvertionFactors!$C$22*FE_ConvertionFactors!$F$22*FE_ConvertionFactors!$H$22</f>
        <v>2809.8470399999997</v>
      </c>
      <c r="AH83" s="205">
        <f>DB_Census_State!AN83*FE_ConvertionFactors!$C$23*FE_ConvertionFactors!$F$23*FE_ConvertionFactors!$H$23</f>
        <v>901.76486399999987</v>
      </c>
      <c r="AI83" s="205">
        <f>(DB_Census_State!AN83*FE_ConvertionFactors!$D$25/FE_ConvertionFactors!$D$21)*FE_ConvertionFactors!$F$25*FE_ConvertionFactors!$H$25</f>
        <v>21029.299199999998</v>
      </c>
      <c r="AJ83" s="205">
        <f>DB_Census_State!AN83*FE_ConvertionFactors!$C$22*FE_ConvertionFactors!$F$22*FE_ConvertionFactors!$I$22</f>
        <v>2483.1206399999996</v>
      </c>
      <c r="AK83" s="205">
        <f>DB_Census_State!AO83*FE_ConvertionFactors!$F$27*FE_ConvertionFactors!$G$27</f>
        <v>0</v>
      </c>
      <c r="AL83" s="205">
        <f>DB_Census_State!AO83*FE_ConvertionFactors!$C$29*FE_ConvertionFactors!$F$29*FE_ConvertionFactors!$G$29</f>
        <v>0</v>
      </c>
      <c r="AM83" s="205">
        <f>DB_Census_State!AO83*FE_ConvertionFactors!$F$27*FE_ConvertionFactors!$H$27</f>
        <v>0</v>
      </c>
      <c r="AN83" s="205">
        <f>DB_Census_State!AO83*FE_ConvertionFactors!$C$29*FE_ConvertionFactors!$F$29*FE_ConvertionFactors!$H$29</f>
        <v>0</v>
      </c>
      <c r="AO83" s="205">
        <f>DB_Census_State!AO83*FE_ConvertionFactors!$F$27*FE_ConvertionFactors!$I$27</f>
        <v>0</v>
      </c>
      <c r="AP83" s="205">
        <f>DB_Census_State!AP83*FE_ConvertionFactors!$F$31*FE_ConvertionFactors!$G$31</f>
        <v>220.75199999999998</v>
      </c>
      <c r="AQ83" s="205">
        <f>DB_Census_State!AP83*FE_ConvertionFactors!$F$31*FE_ConvertionFactors!$H$31</f>
        <v>30119.040000000001</v>
      </c>
      <c r="AR83" s="205">
        <f>DB_Census_State!AP83*FE_ConvertionFactors!$F$31*FE_ConvertionFactors!$I$31</f>
        <v>25099.200000000001</v>
      </c>
      <c r="AS83" s="205">
        <f>DB_Census_State!AQ83*FE_ConvertionFactors!$C$34*FE_ConvertionFactors!$F$34*FE_ConvertionFactors!$G$34</f>
        <v>7.4356800000000014</v>
      </c>
      <c r="AT83" s="205">
        <f>DB_Census_State!AQ83*FE_ConvertionFactors!$C$35*FE_ConvertionFactors!$F$35*FE_ConvertionFactors!$G$35</f>
        <v>24.736913999999999</v>
      </c>
      <c r="AU83" s="205">
        <f>DB_Census_State!AQ83*FE_ConvertionFactors!$C$35*FE_ConvertionFactors!$C$37*FE_ConvertionFactors!$F$37*FE_ConvertionFactors!$G$37</f>
        <v>14.160508992000002</v>
      </c>
      <c r="AV83" s="205">
        <f>DB_Census_State!AQ83*FE_ConvertionFactors!$C$35*FE_ConvertionFactors!$C$38*FE_ConvertionFactors!$C$39*FE_ConvertionFactors!$F$39*FE_ConvertionFactors!$G$39</f>
        <v>5.2724747130000003</v>
      </c>
      <c r="AW83" s="205">
        <f>DB_Census_State!AQ83*FE_ConvertionFactors!$C$35*FE_ConvertionFactors!$C$38*FE_ConvertionFactors!$C$40*FE_ConvertionFactors!$F$40*FE_ConvertionFactors!$G$40</f>
        <v>1.0833852149999998</v>
      </c>
      <c r="AX83" s="205">
        <f>DB_Census_State!AQ83*FE_ConvertionFactors!$C$35*FE_ConvertionFactors!$C$38*FE_ConvertionFactors!$C$41*FE_ConvertionFactors!$F$41*FE_ConvertionFactors!$G$41</f>
        <v>0</v>
      </c>
      <c r="AY83" s="205">
        <f>DB_Census_State!AQ83*FE_ConvertionFactors!$C$35*FE_ConvertionFactors!$C$42*FE_ConvertionFactors!$C$44*FE_ConvertionFactors!$F$44*FE_ConvertionFactors!$G$44</f>
        <v>28.430231532604559</v>
      </c>
      <c r="AZ83" s="205">
        <f>(DB_Census_State!AQ83*FE_ConvertionFactors!$D$46/FE_ConvertionFactors!$D$33)*FE_ConvertionFactors!$F$46*FE_ConvertionFactors!$G$46</f>
        <v>97.584448000000009</v>
      </c>
      <c r="BA83" s="205">
        <f>DB_Census_State!AQ83*FE_ConvertionFactors!$C$34*FE_ConvertionFactors!$F$34*FE_ConvertionFactors!$H$34</f>
        <v>2528.1312000000003</v>
      </c>
      <c r="BB83" s="205">
        <f>DB_Census_State!AQ83*FE_ConvertionFactors!$C$35*FE_ConvertionFactors!$F$35*FE_ConvertionFactors!$H$35</f>
        <v>28035.1692</v>
      </c>
      <c r="BC83" s="205">
        <f>DB_Census_State!AQ83*FE_ConvertionFactors!$C$35*FE_ConvertionFactors!$C$37*FE_ConvertionFactors!$F$37*FE_ConvertionFactors!$H$37</f>
        <v>14475.186969600003</v>
      </c>
      <c r="BD83" s="205">
        <f>DB_Census_State!AQ83*FE_ConvertionFactors!$C$35*FE_ConvertionFactors!$C$38*FE_ConvertionFactors!$C$39*FE_ConvertionFactors!$F$39*FE_ConvertionFactors!$H$39</f>
        <v>1409.18869602</v>
      </c>
      <c r="BE83" s="205">
        <f>DB_Census_State!AQ83*FE_ConvertionFactors!$C$35*FE_ConvertionFactors!$C$38*FE_ConvertionFactors!$C$40*FE_ConvertionFactors!$F$40*FE_ConvertionFactors!$H$40</f>
        <v>484.56865979999992</v>
      </c>
      <c r="BF83" s="205">
        <f>DB_Census_State!AQ83*FE_ConvertionFactors!$C$35*FE_ConvertionFactors!$C$38*FE_ConvertionFactors!$C$41*FE_ConvertionFactors!$F$41*FE_ConvertionFactors!$H$41</f>
        <v>5287.9047448499996</v>
      </c>
      <c r="BG83" s="205">
        <f>DB_Census_State!AQ83*FE_ConvertionFactors!$C$35*FE_ConvertionFactors!$C$42*FE_ConvertionFactors!$C$44*FE_ConvertionFactors!$F$44*FE_ConvertionFactors!$H$44</f>
        <v>2982.8439640765441</v>
      </c>
      <c r="BH83" s="205">
        <f>(DB_Census_State!AQ83*FE_ConvertionFactors!$D$46/FE_ConvertionFactors!$D$33)*FE_ConvertionFactors!$F$46*FE_ConvertionFactors!$H$46</f>
        <v>31902.608000000004</v>
      </c>
      <c r="BI83" s="205">
        <f>DB_Census_State!AQ83*FE_ConvertionFactors!$C$35*FE_ConvertionFactors!$C$38*FE_ConvertionFactors!$C$41*FE_ConvertionFactors!$F$41*FE_ConvertionFactors!$I$41</f>
        <v>4895.0889638039989</v>
      </c>
      <c r="BJ83" s="181">
        <f>DB_Census_State!AR83*FE_ConvertionFactors!$F$48*FE_ConvertionFactors!$G$48</f>
        <v>1437.8387760000001</v>
      </c>
      <c r="BK83" s="205">
        <f>(DB_Census_State!AR83*FE_ConvertionFactors!$D$50/FE_ConvertionFactors!$D$48)*FE_ConvertionFactors!$F$50*FE_ConvertionFactors!$G$50</f>
        <v>609.8360399999998</v>
      </c>
      <c r="BL83" s="181">
        <f>DB_Census_State!AR83*FE_ConvertionFactors!$F$48*FE_ConvertionFactors!$H$48</f>
        <v>107837.90820000001</v>
      </c>
      <c r="BM83" s="205">
        <f>(DB_Census_State!AR83*FE_ConvertionFactors!$D$50/FE_ConvertionFactors!$D$48)*FE_ConvertionFactors!$F$50*FE_ConvertionFactors!$H$50</f>
        <v>153747.39599999995</v>
      </c>
      <c r="BN83" s="181">
        <f>DB_Census_State!AR83*FE_ConvertionFactors!$F$48*FE_ConvertionFactors!$I$48</f>
        <v>76124.286810000005</v>
      </c>
      <c r="BO83" s="181">
        <f>DB_Census_State!AS83*FE_ConvertionFactors!$F$52*FE_ConvertionFactors!$G$52</f>
        <v>50.200948799999999</v>
      </c>
      <c r="BP83" s="205">
        <f>DB_Census_State!AS83*FE_ConvertionFactors!$C$53*FE_ConvertionFactors!$F$53*FE_ConvertionFactors!$G$53</f>
        <v>15.060284639999999</v>
      </c>
      <c r="BQ83" s="205">
        <f>DB_Census_State!AS83*FE_ConvertionFactors!$C$54*FE_ConvertionFactors!$C$55*FE_ConvertionFactors!$F$55*FE_ConvertionFactors!$G$55</f>
        <v>24.271329599999998</v>
      </c>
      <c r="BR83" s="205">
        <f>DB_Census_State!AS83*FE_ConvertionFactors!$C$54*FE_ConvertionFactors!$C$56*FE_ConvertionFactors!$F$56*FE_ConvertionFactors!$G$56</f>
        <v>4.2669599273437635</v>
      </c>
      <c r="BS83" s="205">
        <f>DB_Census_State!AS83*FE_ConvertionFactors!$F$52*FE_ConvertionFactors!$H$52</f>
        <v>11939.685120000002</v>
      </c>
      <c r="BT83" s="205">
        <f>DB_Census_State!AS83*FE_ConvertionFactors!$C$53*FE_ConvertionFactors!$F$53*FE_ConvertionFactors!$H$53</f>
        <v>3581.9055360000002</v>
      </c>
      <c r="BU83" s="205">
        <f>DB_Census_State!AS83*FE_ConvertionFactors!$C$54*FE_ConvertionFactors!$C$55*FE_ConvertionFactors!$F$55*FE_ConvertionFactors!$H$55</f>
        <v>7321.8510960000003</v>
      </c>
      <c r="BV83" s="205">
        <f>DB_Census_State!AS83*FE_ConvertionFactors!$C$54*FE_ConvertionFactors!$C$56*FE_ConvertionFactors!$F$56*FE_ConvertionFactors!$H$56</f>
        <v>1120.7881409156287</v>
      </c>
      <c r="BW83" s="205">
        <f>DB_Census_State!AS83*FE_ConvertionFactors!$F$52*FE_ConvertionFactors!$I$52</f>
        <v>6105.5208000000002</v>
      </c>
      <c r="BX83" s="205">
        <f>DB_Census_State!AS83*FE_ConvertionFactors!$C$53*FE_ConvertionFactors!$F$53*FE_ConvertionFactors!$I$53</f>
        <v>1831.65624</v>
      </c>
      <c r="BY83" s="205">
        <f>DB_Census_State!AS83*FE_ConvertionFactors!$C$54*FE_ConvertionFactors!$C$55*FE_ConvertionFactors!$F$55*FE_ConvertionFactors!$L$55</f>
        <v>3802.508304</v>
      </c>
      <c r="BZ83" s="205">
        <f>DB_Census_State!AS83*FE_ConvertionFactors!$C$54*FE_ConvertionFactors!$C$56*FE_ConvertionFactors!$F$56*FE_ConvertionFactors!$I$56</f>
        <v>640.04398910156453</v>
      </c>
      <c r="CA83" s="205">
        <f>DB_Census_State!AT83*FE_ConvertionFactors!$F$58*FE_ConvertionFactors!$G$58</f>
        <v>16.413903999999999</v>
      </c>
      <c r="CB83" s="205">
        <f>(DB_Census_State!AT83*FE_ConvertionFactors!$D$60/FE_ConvertionFactors!$D$58)*FE_ConvertionFactors!$F$60*FE_ConvertionFactors!$G$60</f>
        <v>76.963070454545459</v>
      </c>
      <c r="CC83" s="205">
        <f>DB_Census_State!AT83*FE_ConvertionFactors!$F$58*FE_ConvertionFactors!$H$58</f>
        <v>10795.2984</v>
      </c>
      <c r="CD83" s="205">
        <f>(DB_Census_State!AT83*FE_ConvertionFactors!$D$60/FE_ConvertionFactors!$D$58)*FE_ConvertionFactors!$F$60*FE_ConvertionFactors!$H$60</f>
        <v>6150.8638636363639</v>
      </c>
      <c r="CE83" s="205">
        <f>DB_Census_State!AT83*FE_ConvertionFactors!$F$58*FE_ConvertionFactors!$I$58</f>
        <v>8080.6912000000002</v>
      </c>
      <c r="CF83" s="205">
        <f>DB_Census_State!AU83*FE_ConvertionFactors!$F$62*FE_ConvertionFactors!$G$62</f>
        <v>9418.0240000000013</v>
      </c>
      <c r="CG83" s="205">
        <f>DB_Census_State!AU83*FE_ConvertionFactors!$C$63*FE_ConvertionFactors!$F$63*FE_ConvertionFactors!$G$63</f>
        <v>3767.2096000000006</v>
      </c>
      <c r="CH83" s="205">
        <f>DB_Census_State!AU83*FE_ConvertionFactors!$C$64*FE_ConvertionFactors!$F$64*FE_ConvertionFactors!$G$64</f>
        <v>5650.8143999999993</v>
      </c>
      <c r="CI83" s="205">
        <f>(DB_Census_State!AU83*FE_ConvertionFactors!$D$66/FE_ConvertionFactors!$D$62)*FE_ConvertionFactors!$F$66*FE_ConvertionFactors!$G$66</f>
        <v>5003.3252499999999</v>
      </c>
      <c r="CJ83" s="205">
        <f>DB_Census_State!AU83*FE_ConvertionFactors!$F$62*FE_ConvertionFactors!$H$62</f>
        <v>1770588.5120000001</v>
      </c>
      <c r="CK83" s="205">
        <f>DB_Census_State!AU83*FE_ConvertionFactors!$C$63*FE_ConvertionFactors!$F$63*FE_ConvertionFactors!$H$63</f>
        <v>708235.40480000013</v>
      </c>
      <c r="CL83" s="205">
        <f>DB_Census_State!AU83*FE_ConvertionFactors!$C$64*FE_ConvertionFactors!$F$64*FE_ConvertionFactors!$H$64</f>
        <v>1062353.1072</v>
      </c>
      <c r="CM83" s="205">
        <f>(DB_Census_State!AU83*FE_ConvertionFactors!$D$66/FE_ConvertionFactors!$D$62)*FE_ConvertionFactors!$F$66*FE_ConvertionFactors!$H$66</f>
        <v>1500997.575</v>
      </c>
      <c r="CN83" s="205">
        <f>DB_Census_State!AU83*FE_ConvertionFactors!$F$62*FE_ConvertionFactors!$I$62</f>
        <v>1506883.84</v>
      </c>
      <c r="CO83" s="205">
        <f>DB_Census_State!AU83*FE_ConvertionFactors!$C$63*FE_ConvertionFactors!$F$63*FE_ConvertionFactors!$I$63</f>
        <v>602753.53600000008</v>
      </c>
      <c r="CP83" s="205">
        <f>DB_Census_State!AU83*FE_ConvertionFactors!$C$64*FE_ConvertionFactors!$F$64*FE_ConvertionFactors!$L$64</f>
        <v>906955.71119999967</v>
      </c>
      <c r="CQ83" s="205">
        <f>DB_Census_State!AU83*FE_ConvertionFactors!$C$64*FE_ConvertionFactors!$F$64*FE_ConvertionFactors!$I$63</f>
        <v>904130.30399999989</v>
      </c>
      <c r="CR83" s="205">
        <f>DB_Census_State!AV83*FE_ConvertionFactors!$F$68*FE_ConvertionFactors!$G$68</f>
        <v>18282.992000000002</v>
      </c>
      <c r="CS83" s="205">
        <f>DB_Census_State!AV83*FE_ConvertionFactors!$C$69*FE_ConvertionFactors!$F$69*FE_ConvertionFactors!$G$69</f>
        <v>3656.5984000000008</v>
      </c>
      <c r="CT83" s="205">
        <f>DB_Census_State!AV83*FE_ConvertionFactors!$C$70*FE_ConvertionFactors!$C$71*FE_ConvertionFactors!$F$71*FE_ConvertionFactors!$G$71</f>
        <v>0</v>
      </c>
      <c r="CU83" s="205">
        <f>DB_Census_State!AV83*FE_ConvertionFactors!$C$70*FE_ConvertionFactors!$C$72*FE_ConvertionFactors!$F$72*FE_ConvertionFactors!$G$72</f>
        <v>15551.541122880002</v>
      </c>
      <c r="CV83" s="205">
        <f>(DB_Census_State!AV83*FE_ConvertionFactors!$D$74/FE_ConvertionFactors!$D$69)*FE_ConvertionFactors!$F$74*FE_ConvertionFactors!$G$74</f>
        <v>2260.2600000000002</v>
      </c>
      <c r="CW83" s="205">
        <f>DB_Census_State!AV83*FE_ConvertionFactors!$F$68*FE_ConvertionFactors!$H$68</f>
        <v>1069555.0320000001</v>
      </c>
      <c r="CX83" s="205">
        <f>DB_Census_State!AV83*FE_ConvertionFactors!$C$69*FE_ConvertionFactors!$F$69*FE_ConvertionFactors!$H$69</f>
        <v>213911.00640000001</v>
      </c>
      <c r="CY83" s="205">
        <f>DB_Census_State!AV83*FE_ConvertionFactors!$C$70*FE_ConvertionFactors!$C$71*FE_ConvertionFactors!$F$71*FE_ConvertionFactors!$H$71</f>
        <v>236875.24799999996</v>
      </c>
      <c r="CZ83" s="205">
        <f>DB_Census_State!AV83*FE_ConvertionFactors!$C$70*FE_ConvertionFactors!$C$72*FE_ConvertionFactors!$F$72*FE_ConvertionFactors!$H$72</f>
        <v>591438.91915199999</v>
      </c>
      <c r="DA83" s="205">
        <f>(DB_Census_State!AV83*FE_ConvertionFactors!$D$74/FE_ConvertionFactors!$D$69)*FE_ConvertionFactors!$F$74*FE_ConvertionFactors!$H$74</f>
        <v>745885.8</v>
      </c>
      <c r="DB83" s="205">
        <f>DB_Census_State!AV83*FE_ConvertionFactors!$F$68*FE_ConvertionFactors!$I$68</f>
        <v>868442.12000000011</v>
      </c>
      <c r="DC83" s="205">
        <f>DB_Census_State!AV83*FE_ConvertionFactors!$C$69*FE_ConvertionFactors!$F$69*FE_ConvertionFactors!$I$69</f>
        <v>173688.42400000003</v>
      </c>
      <c r="DD83" s="205">
        <f>DB_Census_State!AV83*FE_ConvertionFactors!$C$70*FE_ConvertionFactors!$C$71*FE_ConvertionFactors!$F$71*FE_ConvertionFactors!$I$71</f>
        <v>223012.31999999998</v>
      </c>
      <c r="DE83" s="205">
        <f>DB_Census_State!AV83*FE_ConvertionFactors!$C$70*FE_ConvertionFactors!$C$72*FE_ConvertionFactors!$F$72*FE_ConvertionFactors!$L$72</f>
        <v>415808.58021600009</v>
      </c>
      <c r="DF83" s="205">
        <f>DB_Census_State!AV83*FE_ConvertionFactors!$C$70*FE_ConvertionFactors!$C$72*FE_ConvertionFactors!$F$72*FE_ConvertionFactors!$I$69</f>
        <v>570423.32304000005</v>
      </c>
      <c r="DG83" s="205">
        <f>DB_Census_State!AW83*FE_ConvertionFactors!$F$76*FE_ConvertionFactors!$G$76</f>
        <v>698.06880000000001</v>
      </c>
      <c r="DH83" s="205">
        <f>DB_Census_State!AW83*FE_ConvertionFactors!$C$77*FE_ConvertionFactors!$F$77*FE_ConvertionFactors!$G$77</f>
        <v>482.79024000000004</v>
      </c>
      <c r="DI83" s="205">
        <f>DB_Census_State!AW83*FE_ConvertionFactors!$C$78*FE_ConvertionFactors!$F$78*FE_ConvertionFactors!$G$78</f>
        <v>183.68240399999999</v>
      </c>
      <c r="DJ83" s="205">
        <f>(DB_Census_State!AW83*FE_ConvertionFactors!$D$80/FE_ConvertionFactors!$D$76)*FE_ConvertionFactors!$F$80*FE_ConvertionFactors!$G$80</f>
        <v>349.82765999999992</v>
      </c>
      <c r="DK83" s="205">
        <f>DB_Census_State!AW83*FE_ConvertionFactors!$F$76*FE_ConvertionFactors!$H$76</f>
        <v>98803.584000000003</v>
      </c>
      <c r="DL83" s="205">
        <f>DB_Census_State!AW83*FE_ConvertionFactors!$C$77*FE_ConvertionFactors!$F$77*FE_ConvertionFactors!$H$77</f>
        <v>76826.620800000004</v>
      </c>
      <c r="DM83" s="205">
        <f>DB_Census_State!AW83*FE_ConvertionFactors!$C$78*FE_ConvertionFactors!$F$78*FE_ConvertionFactors!$H$78</f>
        <v>20067.037199999999</v>
      </c>
      <c r="DN83" s="205">
        <f>(DB_Census_State!AW83*FE_ConvertionFactors!$D$80/FE_ConvertionFactors!$D$76)*FE_ConvertionFactors!$F$80*FE_ConvertionFactors!$H$80</f>
        <v>154090.75499999995</v>
      </c>
      <c r="DO83" s="205">
        <f>DB_Census_State!AW83*FE_ConvertionFactors!$F$76*FE_ConvertionFactors!$I$76</f>
        <v>85916.160000000003</v>
      </c>
      <c r="DP83" s="205">
        <f>DB_Census_State!AW83*FE_ConvertionFactors!$C$77*FE_ConvertionFactors!$F$77*FE_ConvertionFactors!$I$77</f>
        <v>67170.816000000006</v>
      </c>
      <c r="DQ83" s="205">
        <f>DB_Census_State!AW83*FE_ConvertionFactors!$C$78*FE_ConvertionFactors!$F$78*FE_ConvertionFactors!$L$78</f>
        <v>9874.256400000002</v>
      </c>
      <c r="DR83" s="205">
        <f>DB_Census_State!AW83*FE_ConvertionFactors!$C$78*FE_ConvertionFactors!$F$78*FE_ConvertionFactors!$I$77</f>
        <v>16987.968000000001</v>
      </c>
      <c r="DS83" s="181">
        <f>SUM(DB_Census_State!M83:N83)*FE_ConvertionFactors!$E$84*FE_ConvertionFactors!$F$84*FE_ConvertionFactors!$G$84</f>
        <v>567.51431883885721</v>
      </c>
      <c r="DT83" s="181">
        <f>SUM(DB_Census_State!O83:P83)*FE_ConvertionFactors!$E$85*FE_ConvertionFactors!$F$85*FE_ConvertionFactors!$G$85</f>
        <v>4.4577635280000001</v>
      </c>
      <c r="DU83" s="181">
        <f>SUM(DB_Census_State!Q83:S83)*FE_ConvertionFactors!$E$86*FE_ConvertionFactors!$F$86*FE_ConvertionFactors!$G$86</f>
        <v>13.996414848000002</v>
      </c>
      <c r="DV83" s="181">
        <f>DB_Census_State!U83*FE_ConvertionFactors!$E$87*FE_ConvertionFactors!$F$87*FE_ConvertionFactors!$G$87</f>
        <v>518.49510294404479</v>
      </c>
      <c r="DW83" s="181">
        <f>DB_Census_State!V83*FE_ConvertionFactors!$E$88*FE_ConvertionFactors!$F$88*FE_ConvertionFactors!$G$88</f>
        <v>5191.489665000001</v>
      </c>
      <c r="DX83" s="181">
        <f>SUM(DB_Census_State!M83:N83)*FE_ConvertionFactors!$E$84*FE_ConvertionFactors!$F$84*FE_ConvertionFactors!$H$84</f>
        <v>32060.873856480899</v>
      </c>
      <c r="DY83" s="181">
        <f>SUM(DB_Census_State!O83:P83)*FE_ConvertionFactors!$E$85*FE_ConvertionFactors!$F$85*FE_ConvertionFactors!$H$85</f>
        <v>277.95466704</v>
      </c>
      <c r="DZ83" s="181">
        <f>SUM(DB_Census_State!Q83:S83)*FE_ConvertionFactors!$E$86*FE_ConvertionFactors!$F$86*FE_ConvertionFactors!$H$86</f>
        <v>889.46041600000012</v>
      </c>
      <c r="EA83" s="181">
        <f>DB_Census_State!U83*FE_ConvertionFactors!$E$87*FE_ConvertionFactors!$F$87*FE_ConvertionFactors!$H$87</f>
        <v>39625.921079920518</v>
      </c>
      <c r="EB83" s="181">
        <f>DB_Census_State!V83*FE_ConvertionFactors!$E$88*FE_ConvertionFactors!$F$88*FE_ConvertionFactors!$H$88</f>
        <v>310295.93400000007</v>
      </c>
      <c r="EC83" s="181">
        <f>SUM(DB_Census_State!M83:N83)*FE_ConvertionFactors!$E$84*FE_ConvertionFactors!$F$84*FE_ConvertionFactors!$I$84</f>
        <v>21619.593098623136</v>
      </c>
      <c r="ED83" s="181">
        <f>SUM(DB_Census_State!O83:P83)*FE_ConvertionFactors!$E$85*FE_ConvertionFactors!$F$85*FE_ConvertionFactors!$I$85</f>
        <v>187.75051094399998</v>
      </c>
      <c r="EE83" s="181">
        <f>SUM(DB_Census_State!Q83:S83)*FE_ConvertionFactors!$E$86*FE_ConvertionFactors!$F$86*FE_ConvertionFactors!$I$86</f>
        <v>600.80533760000003</v>
      </c>
      <c r="EF83" s="181">
        <f>DB_Census_State!U83*FE_ConvertionFactors!$E$87*FE_ConvertionFactors!$F$87*FE_ConvertionFactors!$I$87</f>
        <v>31700.736863936418</v>
      </c>
      <c r="EG83" s="181">
        <f>DB_Census_State!V83*FE_ConvertionFactors!$E$88*FE_ConvertionFactors!$F$88*FE_ConvertionFactors!$I$88</f>
        <v>198112.01940000005</v>
      </c>
      <c r="EH83" s="181">
        <f>DB_Census_State!W83*0.00104*FE_ConvertionFactors!$F$90*FE_ConvertionFactors!$G$90</f>
        <v>662.91501120000009</v>
      </c>
      <c r="EI83" s="181">
        <f>DB_Census_State!X83*0.00104*FE_ConvertionFactors!$F$91*FE_ConvertionFactors!$G$91</f>
        <v>8.4057999999999993</v>
      </c>
      <c r="EJ83" s="181">
        <f>DB_Census_State!Y83*0.000054*FE_ConvertionFactors!$F$92*FE_ConvertionFactors!$G$92</f>
        <v>2358.3432851999996</v>
      </c>
      <c r="EK83" s="205">
        <f>DB_Census_State!W83*0.00104*FE_ConvertionFactors!$F$90*FE_ConvertionFactors!$H$90</f>
        <v>78799.331520000007</v>
      </c>
      <c r="EL83" s="205">
        <f>DB_Census_State!X83*0.00104*FE_ConvertionFactors!$F$91*FE_ConvertionFactors!$H$91</f>
        <v>999.18</v>
      </c>
      <c r="EM83" s="205">
        <f>DB_Census_State!Y83*0.000054*FE_ConvertionFactors!$F$92*FE_ConvertionFactors!$H$92</f>
        <v>196079.39885520001</v>
      </c>
      <c r="EN83" s="205">
        <f>DB_Census_State!W83*0.00104*FE_ConvertionFactors!$F$90*FE_ConvertionFactors!$I$90</f>
        <v>54684.2345088</v>
      </c>
      <c r="EO83" s="205">
        <f>DB_Census_State!X83*0.00104*FE_ConvertionFactors!$F$91*FE_ConvertionFactors!$I$91</f>
        <v>693.39919999999995</v>
      </c>
      <c r="EP83" s="205">
        <f>DB_Census_State!Y83*0.000054*FE_ConvertionFactors!$F$92*FE_ConvertionFactors!$I$92</f>
        <v>115895.7271584</v>
      </c>
    </row>
    <row r="84" spans="1:146" x14ac:dyDescent="0.2">
      <c r="A84" s="203">
        <v>11</v>
      </c>
      <c r="B84" s="203" t="s">
        <v>32</v>
      </c>
      <c r="C84" s="203">
        <v>2006</v>
      </c>
      <c r="D84" s="204" t="s">
        <v>200</v>
      </c>
      <c r="E84" s="205">
        <f>DB_Census_State!AL84*FE_ConvertionFactors!$C$4*FE_ConvertionFactors!$F$4*FE_ConvertionFactors!$G$4</f>
        <v>0</v>
      </c>
      <c r="F84" s="205">
        <f>DB_Census_State!AL84*FE_ConvertionFactors!$C$5*FE_ConvertionFactors!$F$5*FE_ConvertionFactors!$G$5</f>
        <v>0</v>
      </c>
      <c r="G84" s="205">
        <f>(DB_Census_State!AL84*FE_ConvertionFactors!$D$9/FE_ConvertionFactors!$D$3)*FE_ConvertionFactors!$C$10*FE_ConvertionFactors!$F$10*FE_ConvertionFactors!$G$10</f>
        <v>0</v>
      </c>
      <c r="H84" s="205">
        <f>(DB_Census_State!AL84*FE_ConvertionFactors!$D$9/FE_ConvertionFactors!$D$3)*FE_ConvertionFactors!$C$11*FE_ConvertionFactors!$F$11*FE_ConvertionFactors!$G$11</f>
        <v>0</v>
      </c>
      <c r="I84" s="205">
        <f>DB_Census_State!AL84*FE_ConvertionFactors!$C$4*FE_ConvertionFactors!$F$4*FE_ConvertionFactors!$H$4</f>
        <v>0</v>
      </c>
      <c r="J84" s="205">
        <f>DB_Census_State!AL84*FE_ConvertionFactors!$C$5*FE_ConvertionFactors!$F$5*FE_ConvertionFactors!$H$5</f>
        <v>0</v>
      </c>
      <c r="K84" s="205">
        <f>(DB_Census_State!AL84*FE_ConvertionFactors!$D$9/FE_ConvertionFactors!$D$3)*FE_ConvertionFactors!$C$10*FE_ConvertionFactors!$F$10*FE_ConvertionFactors!$H$10</f>
        <v>0</v>
      </c>
      <c r="L84" s="205">
        <f>(DB_Census_State!AL84*FE_ConvertionFactors!$D$9/FE_ConvertionFactors!$D$3)*FE_ConvertionFactors!$C$11*FE_ConvertionFactors!$F$11*FE_ConvertionFactors!$H$11</f>
        <v>0</v>
      </c>
      <c r="M84" s="205">
        <f>DB_Census_State!AL84*FE_ConvertionFactors!$C$4*FE_ConvertionFactors!$F$4*FE_ConvertionFactors!$I$4</f>
        <v>0</v>
      </c>
      <c r="N84" s="205">
        <f>DB_Census_State!AL84*FE_ConvertionFactors!$C$5*FE_ConvertionFactors!$F$5*FE_ConvertionFactors!$L$5</f>
        <v>0</v>
      </c>
      <c r="O84" s="205">
        <f>DB_Census_State!AM84*FE_ConvertionFactors!$C$14*FE_ConvertionFactors!$F$14*FE_ConvertionFactors!$G$14</f>
        <v>4349.1493759999994</v>
      </c>
      <c r="P84" s="205">
        <f>DB_Census_State!AM84*FE_ConvertionFactors!$C$15*FE_ConvertionFactors!$F$15*FE_ConvertionFactors!$G$15</f>
        <v>1250.3241871999999</v>
      </c>
      <c r="Q84" s="205">
        <f>DB_Census_State!AM84*FE_ConvertionFactors!$C$16*FE_ConvertionFactors!$F$16*FE_ConvertionFactors!$G$16</f>
        <v>1739.6597503999999</v>
      </c>
      <c r="R84" s="205">
        <f>DB_Census_State!AM84*FE_ConvertionFactors!$C$17*FE_ConvertionFactors!$F$17*FE_ConvertionFactors!$G$17</f>
        <v>637.65145839999991</v>
      </c>
      <c r="S84" s="205">
        <f>(DB_Census_State!AM84*FE_ConvertionFactors!$D$19/FE_ConvertionFactors!$D$13)*FE_ConvertionFactors!$F$19*FE_ConvertionFactors!$G$19</f>
        <v>4466.6669226666681</v>
      </c>
      <c r="T84" s="205">
        <f>DB_Census_State!AM84*FE_ConvertionFactors!$C$14*FE_ConvertionFactors!$F$14*FE_ConvertionFactors!$H$14</f>
        <v>752737.39199999999</v>
      </c>
      <c r="U84" s="205">
        <f>DB_Census_State!AM84*FE_ConvertionFactors!$C$15*FE_ConvertionFactors!$F$15*FE_ConvertionFactors!$H$15</f>
        <v>179100.49167999998</v>
      </c>
      <c r="V84" s="205">
        <f>DB_Census_State!AM84*FE_ConvertionFactors!$C$16*FE_ConvertionFactors!$F$16*FE_ConvertionFactors!$H$16</f>
        <v>301094.95679999999</v>
      </c>
      <c r="W84" s="205">
        <f>DB_Census_State!AM84*FE_ConvertionFactors!$C$17*FE_ConvertionFactors!$F$17*FE_ConvertionFactors!$H$17</f>
        <v>280911.31815999997</v>
      </c>
      <c r="X84" s="205">
        <f>(DB_Census_State!AM84*FE_ConvertionFactors!$D$19/FE_ConvertionFactors!$D$13)*FE_ConvertionFactors!$F$19*FE_ConvertionFactors!$H$19</f>
        <v>1648412.7928888891</v>
      </c>
      <c r="Y84" s="205">
        <f>DB_Census_State!AM84*FE_ConvertionFactors!$C$14*FE_ConvertionFactors!$F$14*FE_ConvertionFactors!$I$14</f>
        <v>698373.0247999999</v>
      </c>
      <c r="Z84" s="205">
        <f>DB_Census_State!AM84*FE_ConvertionFactors!$C$15*FE_ConvertionFactors!$F$15*FE_ConvertionFactors!$L$15</f>
        <v>119541.13005999998</v>
      </c>
      <c r="AA84" s="205">
        <f>DB_Census_State!AM84*FE_ConvertionFactors!$C$15*FE_ConvertionFactors!$F$15*FE_ConvertionFactors!$I$14</f>
        <v>141083.87787999999</v>
      </c>
      <c r="AB84" s="205">
        <f>DB_Census_State!AM84*FE_ConvertionFactors!$C$16*FE_ConvertionFactors!$F$16*FE_ConvertionFactors!$L$16</f>
        <v>200309.96089167177</v>
      </c>
      <c r="AC84" s="205">
        <f>DB_Census_State!AM84*FE_ConvertionFactors!$C$16*FE_ConvertionFactors!$F$16*FE_ConvertionFactors!$I$14</f>
        <v>279349.20991999999</v>
      </c>
      <c r="AD84" s="205">
        <f>DB_Census_State!AN84*FE_ConvertionFactors!$C$22*FE_ConvertionFactors!$F$22*FE_ConvertionFactors!$G$22</f>
        <v>66.740673999999999</v>
      </c>
      <c r="AE84" s="205">
        <f>DB_Census_State!AN84*FE_ConvertionFactors!$C$23*FE_ConvertionFactors!$F$23*FE_ConvertionFactors!$G$23</f>
        <v>26.822195399999998</v>
      </c>
      <c r="AF84" s="205">
        <f>(DB_Census_State!AN84*FE_ConvertionFactors!$D$25/FE_ConvertionFactors!$D$21)*FE_ConvertionFactors!$F$25*FE_ConvertionFactors!$G$25</f>
        <v>1520.26784</v>
      </c>
      <c r="AG84" s="205">
        <f>DB_Census_State!AN84*FE_ConvertionFactors!$C$22*FE_ConvertionFactors!$F$22*FE_ConvertionFactors!$H$22</f>
        <v>21659.2376</v>
      </c>
      <c r="AH84" s="205">
        <f>DB_Census_State!AN84*FE_ConvertionFactors!$C$23*FE_ConvertionFactors!$F$23*FE_ConvertionFactors!$H$23</f>
        <v>6951.1041599999999</v>
      </c>
      <c r="AI84" s="205">
        <f>(DB_Census_State!AN84*FE_ConvertionFactors!$D$25/FE_ConvertionFactors!$D$21)*FE_ConvertionFactors!$F$25*FE_ConvertionFactors!$H$25</f>
        <v>162100.848</v>
      </c>
      <c r="AJ84" s="205">
        <f>DB_Census_State!AN84*FE_ConvertionFactors!$C$22*FE_ConvertionFactors!$F$22*FE_ConvertionFactors!$I$22</f>
        <v>19140.721600000001</v>
      </c>
      <c r="AK84" s="205">
        <f>DB_Census_State!AO84*FE_ConvertionFactors!$F$27*FE_ConvertionFactors!$G$27</f>
        <v>1154.6879999999999</v>
      </c>
      <c r="AL84" s="205">
        <f>DB_Census_State!AO84*FE_ConvertionFactors!$C$29*FE_ConvertionFactors!$F$29*FE_ConvertionFactors!$G$29</f>
        <v>1251.16992</v>
      </c>
      <c r="AM84" s="205">
        <f>DB_Census_State!AO84*FE_ConvertionFactors!$F$27*FE_ConvertionFactors!$H$27</f>
        <v>102767.232</v>
      </c>
      <c r="AN84" s="205">
        <f>DB_Census_State!AO84*FE_ConvertionFactors!$C$29*FE_ConvertionFactors!$F$29*FE_ConvertionFactors!$H$29</f>
        <v>282731.90399999998</v>
      </c>
      <c r="AO84" s="205">
        <f>DB_Census_State!AO84*FE_ConvertionFactors!$F$27*FE_ConvertionFactors!$I$27</f>
        <v>55136.351999999999</v>
      </c>
      <c r="AP84" s="205">
        <f>DB_Census_State!AP84*FE_ConvertionFactors!$F$31*FE_ConvertionFactors!$G$31</f>
        <v>10800.981449999999</v>
      </c>
      <c r="AQ84" s="205">
        <f>DB_Census_State!AP84*FE_ConvertionFactors!$F$31*FE_ConvertionFactors!$H$31</f>
        <v>1473668.1540000001</v>
      </c>
      <c r="AR84" s="205">
        <f>DB_Census_State!AP84*FE_ConvertionFactors!$F$31*FE_ConvertionFactors!$I$31</f>
        <v>1228056.7950000002</v>
      </c>
      <c r="AS84" s="205">
        <f>DB_Census_State!AQ84*FE_ConvertionFactors!$C$34*FE_ConvertionFactors!$F$34*FE_ConvertionFactors!$G$34</f>
        <v>36.243200000000009</v>
      </c>
      <c r="AT84" s="205">
        <f>DB_Census_State!AQ84*FE_ConvertionFactors!$C$35*FE_ConvertionFactors!$F$35*FE_ConvertionFactors!$G$35</f>
        <v>120.57336000000001</v>
      </c>
      <c r="AU84" s="205">
        <f>DB_Census_State!AQ84*FE_ConvertionFactors!$C$35*FE_ConvertionFactors!$C$37*FE_ConvertionFactors!$F$37*FE_ConvertionFactors!$G$37</f>
        <v>69.021550080000011</v>
      </c>
      <c r="AV84" s="205">
        <f>DB_Census_State!AQ84*FE_ConvertionFactors!$C$35*FE_ConvertionFactors!$C$38*FE_ConvertionFactors!$C$39*FE_ConvertionFactors!$F$39*FE_ConvertionFactors!$G$39</f>
        <v>25.699244120000003</v>
      </c>
      <c r="AW84" s="205">
        <f>DB_Census_State!AQ84*FE_ConvertionFactors!$C$35*FE_ConvertionFactors!$C$38*FE_ConvertionFactors!$C$40*FE_ConvertionFactors!$F$40*FE_ConvertionFactors!$G$40</f>
        <v>5.2806666</v>
      </c>
      <c r="AX84" s="205">
        <f>DB_Census_State!AQ84*FE_ConvertionFactors!$C$35*FE_ConvertionFactors!$C$38*FE_ConvertionFactors!$C$41*FE_ConvertionFactors!$F$41*FE_ConvertionFactors!$G$41</f>
        <v>0</v>
      </c>
      <c r="AY84" s="205">
        <f>DB_Census_State!AQ84*FE_ConvertionFactors!$C$35*FE_ConvertionFactors!$C$42*FE_ConvertionFactors!$C$44*FE_ConvertionFactors!$F$44*FE_ConvertionFactors!$G$44</f>
        <v>138.57543190165438</v>
      </c>
      <c r="AZ84" s="205">
        <f>(DB_Census_State!AQ84*FE_ConvertionFactors!$D$46/FE_ConvertionFactors!$D$33)*FE_ConvertionFactors!$F$46*FE_ConvertionFactors!$G$46</f>
        <v>475.64885333333336</v>
      </c>
      <c r="BA84" s="205">
        <f>DB_Census_State!AQ84*FE_ConvertionFactors!$C$34*FE_ConvertionFactors!$F$34*FE_ConvertionFactors!$H$34</f>
        <v>12322.688000000002</v>
      </c>
      <c r="BB84" s="205">
        <f>DB_Census_State!AQ84*FE_ConvertionFactors!$C$35*FE_ConvertionFactors!$F$35*FE_ConvertionFactors!$H$35</f>
        <v>136649.80800000002</v>
      </c>
      <c r="BC84" s="205">
        <f>DB_Census_State!AQ84*FE_ConvertionFactors!$C$35*FE_ConvertionFactors!$C$37*FE_ConvertionFactors!$F$37*FE_ConvertionFactors!$H$37</f>
        <v>70555.362304000009</v>
      </c>
      <c r="BD84" s="205">
        <f>DB_Census_State!AQ84*FE_ConvertionFactors!$C$35*FE_ConvertionFactors!$C$38*FE_ConvertionFactors!$C$39*FE_ConvertionFactors!$F$39*FE_ConvertionFactors!$H$39</f>
        <v>6868.7070648000008</v>
      </c>
      <c r="BE84" s="205">
        <f>DB_Census_State!AQ84*FE_ConvertionFactors!$C$35*FE_ConvertionFactors!$C$38*FE_ConvertionFactors!$C$40*FE_ConvertionFactors!$F$40*FE_ConvertionFactors!$H$40</f>
        <v>2361.8981520000002</v>
      </c>
      <c r="BF84" s="205">
        <f>DB_Census_State!AQ84*FE_ConvertionFactors!$C$35*FE_ConvertionFactors!$C$38*FE_ConvertionFactors!$C$41*FE_ConvertionFactors!$F$41*FE_ConvertionFactors!$H$41</f>
        <v>25774.453613999998</v>
      </c>
      <c r="BG84" s="205">
        <f>DB_Census_State!AQ84*FE_ConvertionFactors!$C$35*FE_ConvertionFactors!$C$42*FE_ConvertionFactors!$C$44*FE_ConvertionFactors!$F$44*FE_ConvertionFactors!$H$44</f>
        <v>14539.061707714558</v>
      </c>
      <c r="BH84" s="205">
        <f>(DB_Census_State!AQ84*FE_ConvertionFactors!$D$46/FE_ConvertionFactors!$D$33)*FE_ConvertionFactors!$F$46*FE_ConvertionFactors!$H$46</f>
        <v>155500.58666666667</v>
      </c>
      <c r="BI84" s="205">
        <f>DB_Census_State!AQ84*FE_ConvertionFactors!$C$35*FE_ConvertionFactors!$C$38*FE_ConvertionFactors!$C$41*FE_ConvertionFactors!$F$41*FE_ConvertionFactors!$I$41</f>
        <v>23859.779916959997</v>
      </c>
      <c r="BJ84" s="181">
        <f>DB_Census_State!AR84*FE_ConvertionFactors!$F$48*FE_ConvertionFactors!$G$48</f>
        <v>6012.7602479999996</v>
      </c>
      <c r="BK84" s="205">
        <f>(DB_Census_State!AR84*FE_ConvertionFactors!$D$50/FE_ConvertionFactors!$D$48)*FE_ConvertionFactors!$F$50*FE_ConvertionFactors!$G$50</f>
        <v>2550.2149199999994</v>
      </c>
      <c r="BL84" s="181">
        <f>DB_Census_State!AR84*FE_ConvertionFactors!$F$48*FE_ConvertionFactors!$H$48</f>
        <v>450957.01860000001</v>
      </c>
      <c r="BM84" s="205">
        <f>(DB_Census_State!AR84*FE_ConvertionFactors!$D$50/FE_ConvertionFactors!$D$48)*FE_ConvertionFactors!$F$50*FE_ConvertionFactors!$H$50</f>
        <v>642941.50799999991</v>
      </c>
      <c r="BN84" s="181">
        <f>DB_Census_State!AR84*FE_ConvertionFactors!$F$48*FE_ConvertionFactors!$I$48</f>
        <v>318336.86313000001</v>
      </c>
      <c r="BO84" s="181">
        <f>DB_Census_State!AS84*FE_ConvertionFactors!$F$52*FE_ConvertionFactors!$G$52</f>
        <v>37.912050000000001</v>
      </c>
      <c r="BP84" s="205">
        <f>DB_Census_State!AS84*FE_ConvertionFactors!$C$53*FE_ConvertionFactors!$F$53*FE_ConvertionFactors!$G$53</f>
        <v>11.373615000000001</v>
      </c>
      <c r="BQ84" s="205">
        <f>DB_Census_State!AS84*FE_ConvertionFactors!$C$54*FE_ConvertionFactors!$C$55*FE_ConvertionFactors!$F$55*FE_ConvertionFactors!$G$55</f>
        <v>18.32985</v>
      </c>
      <c r="BR84" s="205">
        <f>DB_Census_State!AS84*FE_ConvertionFactors!$C$54*FE_ConvertionFactors!$C$56*FE_ConvertionFactors!$F$56*FE_ConvertionFactors!$G$56</f>
        <v>3.2224330810546982</v>
      </c>
      <c r="BS84" s="205">
        <f>DB_Census_State!AS84*FE_ConvertionFactors!$F$52*FE_ConvertionFactors!$H$52</f>
        <v>9016.9200000000019</v>
      </c>
      <c r="BT84" s="205">
        <f>DB_Census_State!AS84*FE_ConvertionFactors!$C$53*FE_ConvertionFactors!$F$53*FE_ConvertionFactors!$H$53</f>
        <v>2705.0760000000005</v>
      </c>
      <c r="BU84" s="205">
        <f>DB_Census_State!AS84*FE_ConvertionFactors!$C$54*FE_ConvertionFactors!$C$55*FE_ConvertionFactors!$F$55*FE_ConvertionFactors!$H$55</f>
        <v>5529.5047500000001</v>
      </c>
      <c r="BV84" s="205">
        <f>DB_Census_State!AS84*FE_ConvertionFactors!$C$54*FE_ConvertionFactors!$C$56*FE_ConvertionFactors!$F$56*FE_ConvertionFactors!$H$56</f>
        <v>846.42575595703408</v>
      </c>
      <c r="BW84" s="205">
        <f>DB_Census_State!AS84*FE_ConvertionFactors!$F$52*FE_ConvertionFactors!$I$52</f>
        <v>4610.9250000000002</v>
      </c>
      <c r="BX84" s="205">
        <f>DB_Census_State!AS84*FE_ConvertionFactors!$C$53*FE_ConvertionFactors!$F$53*FE_ConvertionFactors!$I$53</f>
        <v>1383.2775000000001</v>
      </c>
      <c r="BY84" s="205">
        <f>DB_Census_State!AS84*FE_ConvertionFactors!$C$54*FE_ConvertionFactors!$C$55*FE_ConvertionFactors!$F$55*FE_ConvertionFactors!$L$55</f>
        <v>2871.6765</v>
      </c>
      <c r="BZ84" s="205">
        <f>DB_Census_State!AS84*FE_ConvertionFactors!$C$54*FE_ConvertionFactors!$C$56*FE_ConvertionFactors!$F$56*FE_ConvertionFactors!$I$56</f>
        <v>483.36496215820478</v>
      </c>
      <c r="CA84" s="205">
        <f>DB_Census_State!AT84*FE_ConvertionFactors!$F$58*FE_ConvertionFactors!$G$58</f>
        <v>902.11950400000001</v>
      </c>
      <c r="CB84" s="205">
        <f>(DB_Census_State!AT84*FE_ConvertionFactors!$D$60/FE_ConvertionFactors!$D$58)*FE_ConvertionFactors!$F$60*FE_ConvertionFactors!$G$60</f>
        <v>4229.9435250000006</v>
      </c>
      <c r="CC84" s="205">
        <f>DB_Census_State!AT84*FE_ConvertionFactors!$F$58*FE_ConvertionFactors!$H$58</f>
        <v>593317.0584000001</v>
      </c>
      <c r="CD84" s="205">
        <f>(DB_Census_State!AT84*FE_ConvertionFactors!$D$60/FE_ConvertionFactors!$D$58)*FE_ConvertionFactors!$F$60*FE_ConvertionFactors!$H$60</f>
        <v>338055.72750000004</v>
      </c>
      <c r="CE84" s="205">
        <f>DB_Census_State!AT84*FE_ConvertionFactors!$F$58*FE_ConvertionFactors!$I$58</f>
        <v>444120.37120000005</v>
      </c>
      <c r="CF84" s="205">
        <f>DB_Census_State!AU84*FE_ConvertionFactors!$F$62*FE_ConvertionFactors!$G$62</f>
        <v>13704.504000000001</v>
      </c>
      <c r="CG84" s="205">
        <f>DB_Census_State!AU84*FE_ConvertionFactors!$C$63*FE_ConvertionFactors!$F$63*FE_ConvertionFactors!$G$63</f>
        <v>5481.8016000000007</v>
      </c>
      <c r="CH84" s="205">
        <f>DB_Census_State!AU84*FE_ConvertionFactors!$C$64*FE_ConvertionFactors!$F$64*FE_ConvertionFactors!$G$64</f>
        <v>8222.7024000000001</v>
      </c>
      <c r="CI84" s="205">
        <f>(DB_Census_State!AU84*FE_ConvertionFactors!$D$66/FE_ConvertionFactors!$D$62)*FE_ConvertionFactors!$F$66*FE_ConvertionFactors!$G$66</f>
        <v>7280.5177499999991</v>
      </c>
      <c r="CJ84" s="205">
        <f>DB_Census_State!AU84*FE_ConvertionFactors!$F$62*FE_ConvertionFactors!$H$62</f>
        <v>2576446.7520000003</v>
      </c>
      <c r="CK84" s="205">
        <f>DB_Census_State!AU84*FE_ConvertionFactors!$C$63*FE_ConvertionFactors!$F$63*FE_ConvertionFactors!$H$63</f>
        <v>1030578.7008000001</v>
      </c>
      <c r="CL84" s="205">
        <f>DB_Census_State!AU84*FE_ConvertionFactors!$C$64*FE_ConvertionFactors!$F$64*FE_ConvertionFactors!$H$64</f>
        <v>1545868.0512000001</v>
      </c>
      <c r="CM84" s="205">
        <f>(DB_Census_State!AU84*FE_ConvertionFactors!$D$66/FE_ConvertionFactors!$D$62)*FE_ConvertionFactors!$F$66*FE_ConvertionFactors!$H$66</f>
        <v>2184155.3249999997</v>
      </c>
      <c r="CN84" s="205">
        <f>DB_Census_State!AU84*FE_ConvertionFactors!$F$62*FE_ConvertionFactors!$I$62</f>
        <v>2192720.64</v>
      </c>
      <c r="CO84" s="205">
        <f>DB_Census_State!AU84*FE_ConvertionFactors!$C$63*FE_ConvertionFactors!$F$63*FE_ConvertionFactors!$I$63</f>
        <v>877088.25600000005</v>
      </c>
      <c r="CP84" s="205">
        <f>DB_Census_State!AU84*FE_ConvertionFactors!$C$64*FE_ConvertionFactors!$F$64*FE_ConvertionFactors!$L$64</f>
        <v>1319743.7351999998</v>
      </c>
      <c r="CQ84" s="205">
        <f>DB_Census_State!AU84*FE_ConvertionFactors!$C$64*FE_ConvertionFactors!$F$64*FE_ConvertionFactors!$I$63</f>
        <v>1315632.3840000001</v>
      </c>
      <c r="CR84" s="205">
        <f>DB_Census_State!AV84*FE_ConvertionFactors!$F$68*FE_ConvertionFactors!$G$68</f>
        <v>45566.976000000002</v>
      </c>
      <c r="CS84" s="205">
        <f>DB_Census_State!AV84*FE_ConvertionFactors!$C$69*FE_ConvertionFactors!$F$69*FE_ConvertionFactors!$G$69</f>
        <v>9113.3952000000027</v>
      </c>
      <c r="CT84" s="205">
        <f>DB_Census_State!AV84*FE_ConvertionFactors!$C$70*FE_ConvertionFactors!$C$71*FE_ConvertionFactors!$F$71*FE_ConvertionFactors!$G$71</f>
        <v>0</v>
      </c>
      <c r="CU84" s="205">
        <f>DB_Census_State!AV84*FE_ConvertionFactors!$C$70*FE_ConvertionFactors!$C$72*FE_ConvertionFactors!$F$72*FE_ConvertionFactors!$G$72</f>
        <v>38759.33988864001</v>
      </c>
      <c r="CV84" s="205">
        <f>(DB_Census_State!AV84*FE_ConvertionFactors!$D$74/FE_ConvertionFactors!$D$69)*FE_ConvertionFactors!$F$74*FE_ConvertionFactors!$G$74</f>
        <v>5633.2800000000007</v>
      </c>
      <c r="CW84" s="205">
        <f>DB_Census_State!AV84*FE_ConvertionFactors!$F$68*FE_ConvertionFactors!$H$68</f>
        <v>2665668.0959999999</v>
      </c>
      <c r="CX84" s="205">
        <f>DB_Census_State!AV84*FE_ConvertionFactors!$C$69*FE_ConvertionFactors!$F$69*FE_ConvertionFactors!$H$69</f>
        <v>533133.61920000007</v>
      </c>
      <c r="CY84" s="205">
        <f>DB_Census_State!AV84*FE_ConvertionFactors!$C$70*FE_ConvertionFactors!$C$71*FE_ConvertionFactors!$F$71*FE_ConvertionFactors!$H$71</f>
        <v>590367.74400000006</v>
      </c>
      <c r="CZ84" s="205">
        <f>DB_Census_State!AV84*FE_ConvertionFactors!$C$70*FE_ConvertionFactors!$C$72*FE_ConvertionFactors!$F$72*FE_ConvertionFactors!$H$72</f>
        <v>1474052.1154560002</v>
      </c>
      <c r="DA84" s="205">
        <f>(DB_Census_State!AV84*FE_ConvertionFactors!$D$74/FE_ConvertionFactors!$D$69)*FE_ConvertionFactors!$F$74*FE_ConvertionFactors!$H$74</f>
        <v>1858982.4000000001</v>
      </c>
      <c r="DB84" s="205">
        <f>DB_Census_State!AV84*FE_ConvertionFactors!$F$68*FE_ConvertionFactors!$I$68</f>
        <v>2164431.36</v>
      </c>
      <c r="DC84" s="205">
        <f>DB_Census_State!AV84*FE_ConvertionFactors!$C$69*FE_ConvertionFactors!$F$69*FE_ConvertionFactors!$I$69</f>
        <v>432886.27200000011</v>
      </c>
      <c r="DD84" s="205">
        <f>DB_Census_State!AV84*FE_ConvertionFactors!$C$70*FE_ConvertionFactors!$C$71*FE_ConvertionFactors!$F$71*FE_ConvertionFactors!$I$71</f>
        <v>555816.96000000008</v>
      </c>
      <c r="DE84" s="205">
        <f>DB_Census_State!AV84*FE_ConvertionFactors!$C$70*FE_ConvertionFactors!$C$72*FE_ConvertionFactors!$F$72*FE_ConvertionFactors!$L$72</f>
        <v>1036325.9796480003</v>
      </c>
      <c r="DF84" s="205">
        <f>DB_Census_State!AV84*FE_ConvertionFactors!$C$70*FE_ConvertionFactors!$C$72*FE_ConvertionFactors!$F$72*FE_ConvertionFactors!$I$69</f>
        <v>1421674.6291200002</v>
      </c>
      <c r="DG84" s="205">
        <f>DB_Census_State!AW84*FE_ConvertionFactors!$F$76*FE_ConvertionFactors!$G$76</f>
        <v>0</v>
      </c>
      <c r="DH84" s="205">
        <f>DB_Census_State!AW84*FE_ConvertionFactors!$C$77*FE_ConvertionFactors!$F$77*FE_ConvertionFactors!$G$77</f>
        <v>0</v>
      </c>
      <c r="DI84" s="205">
        <f>DB_Census_State!AW84*FE_ConvertionFactors!$C$78*FE_ConvertionFactors!$F$78*FE_ConvertionFactors!$G$78</f>
        <v>0</v>
      </c>
      <c r="DJ84" s="205">
        <f>(DB_Census_State!AW84*FE_ConvertionFactors!$D$80/FE_ConvertionFactors!$D$76)*FE_ConvertionFactors!$F$80*FE_ConvertionFactors!$G$80</f>
        <v>0</v>
      </c>
      <c r="DK84" s="205">
        <f>DB_Census_State!AW84*FE_ConvertionFactors!$F$76*FE_ConvertionFactors!$H$76</f>
        <v>0</v>
      </c>
      <c r="DL84" s="205">
        <f>DB_Census_State!AW84*FE_ConvertionFactors!$C$77*FE_ConvertionFactors!$F$77*FE_ConvertionFactors!$H$77</f>
        <v>0</v>
      </c>
      <c r="DM84" s="205">
        <f>DB_Census_State!AW84*FE_ConvertionFactors!$C$78*FE_ConvertionFactors!$F$78*FE_ConvertionFactors!$H$78</f>
        <v>0</v>
      </c>
      <c r="DN84" s="205">
        <f>(DB_Census_State!AW84*FE_ConvertionFactors!$D$80/FE_ConvertionFactors!$D$76)*FE_ConvertionFactors!$F$80*FE_ConvertionFactors!$H$80</f>
        <v>0</v>
      </c>
      <c r="DO84" s="205">
        <f>DB_Census_State!AW84*FE_ConvertionFactors!$F$76*FE_ConvertionFactors!$I$76</f>
        <v>0</v>
      </c>
      <c r="DP84" s="205">
        <f>DB_Census_State!AW84*FE_ConvertionFactors!$C$77*FE_ConvertionFactors!$F$77*FE_ConvertionFactors!$I$77</f>
        <v>0</v>
      </c>
      <c r="DQ84" s="205">
        <f>DB_Census_State!AW84*FE_ConvertionFactors!$C$78*FE_ConvertionFactors!$F$78*FE_ConvertionFactors!$L$78</f>
        <v>0</v>
      </c>
      <c r="DR84" s="205">
        <f>DB_Census_State!AW84*FE_ConvertionFactors!$C$78*FE_ConvertionFactors!$F$78*FE_ConvertionFactors!$I$77</f>
        <v>0</v>
      </c>
      <c r="DS84" s="181">
        <f>SUM(DB_Census_State!M84:N84)*FE_ConvertionFactors!$E$84*FE_ConvertionFactors!$F$84*FE_ConvertionFactors!$G$84</f>
        <v>56630.835008304937</v>
      </c>
      <c r="DT84" s="181">
        <f>SUM(DB_Census_State!O84:P84)*FE_ConvertionFactors!$E$85*FE_ConvertionFactors!$F$85*FE_ConvertionFactors!$G$85</f>
        <v>70.643288077999998</v>
      </c>
      <c r="DU84" s="181">
        <f>SUM(DB_Census_State!Q84:S84)*FE_ConvertionFactors!$E$86*FE_ConvertionFactors!$F$86*FE_ConvertionFactors!$G$86</f>
        <v>329.51926020524996</v>
      </c>
      <c r="DV84" s="181">
        <f>DB_Census_State!U84*FE_ConvertionFactors!$E$87*FE_ConvertionFactors!$F$87*FE_ConvertionFactors!$G$87</f>
        <v>2374.0031403763369</v>
      </c>
      <c r="DW84" s="181">
        <f>DB_Census_State!V84*FE_ConvertionFactors!$E$88*FE_ConvertionFactors!$F$88*FE_ConvertionFactors!$G$88</f>
        <v>4406.2072200000002</v>
      </c>
      <c r="DX84" s="181">
        <f>SUM(DB_Census_State!M84:N84)*FE_ConvertionFactors!$E$84*FE_ConvertionFactors!$F$84*FE_ConvertionFactors!$H$84</f>
        <v>3199274.4452743698</v>
      </c>
      <c r="DY84" s="181">
        <f>SUM(DB_Census_State!O84:P84)*FE_ConvertionFactors!$E$85*FE_ConvertionFactors!$F$85*FE_ConvertionFactors!$H$85</f>
        <v>4404.8167860399999</v>
      </c>
      <c r="DZ84" s="181">
        <f>SUM(DB_Census_State!Q84:S84)*FE_ConvertionFactors!$E$86*FE_ConvertionFactors!$F$86*FE_ConvertionFactors!$H$86</f>
        <v>20940.672411125001</v>
      </c>
      <c r="EA84" s="181">
        <f>DB_Census_State!U84*FE_ConvertionFactors!$E$87*FE_ConvertionFactors!$F$87*FE_ConvertionFactors!$H$87</f>
        <v>181432.88248990139</v>
      </c>
      <c r="EB84" s="181">
        <f>DB_Census_State!V84*FE_ConvertionFactors!$E$88*FE_ConvertionFactors!$F$88*FE_ConvertionFactors!$H$88</f>
        <v>263359.51200000005</v>
      </c>
      <c r="EC84" s="181">
        <f>SUM(DB_Census_State!M84:N84)*FE_ConvertionFactors!$E$84*FE_ConvertionFactors!$F$84*FE_ConvertionFactors!$I$84</f>
        <v>2157365.1431735214</v>
      </c>
      <c r="ED84" s="181">
        <f>SUM(DB_Census_State!O84:P84)*FE_ConvertionFactors!$E$85*FE_ConvertionFactors!$F$85*FE_ConvertionFactors!$I$85</f>
        <v>2975.3290743439998</v>
      </c>
      <c r="EE84" s="181">
        <f>SUM(DB_Census_State!Q84:S84)*FE_ConvertionFactors!$E$86*FE_ConvertionFactors!$F$86*FE_ConvertionFactors!$I$86</f>
        <v>14144.831553174999</v>
      </c>
      <c r="EF84" s="181">
        <f>DB_Census_State!U84*FE_ConvertionFactors!$E$87*FE_ConvertionFactors!$F$87*FE_ConvertionFactors!$I$87</f>
        <v>145146.30599192111</v>
      </c>
      <c r="EG84" s="181">
        <f>DB_Census_State!V84*FE_ConvertionFactors!$E$88*FE_ConvertionFactors!$F$88*FE_ConvertionFactors!$I$88</f>
        <v>168144.91920000003</v>
      </c>
      <c r="EH84" s="181">
        <f>DB_Census_State!W84*0.00104*FE_ConvertionFactors!$F$90*FE_ConvertionFactors!$G$90</f>
        <v>21499.918138399997</v>
      </c>
      <c r="EI84" s="181">
        <f>DB_Census_State!X84*0.00104*FE_ConvertionFactors!$F$91*FE_ConvertionFactors!$G$91</f>
        <v>0.87420320000000007</v>
      </c>
      <c r="EJ84" s="181">
        <f>DB_Census_State!Y84*0.000054*FE_ConvertionFactors!$F$92*FE_ConvertionFactors!$G$92</f>
        <v>595.42801919999999</v>
      </c>
      <c r="EK84" s="205">
        <f>DB_Census_State!W84*0.00104*FE_ConvertionFactors!$F$90*FE_ConvertionFactors!$H$90</f>
        <v>2555650.6466399995</v>
      </c>
      <c r="EL84" s="205">
        <f>DB_Census_State!X84*0.00104*FE_ConvertionFactors!$F$91*FE_ConvertionFactors!$H$91</f>
        <v>103.91472</v>
      </c>
      <c r="EM84" s="205">
        <f>DB_Census_State!Y84*0.000054*FE_ConvertionFactors!$F$92*FE_ConvertionFactors!$H$92</f>
        <v>49505.5867392</v>
      </c>
      <c r="EN84" s="205">
        <f>DB_Census_State!W84*0.00104*FE_ConvertionFactors!$F$90*FE_ConvertionFactors!$I$90</f>
        <v>1773540.4170015997</v>
      </c>
      <c r="EO84" s="205">
        <f>DB_Census_State!X84*0.00104*FE_ConvertionFactors!$F$91*FE_ConvertionFactors!$I$91</f>
        <v>72.113516799999999</v>
      </c>
      <c r="EP84" s="205">
        <f>DB_Census_State!Y84*0.000054*FE_ConvertionFactors!$F$92*FE_ConvertionFactors!$I$92</f>
        <v>29261.034086399999</v>
      </c>
    </row>
    <row r="85" spans="1:146" x14ac:dyDescent="0.2">
      <c r="A85" s="203">
        <v>12</v>
      </c>
      <c r="B85" s="203" t="s">
        <v>33</v>
      </c>
      <c r="C85" s="203">
        <v>2006</v>
      </c>
      <c r="D85" s="204" t="s">
        <v>200</v>
      </c>
      <c r="E85" s="205">
        <f>DB_Census_State!AL85*FE_ConvertionFactors!$C$4*FE_ConvertionFactors!$F$4*FE_ConvertionFactors!$G$4</f>
        <v>0</v>
      </c>
      <c r="F85" s="205">
        <f>DB_Census_State!AL85*FE_ConvertionFactors!$C$5*FE_ConvertionFactors!$F$5*FE_ConvertionFactors!$G$5</f>
        <v>0</v>
      </c>
      <c r="G85" s="205">
        <f>(DB_Census_State!AL85*FE_ConvertionFactors!$D$9/FE_ConvertionFactors!$D$3)*FE_ConvertionFactors!$C$10*FE_ConvertionFactors!$F$10*FE_ConvertionFactors!$G$10</f>
        <v>0</v>
      </c>
      <c r="H85" s="205">
        <f>(DB_Census_State!AL85*FE_ConvertionFactors!$D$9/FE_ConvertionFactors!$D$3)*FE_ConvertionFactors!$C$11*FE_ConvertionFactors!$F$11*FE_ConvertionFactors!$G$11</f>
        <v>0</v>
      </c>
      <c r="I85" s="205">
        <f>DB_Census_State!AL85*FE_ConvertionFactors!$C$4*FE_ConvertionFactors!$F$4*FE_ConvertionFactors!$H$4</f>
        <v>0</v>
      </c>
      <c r="J85" s="205">
        <f>DB_Census_State!AL85*FE_ConvertionFactors!$C$5*FE_ConvertionFactors!$F$5*FE_ConvertionFactors!$H$5</f>
        <v>0</v>
      </c>
      <c r="K85" s="205">
        <f>(DB_Census_State!AL85*FE_ConvertionFactors!$D$9/FE_ConvertionFactors!$D$3)*FE_ConvertionFactors!$C$10*FE_ConvertionFactors!$F$10*FE_ConvertionFactors!$H$10</f>
        <v>0</v>
      </c>
      <c r="L85" s="205">
        <f>(DB_Census_State!AL85*FE_ConvertionFactors!$D$9/FE_ConvertionFactors!$D$3)*FE_ConvertionFactors!$C$11*FE_ConvertionFactors!$F$11*FE_ConvertionFactors!$H$11</f>
        <v>0</v>
      </c>
      <c r="M85" s="205">
        <f>DB_Census_State!AL85*FE_ConvertionFactors!$C$4*FE_ConvertionFactors!$F$4*FE_ConvertionFactors!$I$4</f>
        <v>0</v>
      </c>
      <c r="N85" s="205">
        <f>DB_Census_State!AL85*FE_ConvertionFactors!$C$5*FE_ConvertionFactors!$F$5*FE_ConvertionFactors!$L$5</f>
        <v>0</v>
      </c>
      <c r="O85" s="205">
        <f>DB_Census_State!AM85*FE_ConvertionFactors!$C$14*FE_ConvertionFactors!$F$14*FE_ConvertionFactors!$G$14</f>
        <v>2804.8404799999998</v>
      </c>
      <c r="P85" s="205">
        <f>DB_Census_State!AM85*FE_ConvertionFactors!$C$15*FE_ConvertionFactors!$F$15*FE_ConvertionFactors!$G$15</f>
        <v>806.35535599999992</v>
      </c>
      <c r="Q85" s="205">
        <f>DB_Census_State!AM85*FE_ConvertionFactors!$C$16*FE_ConvertionFactors!$F$16*FE_ConvertionFactors!$G$16</f>
        <v>1121.9361919999999</v>
      </c>
      <c r="R85" s="205">
        <f>DB_Census_State!AM85*FE_ConvertionFactors!$C$17*FE_ConvertionFactors!$F$17*FE_ConvertionFactors!$G$17</f>
        <v>411.232282</v>
      </c>
      <c r="S85" s="205">
        <f>(DB_Census_State!AM85*FE_ConvertionFactors!$D$19/FE_ConvertionFactors!$D$13)*FE_ConvertionFactors!$F$19*FE_ConvertionFactors!$G$19</f>
        <v>2880.629546666667</v>
      </c>
      <c r="T85" s="205">
        <f>DB_Census_State!AM85*FE_ConvertionFactors!$C$14*FE_ConvertionFactors!$F$14*FE_ConvertionFactors!$H$14</f>
        <v>485453.16</v>
      </c>
      <c r="U85" s="205">
        <f>DB_Census_State!AM85*FE_ConvertionFactors!$C$15*FE_ConvertionFactors!$F$15*FE_ConvertionFactors!$H$15</f>
        <v>115504.9564</v>
      </c>
      <c r="V85" s="205">
        <f>DB_Census_State!AM85*FE_ConvertionFactors!$C$16*FE_ConvertionFactors!$F$16*FE_ConvertionFactors!$H$16</f>
        <v>194181.264</v>
      </c>
      <c r="W85" s="205">
        <f>DB_Census_State!AM85*FE_ConvertionFactors!$C$17*FE_ConvertionFactors!$F$17*FE_ConvertionFactors!$H$17</f>
        <v>181164.49180000002</v>
      </c>
      <c r="X85" s="205">
        <f>(DB_Census_State!AM85*FE_ConvertionFactors!$D$19/FE_ConvertionFactors!$D$13)*FE_ConvertionFactors!$F$19*FE_ConvertionFactors!$H$19</f>
        <v>1063089.4755555557</v>
      </c>
      <c r="Y85" s="205">
        <f>DB_Census_State!AM85*FE_ConvertionFactors!$C$14*FE_ConvertionFactors!$F$14*FE_ConvertionFactors!$I$14</f>
        <v>450392.65399999998</v>
      </c>
      <c r="Z85" s="205">
        <f>DB_Census_State!AM85*FE_ConvertionFactors!$C$15*FE_ConvertionFactors!$F$15*FE_ConvertionFactors!$L$15</f>
        <v>77094.110049999988</v>
      </c>
      <c r="AA85" s="205">
        <f>DB_Census_State!AM85*FE_ConvertionFactors!$C$15*FE_ConvertionFactors!$F$15*FE_ConvertionFactors!$I$14</f>
        <v>90987.394899999985</v>
      </c>
      <c r="AB85" s="205">
        <f>DB_Census_State!AM85*FE_ConvertionFactors!$C$16*FE_ConvertionFactors!$F$16*FE_ConvertionFactors!$L$16</f>
        <v>129183.30420117948</v>
      </c>
      <c r="AC85" s="205">
        <f>DB_Census_State!AM85*FE_ConvertionFactors!$C$16*FE_ConvertionFactors!$F$16*FE_ConvertionFactors!$I$14</f>
        <v>180157.06159999999</v>
      </c>
      <c r="AD85" s="205">
        <f>DB_Census_State!AN85*FE_ConvertionFactors!$C$22*FE_ConvertionFactors!$F$22*FE_ConvertionFactors!$G$22</f>
        <v>190.45210799999998</v>
      </c>
      <c r="AE85" s="205">
        <f>DB_Census_State!AN85*FE_ConvertionFactors!$C$23*FE_ConvertionFactors!$F$23*FE_ConvertionFactors!$G$23</f>
        <v>76.540186799999987</v>
      </c>
      <c r="AF85" s="205">
        <f>(DB_Census_State!AN85*FE_ConvertionFactors!$D$25/FE_ConvertionFactors!$D$21)*FE_ConvertionFactors!$F$25*FE_ConvertionFactors!$G$25</f>
        <v>4338.2572800000007</v>
      </c>
      <c r="AG85" s="205">
        <f>DB_Census_State!AN85*FE_ConvertionFactors!$C$22*FE_ConvertionFactors!$F$22*FE_ConvertionFactors!$H$22</f>
        <v>61807.09919999999</v>
      </c>
      <c r="AH85" s="205">
        <f>DB_Census_State!AN85*FE_ConvertionFactors!$C$23*FE_ConvertionFactors!$F$23*FE_ConvertionFactors!$H$23</f>
        <v>19835.76672</v>
      </c>
      <c r="AI85" s="205">
        <f>(DB_Census_State!AN85*FE_ConvertionFactors!$D$25/FE_ConvertionFactors!$D$21)*FE_ConvertionFactors!$F$25*FE_ConvertionFactors!$H$25</f>
        <v>462573.21600000001</v>
      </c>
      <c r="AJ85" s="205">
        <f>DB_Census_State!AN85*FE_ConvertionFactors!$C$22*FE_ConvertionFactors!$F$22*FE_ConvertionFactors!$I$22</f>
        <v>54620.227199999994</v>
      </c>
      <c r="AK85" s="205">
        <f>DB_Census_State!AO85*FE_ConvertionFactors!$F$27*FE_ConvertionFactors!$G$27</f>
        <v>0</v>
      </c>
      <c r="AL85" s="205">
        <f>DB_Census_State!AO85*FE_ConvertionFactors!$C$29*FE_ConvertionFactors!$F$29*FE_ConvertionFactors!$G$29</f>
        <v>0</v>
      </c>
      <c r="AM85" s="205">
        <f>DB_Census_State!AO85*FE_ConvertionFactors!$F$27*FE_ConvertionFactors!$H$27</f>
        <v>0</v>
      </c>
      <c r="AN85" s="205">
        <f>DB_Census_State!AO85*FE_ConvertionFactors!$C$29*FE_ConvertionFactors!$F$29*FE_ConvertionFactors!$H$29</f>
        <v>0</v>
      </c>
      <c r="AO85" s="205">
        <f>DB_Census_State!AO85*FE_ConvertionFactors!$F$27*FE_ConvertionFactors!$I$27</f>
        <v>0</v>
      </c>
      <c r="AP85" s="205">
        <f>DB_Census_State!AP85*FE_ConvertionFactors!$F$31*FE_ConvertionFactors!$G$31</f>
        <v>137.00421</v>
      </c>
      <c r="AQ85" s="205">
        <f>DB_Census_State!AP85*FE_ConvertionFactors!$F$31*FE_ConvertionFactors!$H$31</f>
        <v>18692.629200000003</v>
      </c>
      <c r="AR85" s="205">
        <f>DB_Census_State!AP85*FE_ConvertionFactors!$F$31*FE_ConvertionFactors!$I$31</f>
        <v>15577.191000000001</v>
      </c>
      <c r="AS85" s="205">
        <f>DB_Census_State!AQ85*FE_ConvertionFactors!$C$34*FE_ConvertionFactors!$F$34*FE_ConvertionFactors!$G$34</f>
        <v>1.6273600000000004</v>
      </c>
      <c r="AT85" s="205">
        <f>DB_Census_State!AQ85*FE_ConvertionFactors!$C$35*FE_ConvertionFactors!$F$35*FE_ConvertionFactors!$G$35</f>
        <v>5.4138780000000004</v>
      </c>
      <c r="AU85" s="205">
        <f>DB_Census_State!AQ85*FE_ConvertionFactors!$C$35*FE_ConvertionFactors!$C$37*FE_ConvertionFactors!$F$37*FE_ConvertionFactors!$G$37</f>
        <v>3.0991443840000001</v>
      </c>
      <c r="AV85" s="205">
        <f>DB_Census_State!AQ85*FE_ConvertionFactors!$C$35*FE_ConvertionFactors!$C$38*FE_ConvertionFactors!$C$39*FE_ConvertionFactors!$F$39*FE_ConvertionFactors!$G$39</f>
        <v>1.1539246509999999</v>
      </c>
      <c r="AW85" s="205">
        <f>DB_Census_State!AQ85*FE_ConvertionFactors!$C$35*FE_ConvertionFactors!$C$38*FE_ConvertionFactors!$C$40*FE_ConvertionFactors!$F$40*FE_ConvertionFactors!$G$40</f>
        <v>0.23710780499999995</v>
      </c>
      <c r="AX85" s="205">
        <f>DB_Census_State!AQ85*FE_ConvertionFactors!$C$35*FE_ConvertionFactors!$C$38*FE_ConvertionFactors!$C$41*FE_ConvertionFactors!$F$41*FE_ConvertionFactors!$G$41</f>
        <v>0</v>
      </c>
      <c r="AY85" s="205">
        <f>DB_Census_State!AQ85*FE_ConvertionFactors!$C$35*FE_ConvertionFactors!$C$42*FE_ConvertionFactors!$C$44*FE_ConvertionFactors!$F$44*FE_ConvertionFactors!$G$44</f>
        <v>6.2221910554111197</v>
      </c>
      <c r="AZ85" s="205">
        <f>(DB_Census_State!AQ85*FE_ConvertionFactors!$D$46/FE_ConvertionFactors!$D$33)*FE_ConvertionFactors!$F$46*FE_ConvertionFactors!$G$46</f>
        <v>21.357162666666667</v>
      </c>
      <c r="BA85" s="205">
        <f>DB_Census_State!AQ85*FE_ConvertionFactors!$C$34*FE_ConvertionFactors!$F$34*FE_ConvertionFactors!$H$34</f>
        <v>553.30240000000003</v>
      </c>
      <c r="BB85" s="205">
        <f>DB_Census_State!AQ85*FE_ConvertionFactors!$C$35*FE_ConvertionFactors!$F$35*FE_ConvertionFactors!$H$35</f>
        <v>6135.7284</v>
      </c>
      <c r="BC85" s="205">
        <f>DB_Census_State!AQ85*FE_ConvertionFactors!$C$35*FE_ConvertionFactors!$C$37*FE_ConvertionFactors!$F$37*FE_ConvertionFactors!$H$37</f>
        <v>3168.0142592000002</v>
      </c>
      <c r="BD85" s="205">
        <f>DB_Census_State!AQ85*FE_ConvertionFactors!$C$35*FE_ConvertionFactors!$C$38*FE_ConvertionFactors!$C$39*FE_ConvertionFactors!$F$39*FE_ConvertionFactors!$H$39</f>
        <v>308.41258853999994</v>
      </c>
      <c r="BE85" s="205">
        <f>DB_Census_State!AQ85*FE_ConvertionFactors!$C$35*FE_ConvertionFactors!$C$38*FE_ConvertionFactors!$C$40*FE_ConvertionFactors!$F$40*FE_ConvertionFactors!$H$40</f>
        <v>106.05185459999998</v>
      </c>
      <c r="BF85" s="205">
        <f>DB_Census_State!AQ85*FE_ConvertionFactors!$C$35*FE_ConvertionFactors!$C$38*FE_ConvertionFactors!$C$41*FE_ConvertionFactors!$F$41*FE_ConvertionFactors!$H$41</f>
        <v>1157.3016409499999</v>
      </c>
      <c r="BG85" s="205">
        <f>DB_Census_State!AQ85*FE_ConvertionFactors!$C$35*FE_ConvertionFactors!$C$42*FE_ConvertionFactors!$C$44*FE_ConvertionFactors!$F$44*FE_ConvertionFactors!$H$44</f>
        <v>652.82004515788799</v>
      </c>
      <c r="BH85" s="205">
        <f>(DB_Census_State!AQ85*FE_ConvertionFactors!$D$46/FE_ConvertionFactors!$D$33)*FE_ConvertionFactors!$F$46*FE_ConvertionFactors!$H$46</f>
        <v>6982.1493333333337</v>
      </c>
      <c r="BI85" s="205">
        <f>DB_Census_State!AQ85*FE_ConvertionFactors!$C$35*FE_ConvertionFactors!$C$38*FE_ConvertionFactors!$C$41*FE_ConvertionFactors!$F$41*FE_ConvertionFactors!$I$41</f>
        <v>1071.3306619079997</v>
      </c>
      <c r="BJ85" s="181">
        <f>DB_Census_State!AR85*FE_ConvertionFactors!$F$48*FE_ConvertionFactors!$G$48</f>
        <v>3169.1230559999999</v>
      </c>
      <c r="BK85" s="205">
        <f>(DB_Census_State!AR85*FE_ConvertionFactors!$D$50/FE_ConvertionFactors!$D$48)*FE_ConvertionFactors!$F$50*FE_ConvertionFactors!$G$50</f>
        <v>1344.1322399999997</v>
      </c>
      <c r="BL85" s="181">
        <f>DB_Census_State!AR85*FE_ConvertionFactors!$F$48*FE_ConvertionFactors!$H$48</f>
        <v>237684.2292</v>
      </c>
      <c r="BM85" s="205">
        <f>(DB_Census_State!AR85*FE_ConvertionFactors!$D$50/FE_ConvertionFactors!$D$48)*FE_ConvertionFactors!$F$50*FE_ConvertionFactors!$H$50</f>
        <v>338872.77599999995</v>
      </c>
      <c r="BN85" s="181">
        <f>DB_Census_State!AR85*FE_ConvertionFactors!$F$48*FE_ConvertionFactors!$I$48</f>
        <v>167784.61986000001</v>
      </c>
      <c r="BO85" s="181">
        <f>DB_Census_State!AS85*FE_ConvertionFactors!$F$52*FE_ConvertionFactors!$G$52</f>
        <v>15.924060000000001</v>
      </c>
      <c r="BP85" s="205">
        <f>DB_Census_State!AS85*FE_ConvertionFactors!$C$53*FE_ConvertionFactors!$F$53*FE_ConvertionFactors!$G$53</f>
        <v>4.7772179999999995</v>
      </c>
      <c r="BQ85" s="205">
        <f>DB_Census_State!AS85*FE_ConvertionFactors!$C$54*FE_ConvertionFactors!$C$55*FE_ConvertionFactors!$F$55*FE_ConvertionFactors!$G$55</f>
        <v>7.69902</v>
      </c>
      <c r="BR85" s="205">
        <f>DB_Census_State!AS85*FE_ConvertionFactors!$C$54*FE_ConvertionFactors!$C$56*FE_ConvertionFactors!$F$56*FE_ConvertionFactors!$G$56</f>
        <v>1.3535068066406295</v>
      </c>
      <c r="BS85" s="205">
        <f>DB_Census_State!AS85*FE_ConvertionFactors!$F$52*FE_ConvertionFactors!$H$52</f>
        <v>3787.344000000001</v>
      </c>
      <c r="BT85" s="205">
        <f>DB_Census_State!AS85*FE_ConvertionFactors!$C$53*FE_ConvertionFactors!$F$53*FE_ConvertionFactors!$H$53</f>
        <v>1136.2032000000002</v>
      </c>
      <c r="BU85" s="205">
        <f>DB_Census_State!AS85*FE_ConvertionFactors!$C$54*FE_ConvertionFactors!$C$55*FE_ConvertionFactors!$F$55*FE_ConvertionFactors!$H$55</f>
        <v>2322.5377000000003</v>
      </c>
      <c r="BV85" s="205">
        <f>DB_Census_State!AS85*FE_ConvertionFactors!$C$54*FE_ConvertionFactors!$C$56*FE_ConvertionFactors!$F$56*FE_ConvertionFactors!$H$56</f>
        <v>355.5211212109387</v>
      </c>
      <c r="BW85" s="205">
        <f>DB_Census_State!AS85*FE_ConvertionFactors!$F$52*FE_ConvertionFactors!$I$52</f>
        <v>1936.7100000000003</v>
      </c>
      <c r="BX85" s="205">
        <f>DB_Census_State!AS85*FE_ConvertionFactors!$C$53*FE_ConvertionFactors!$F$53*FE_ConvertionFactors!$I$53</f>
        <v>581.01300000000003</v>
      </c>
      <c r="BY85" s="205">
        <f>DB_Census_State!AS85*FE_ConvertionFactors!$C$54*FE_ConvertionFactors!$C$55*FE_ConvertionFactors!$F$55*FE_ConvertionFactors!$L$55</f>
        <v>1206.1798000000001</v>
      </c>
      <c r="BZ85" s="205">
        <f>DB_Census_State!AS85*FE_ConvertionFactors!$C$54*FE_ConvertionFactors!$C$56*FE_ConvertionFactors!$F$56*FE_ConvertionFactors!$I$56</f>
        <v>203.02602099609442</v>
      </c>
      <c r="CA85" s="205">
        <f>DB_Census_State!AT85*FE_ConvertionFactors!$F$58*FE_ConvertionFactors!$G$58</f>
        <v>1936.2345599999999</v>
      </c>
      <c r="CB85" s="205">
        <f>(DB_Census_State!AT85*FE_ConvertionFactors!$D$60/FE_ConvertionFactors!$D$58)*FE_ConvertionFactors!$F$60*FE_ConvertionFactors!$G$60</f>
        <v>9078.8003181818167</v>
      </c>
      <c r="CC85" s="205">
        <f>DB_Census_State!AT85*FE_ConvertionFactors!$F$58*FE_ConvertionFactors!$H$58</f>
        <v>1273446.5760000001</v>
      </c>
      <c r="CD85" s="205">
        <f>(DB_Census_State!AT85*FE_ConvertionFactors!$D$60/FE_ConvertionFactors!$D$58)*FE_ConvertionFactors!$F$60*FE_ConvertionFactors!$H$60</f>
        <v>725574.80454545433</v>
      </c>
      <c r="CE85" s="205">
        <f>DB_Census_State!AT85*FE_ConvertionFactors!$F$58*FE_ConvertionFactors!$I$58</f>
        <v>953223.16800000006</v>
      </c>
      <c r="CF85" s="205">
        <f>DB_Census_State!AU85*FE_ConvertionFactors!$F$62*FE_ConvertionFactors!$G$62</f>
        <v>7307.1680000000015</v>
      </c>
      <c r="CG85" s="205">
        <f>DB_Census_State!AU85*FE_ConvertionFactors!$C$63*FE_ConvertionFactors!$F$63*FE_ConvertionFactors!$G$63</f>
        <v>2922.8672000000006</v>
      </c>
      <c r="CH85" s="205">
        <f>DB_Census_State!AU85*FE_ConvertionFactors!$C$64*FE_ConvertionFactors!$F$64*FE_ConvertionFactors!$G$64</f>
        <v>4384.3008</v>
      </c>
      <c r="CI85" s="205">
        <f>(DB_Census_State!AU85*FE_ConvertionFactors!$D$66/FE_ConvertionFactors!$D$62)*FE_ConvertionFactors!$F$66*FE_ConvertionFactors!$G$66</f>
        <v>3881.9329999999995</v>
      </c>
      <c r="CJ85" s="205">
        <f>DB_Census_State!AU85*FE_ConvertionFactors!$F$62*FE_ConvertionFactors!$H$62</f>
        <v>1373747.5840000003</v>
      </c>
      <c r="CK85" s="205">
        <f>DB_Census_State!AU85*FE_ConvertionFactors!$C$63*FE_ConvertionFactors!$F$63*FE_ConvertionFactors!$H$63</f>
        <v>549499.03360000008</v>
      </c>
      <c r="CL85" s="205">
        <f>DB_Census_State!AU85*FE_ConvertionFactors!$C$64*FE_ConvertionFactors!$F$64*FE_ConvertionFactors!$H$64</f>
        <v>824248.55040000007</v>
      </c>
      <c r="CM85" s="205">
        <f>(DB_Census_State!AU85*FE_ConvertionFactors!$D$66/FE_ConvertionFactors!$D$62)*FE_ConvertionFactors!$F$66*FE_ConvertionFactors!$H$66</f>
        <v>1164579.8999999999</v>
      </c>
      <c r="CN85" s="205">
        <f>DB_Census_State!AU85*FE_ConvertionFactors!$F$62*FE_ConvertionFactors!$I$62</f>
        <v>1169146.8800000001</v>
      </c>
      <c r="CO85" s="205">
        <f>DB_Census_State!AU85*FE_ConvertionFactors!$C$63*FE_ConvertionFactors!$F$63*FE_ConvertionFactors!$I$63</f>
        <v>467658.75200000004</v>
      </c>
      <c r="CP85" s="205">
        <f>DB_Census_State!AU85*FE_ConvertionFactors!$C$64*FE_ConvertionFactors!$F$64*FE_ConvertionFactors!$L$64</f>
        <v>703680.27839999995</v>
      </c>
      <c r="CQ85" s="205">
        <f>DB_Census_State!AU85*FE_ConvertionFactors!$C$64*FE_ConvertionFactors!$F$64*FE_ConvertionFactors!$I$63</f>
        <v>701488.12800000003</v>
      </c>
      <c r="CR85" s="205">
        <f>DB_Census_State!AV85*FE_ConvertionFactors!$F$68*FE_ConvertionFactors!$G$68</f>
        <v>0</v>
      </c>
      <c r="CS85" s="205">
        <f>DB_Census_State!AV85*FE_ConvertionFactors!$C$69*FE_ConvertionFactors!$F$69*FE_ConvertionFactors!$G$69</f>
        <v>0</v>
      </c>
      <c r="CT85" s="205">
        <f>DB_Census_State!AV85*FE_ConvertionFactors!$C$70*FE_ConvertionFactors!$C$71*FE_ConvertionFactors!$F$71*FE_ConvertionFactors!$G$71</f>
        <v>0</v>
      </c>
      <c r="CU85" s="205">
        <f>DB_Census_State!AV85*FE_ConvertionFactors!$C$70*FE_ConvertionFactors!$C$72*FE_ConvertionFactors!$F$72*FE_ConvertionFactors!$G$72</f>
        <v>0</v>
      </c>
      <c r="CV85" s="205">
        <f>(DB_Census_State!AV85*FE_ConvertionFactors!$D$74/FE_ConvertionFactors!$D$69)*FE_ConvertionFactors!$F$74*FE_ConvertionFactors!$G$74</f>
        <v>0</v>
      </c>
      <c r="CW85" s="205">
        <f>DB_Census_State!AV85*FE_ConvertionFactors!$F$68*FE_ConvertionFactors!$H$68</f>
        <v>0</v>
      </c>
      <c r="CX85" s="205">
        <f>DB_Census_State!AV85*FE_ConvertionFactors!$C$69*FE_ConvertionFactors!$F$69*FE_ConvertionFactors!$H$69</f>
        <v>0</v>
      </c>
      <c r="CY85" s="205">
        <f>DB_Census_State!AV85*FE_ConvertionFactors!$C$70*FE_ConvertionFactors!$C$71*FE_ConvertionFactors!$F$71*FE_ConvertionFactors!$H$71</f>
        <v>0</v>
      </c>
      <c r="CZ85" s="205">
        <f>DB_Census_State!AV85*FE_ConvertionFactors!$C$70*FE_ConvertionFactors!$C$72*FE_ConvertionFactors!$F$72*FE_ConvertionFactors!$H$72</f>
        <v>0</v>
      </c>
      <c r="DA85" s="205">
        <f>(DB_Census_State!AV85*FE_ConvertionFactors!$D$74/FE_ConvertionFactors!$D$69)*FE_ConvertionFactors!$F$74*FE_ConvertionFactors!$H$74</f>
        <v>0</v>
      </c>
      <c r="DB85" s="205">
        <f>DB_Census_State!AV85*FE_ConvertionFactors!$F$68*FE_ConvertionFactors!$I$68</f>
        <v>0</v>
      </c>
      <c r="DC85" s="205">
        <f>DB_Census_State!AV85*FE_ConvertionFactors!$C$69*FE_ConvertionFactors!$F$69*FE_ConvertionFactors!$I$69</f>
        <v>0</v>
      </c>
      <c r="DD85" s="205">
        <f>DB_Census_State!AV85*FE_ConvertionFactors!$C$70*FE_ConvertionFactors!$C$71*FE_ConvertionFactors!$F$71*FE_ConvertionFactors!$I$71</f>
        <v>0</v>
      </c>
      <c r="DE85" s="205">
        <f>DB_Census_State!AV85*FE_ConvertionFactors!$C$70*FE_ConvertionFactors!$C$72*FE_ConvertionFactors!$F$72*FE_ConvertionFactors!$L$72</f>
        <v>0</v>
      </c>
      <c r="DF85" s="205">
        <f>DB_Census_State!AV85*FE_ConvertionFactors!$C$70*FE_ConvertionFactors!$C$72*FE_ConvertionFactors!$F$72*FE_ConvertionFactors!$I$69</f>
        <v>0</v>
      </c>
      <c r="DG85" s="205">
        <f>DB_Census_State!AW85*FE_ConvertionFactors!$F$76*FE_ConvertionFactors!$G$76</f>
        <v>0</v>
      </c>
      <c r="DH85" s="205">
        <f>DB_Census_State!AW85*FE_ConvertionFactors!$C$77*FE_ConvertionFactors!$F$77*FE_ConvertionFactors!$G$77</f>
        <v>0</v>
      </c>
      <c r="DI85" s="205">
        <f>DB_Census_State!AW85*FE_ConvertionFactors!$C$78*FE_ConvertionFactors!$F$78*FE_ConvertionFactors!$G$78</f>
        <v>0</v>
      </c>
      <c r="DJ85" s="205">
        <f>(DB_Census_State!AW85*FE_ConvertionFactors!$D$80/FE_ConvertionFactors!$D$76)*FE_ConvertionFactors!$F$80*FE_ConvertionFactors!$G$80</f>
        <v>0</v>
      </c>
      <c r="DK85" s="205">
        <f>DB_Census_State!AW85*FE_ConvertionFactors!$F$76*FE_ConvertionFactors!$H$76</f>
        <v>0</v>
      </c>
      <c r="DL85" s="205">
        <f>DB_Census_State!AW85*FE_ConvertionFactors!$C$77*FE_ConvertionFactors!$F$77*FE_ConvertionFactors!$H$77</f>
        <v>0</v>
      </c>
      <c r="DM85" s="205">
        <f>DB_Census_State!AW85*FE_ConvertionFactors!$C$78*FE_ConvertionFactors!$F$78*FE_ConvertionFactors!$H$78</f>
        <v>0</v>
      </c>
      <c r="DN85" s="205">
        <f>(DB_Census_State!AW85*FE_ConvertionFactors!$D$80/FE_ConvertionFactors!$D$76)*FE_ConvertionFactors!$F$80*FE_ConvertionFactors!$H$80</f>
        <v>0</v>
      </c>
      <c r="DO85" s="205">
        <f>DB_Census_State!AW85*FE_ConvertionFactors!$F$76*FE_ConvertionFactors!$I$76</f>
        <v>0</v>
      </c>
      <c r="DP85" s="205">
        <f>DB_Census_State!AW85*FE_ConvertionFactors!$C$77*FE_ConvertionFactors!$F$77*FE_ConvertionFactors!$I$77</f>
        <v>0</v>
      </c>
      <c r="DQ85" s="205">
        <f>DB_Census_State!AW85*FE_ConvertionFactors!$C$78*FE_ConvertionFactors!$F$78*FE_ConvertionFactors!$L$78</f>
        <v>0</v>
      </c>
      <c r="DR85" s="205">
        <f>DB_Census_State!AW85*FE_ConvertionFactors!$C$78*FE_ConvertionFactors!$F$78*FE_ConvertionFactors!$I$77</f>
        <v>0</v>
      </c>
      <c r="DS85" s="181">
        <f>SUM(DB_Census_State!M85:N85)*FE_ConvertionFactors!$E$84*FE_ConvertionFactors!$F$84*FE_ConvertionFactors!$G$84</f>
        <v>11508.738744126773</v>
      </c>
      <c r="DT85" s="181">
        <f>SUM(DB_Census_State!O85:P85)*FE_ConvertionFactors!$E$85*FE_ConvertionFactors!$F$85*FE_ConvertionFactors!$G$85</f>
        <v>39.341260464000001</v>
      </c>
      <c r="DU85" s="181">
        <f>SUM(DB_Census_State!Q85:S85)*FE_ConvertionFactors!$E$86*FE_ConvertionFactors!$F$86*FE_ConvertionFactors!$G$86</f>
        <v>100.43100558</v>
      </c>
      <c r="DV85" s="181">
        <f>DB_Census_State!U85*FE_ConvertionFactors!$E$87*FE_ConvertionFactors!$F$87*FE_ConvertionFactors!$G$87</f>
        <v>901.97549024286013</v>
      </c>
      <c r="DW85" s="181">
        <f>DB_Census_State!V85*FE_ConvertionFactors!$E$88*FE_ConvertionFactors!$F$88*FE_ConvertionFactors!$G$88</f>
        <v>1294.7276925000001</v>
      </c>
      <c r="DX85" s="181">
        <f>SUM(DB_Census_State!M85:N85)*FE_ConvertionFactors!$E$84*FE_ConvertionFactors!$F$84*FE_ConvertionFactors!$H$84</f>
        <v>650169.00697339559</v>
      </c>
      <c r="DY85" s="181">
        <f>SUM(DB_Census_State!O85:P85)*FE_ConvertionFactors!$E$85*FE_ConvertionFactors!$F$85*FE_ConvertionFactors!$H$85</f>
        <v>2453.0432995199999</v>
      </c>
      <c r="DZ85" s="181">
        <f>SUM(DB_Census_State!Q85:S85)*FE_ConvertionFactors!$E$86*FE_ConvertionFactors!$F$86*FE_ConvertionFactors!$H$86</f>
        <v>6382.3061100000004</v>
      </c>
      <c r="EA85" s="181">
        <f>DB_Census_State!U85*FE_ConvertionFactors!$E$87*FE_ConvertionFactors!$F$87*FE_ConvertionFactors!$H$87</f>
        <v>68933.360005607174</v>
      </c>
      <c r="EB85" s="181">
        <f>DB_Census_State!V85*FE_ConvertionFactors!$E$88*FE_ConvertionFactors!$F$88*FE_ConvertionFactors!$H$88</f>
        <v>77386.023000000016</v>
      </c>
      <c r="EC85" s="181">
        <f>SUM(DB_Census_State!M85:N85)*FE_ConvertionFactors!$E$84*FE_ConvertionFactors!$F$84*FE_ConvertionFactors!$I$84</f>
        <v>438428.14263340092</v>
      </c>
      <c r="ED85" s="181">
        <f>SUM(DB_Census_State!O85:P85)*FE_ConvertionFactors!$E$85*FE_ConvertionFactors!$F$85*FE_ConvertionFactors!$I$85</f>
        <v>1656.9613230719999</v>
      </c>
      <c r="EE85" s="181">
        <f>SUM(DB_Census_State!Q85:S85)*FE_ConvertionFactors!$E$86*FE_ConvertionFactors!$F$86*FE_ConvertionFactors!$I$86</f>
        <v>4311.0671460000003</v>
      </c>
      <c r="EF85" s="181">
        <f>DB_Census_State!U85*FE_ConvertionFactors!$E$87*FE_ConvertionFactors!$F$87*FE_ConvertionFactors!$I$87</f>
        <v>55146.688004485746</v>
      </c>
      <c r="EG85" s="181">
        <f>DB_Census_State!V85*FE_ConvertionFactors!$E$88*FE_ConvertionFactors!$F$88*FE_ConvertionFactors!$I$88</f>
        <v>49407.99930000001</v>
      </c>
      <c r="EH85" s="181">
        <f>DB_Census_State!W85*0.00104*FE_ConvertionFactors!$F$90*FE_ConvertionFactors!$G$90</f>
        <v>995.9864303999999</v>
      </c>
      <c r="EI85" s="181">
        <f>DB_Census_State!X85*0.00104*FE_ConvertionFactors!$F$91*FE_ConvertionFactors!$G$91</f>
        <v>0.40347839999999996</v>
      </c>
      <c r="EJ85" s="181">
        <f>DB_Census_State!Y85*0.000054*FE_ConvertionFactors!$F$92*FE_ConvertionFactors!$G$92</f>
        <v>104.9764212</v>
      </c>
      <c r="EK85" s="205">
        <f>DB_Census_State!W85*0.00104*FE_ConvertionFactors!$F$90*FE_ConvertionFactors!$H$90</f>
        <v>118390.83983999999</v>
      </c>
      <c r="EL85" s="205">
        <f>DB_Census_State!X85*0.00104*FE_ConvertionFactors!$F$91*FE_ConvertionFactors!$H$91</f>
        <v>47.960639999999991</v>
      </c>
      <c r="EM85" s="205">
        <f>DB_Census_State!Y85*0.000054*FE_ConvertionFactors!$F$92*FE_ConvertionFactors!$H$92</f>
        <v>8728.0395912000004</v>
      </c>
      <c r="EN85" s="205">
        <f>DB_Census_State!W85*0.00104*FE_ConvertionFactors!$F$90*FE_ConvertionFactors!$I$90</f>
        <v>82159.484409599987</v>
      </c>
      <c r="EO85" s="205">
        <f>DB_Census_State!X85*0.00104*FE_ConvertionFactors!$F$91*FE_ConvertionFactors!$I$91</f>
        <v>33.283161599999993</v>
      </c>
      <c r="EP85" s="205">
        <f>DB_Census_State!Y85*0.000054*FE_ConvertionFactors!$F$92*FE_ConvertionFactors!$I$92</f>
        <v>5158.8412704000002</v>
      </c>
    </row>
    <row r="86" spans="1:146" x14ac:dyDescent="0.2">
      <c r="A86" s="203">
        <v>13</v>
      </c>
      <c r="B86" s="203" t="s">
        <v>34</v>
      </c>
      <c r="C86" s="203">
        <v>2006</v>
      </c>
      <c r="D86" s="204" t="s">
        <v>200</v>
      </c>
      <c r="E86" s="205">
        <f>DB_Census_State!AL86*FE_ConvertionFactors!$C$4*FE_ConvertionFactors!$F$4*FE_ConvertionFactors!$G$4</f>
        <v>0</v>
      </c>
      <c r="F86" s="205">
        <f>DB_Census_State!AL86*FE_ConvertionFactors!$C$5*FE_ConvertionFactors!$F$5*FE_ConvertionFactors!$G$5</f>
        <v>0</v>
      </c>
      <c r="G86" s="205">
        <f>(DB_Census_State!AL86*FE_ConvertionFactors!$D$9/FE_ConvertionFactors!$D$3)*FE_ConvertionFactors!$C$10*FE_ConvertionFactors!$F$10*FE_ConvertionFactors!$G$10</f>
        <v>0</v>
      </c>
      <c r="H86" s="205">
        <f>(DB_Census_State!AL86*FE_ConvertionFactors!$D$9/FE_ConvertionFactors!$D$3)*FE_ConvertionFactors!$C$11*FE_ConvertionFactors!$F$11*FE_ConvertionFactors!$G$11</f>
        <v>0</v>
      </c>
      <c r="I86" s="205">
        <f>DB_Census_State!AL86*FE_ConvertionFactors!$C$4*FE_ConvertionFactors!$F$4*FE_ConvertionFactors!$H$4</f>
        <v>0</v>
      </c>
      <c r="J86" s="205">
        <f>DB_Census_State!AL86*FE_ConvertionFactors!$C$5*FE_ConvertionFactors!$F$5*FE_ConvertionFactors!$H$5</f>
        <v>0</v>
      </c>
      <c r="K86" s="205">
        <f>(DB_Census_State!AL86*FE_ConvertionFactors!$D$9/FE_ConvertionFactors!$D$3)*FE_ConvertionFactors!$C$10*FE_ConvertionFactors!$F$10*FE_ConvertionFactors!$H$10</f>
        <v>0</v>
      </c>
      <c r="L86" s="205">
        <f>(DB_Census_State!AL86*FE_ConvertionFactors!$D$9/FE_ConvertionFactors!$D$3)*FE_ConvertionFactors!$C$11*FE_ConvertionFactors!$F$11*FE_ConvertionFactors!$H$11</f>
        <v>0</v>
      </c>
      <c r="M86" s="205">
        <f>DB_Census_State!AL86*FE_ConvertionFactors!$C$4*FE_ConvertionFactors!$F$4*FE_ConvertionFactors!$I$4</f>
        <v>0</v>
      </c>
      <c r="N86" s="205">
        <f>DB_Census_State!AL86*FE_ConvertionFactors!$C$5*FE_ConvertionFactors!$F$5*FE_ConvertionFactors!$L$5</f>
        <v>0</v>
      </c>
      <c r="O86" s="205">
        <f>DB_Census_State!AM86*FE_ConvertionFactors!$C$14*FE_ConvertionFactors!$F$14*FE_ConvertionFactors!$G$14</f>
        <v>302.145376</v>
      </c>
      <c r="P86" s="205">
        <f>DB_Census_State!AM86*FE_ConvertionFactors!$C$15*FE_ConvertionFactors!$F$15*FE_ConvertionFactors!$G$15</f>
        <v>86.862887200000003</v>
      </c>
      <c r="Q86" s="205">
        <f>DB_Census_State!AM86*FE_ConvertionFactors!$C$16*FE_ConvertionFactors!$F$16*FE_ConvertionFactors!$G$16</f>
        <v>120.85815040000003</v>
      </c>
      <c r="R86" s="205">
        <f>DB_Census_State!AM86*FE_ConvertionFactors!$C$17*FE_ConvertionFactors!$F$17*FE_ConvertionFactors!$G$17</f>
        <v>44.299108400000009</v>
      </c>
      <c r="S86" s="205">
        <f>(DB_Census_State!AM86*FE_ConvertionFactors!$D$19/FE_ConvertionFactors!$D$13)*FE_ConvertionFactors!$F$19*FE_ConvertionFactors!$G$19</f>
        <v>310.30958933333335</v>
      </c>
      <c r="T86" s="205">
        <f>DB_Census_State!AM86*FE_ConvertionFactors!$C$14*FE_ConvertionFactors!$F$14*FE_ConvertionFactors!$H$14</f>
        <v>52294.392</v>
      </c>
      <c r="U86" s="205">
        <f>DB_Census_State!AM86*FE_ConvertionFactors!$C$15*FE_ConvertionFactors!$F$15*FE_ConvertionFactors!$H$15</f>
        <v>12442.521680000002</v>
      </c>
      <c r="V86" s="205">
        <f>DB_Census_State!AM86*FE_ConvertionFactors!$C$16*FE_ConvertionFactors!$F$16*FE_ConvertionFactors!$H$16</f>
        <v>20917.756800000006</v>
      </c>
      <c r="W86" s="205">
        <f>DB_Census_State!AM86*FE_ConvertionFactors!$C$17*FE_ConvertionFactors!$F$17*FE_ConvertionFactors!$H$17</f>
        <v>19515.553160000007</v>
      </c>
      <c r="X86" s="205">
        <f>(DB_Census_State!AM86*FE_ConvertionFactors!$D$19/FE_ConvertionFactors!$D$13)*FE_ConvertionFactors!$F$19*FE_ConvertionFactors!$H$19</f>
        <v>114519.01511111112</v>
      </c>
      <c r="Y86" s="205">
        <f>DB_Census_State!AM86*FE_ConvertionFactors!$C$14*FE_ConvertionFactors!$F$14*FE_ConvertionFactors!$I$14</f>
        <v>48517.574800000002</v>
      </c>
      <c r="Z86" s="205">
        <f>DB_Census_State!AM86*FE_ConvertionFactors!$C$15*FE_ConvertionFactors!$F$15*FE_ConvertionFactors!$L$15</f>
        <v>8304.7963099999997</v>
      </c>
      <c r="AA86" s="205">
        <f>DB_Census_State!AM86*FE_ConvertionFactors!$C$15*FE_ConvertionFactors!$F$15*FE_ConvertionFactors!$I$14</f>
        <v>9801.4203800000014</v>
      </c>
      <c r="AB86" s="205">
        <f>DB_Census_State!AM86*FE_ConvertionFactors!$C$16*FE_ConvertionFactors!$F$16*FE_ConvertionFactors!$L$16</f>
        <v>13915.992121158977</v>
      </c>
      <c r="AC86" s="205">
        <f>DB_Census_State!AM86*FE_ConvertionFactors!$C$16*FE_ConvertionFactors!$F$16*FE_ConvertionFactors!$I$14</f>
        <v>19407.029920000004</v>
      </c>
      <c r="AD86" s="205">
        <f>DB_Census_State!AN86*FE_ConvertionFactors!$C$22*FE_ConvertionFactors!$F$22*FE_ConvertionFactors!$G$22</f>
        <v>316.26933799999995</v>
      </c>
      <c r="AE86" s="205">
        <f>DB_Census_State!AN86*FE_ConvertionFactors!$C$23*FE_ConvertionFactors!$F$23*FE_ConvertionFactors!$G$23</f>
        <v>127.10446979999998</v>
      </c>
      <c r="AF86" s="205">
        <f>(DB_Census_State!AN86*FE_ConvertionFactors!$D$25/FE_ConvertionFactors!$D$21)*FE_ConvertionFactors!$F$25*FE_ConvertionFactors!$G$25</f>
        <v>7204.2140799999997</v>
      </c>
      <c r="AG86" s="205">
        <f>DB_Census_State!AN86*FE_ConvertionFactors!$C$22*FE_ConvertionFactors!$F$22*FE_ConvertionFactors!$H$22</f>
        <v>102638.35119999999</v>
      </c>
      <c r="AH86" s="205">
        <f>DB_Census_State!AN86*FE_ConvertionFactors!$C$23*FE_ConvertionFactors!$F$23*FE_ConvertionFactors!$H$23</f>
        <v>32939.749919999995</v>
      </c>
      <c r="AI86" s="205">
        <f>(DB_Census_State!AN86*FE_ConvertionFactors!$D$25/FE_ConvertionFactors!$D$21)*FE_ConvertionFactors!$F$25*FE_ConvertionFactors!$H$25</f>
        <v>768160.17599999998</v>
      </c>
      <c r="AJ86" s="205">
        <f>DB_Census_State!AN86*FE_ConvertionFactors!$C$22*FE_ConvertionFactors!$F$22*FE_ConvertionFactors!$I$22</f>
        <v>90703.659199999995</v>
      </c>
      <c r="AK86" s="205">
        <f>DB_Census_State!AO86*FE_ConvertionFactors!$F$27*FE_ConvertionFactors!$G$27</f>
        <v>256.274</v>
      </c>
      <c r="AL86" s="205">
        <f>DB_Census_State!AO86*FE_ConvertionFactors!$C$29*FE_ConvertionFactors!$F$29*FE_ConvertionFactors!$G$29</f>
        <v>277.68741</v>
      </c>
      <c r="AM86" s="205">
        <f>DB_Census_State!AO86*FE_ConvertionFactors!$F$27*FE_ConvertionFactors!$H$27</f>
        <v>22808.385999999999</v>
      </c>
      <c r="AN86" s="205">
        <f>DB_Census_State!AO86*FE_ConvertionFactors!$C$29*FE_ConvertionFactors!$F$29*FE_ConvertionFactors!$H$29</f>
        <v>62750.141999999993</v>
      </c>
      <c r="AO86" s="205">
        <f>DB_Census_State!AO86*FE_ConvertionFactors!$F$27*FE_ConvertionFactors!$I$27</f>
        <v>12237.083500000001</v>
      </c>
      <c r="AP86" s="205">
        <f>DB_Census_State!AP86*FE_ConvertionFactors!$F$31*FE_ConvertionFactors!$G$31</f>
        <v>61.258679999999991</v>
      </c>
      <c r="AQ86" s="205">
        <f>DB_Census_State!AP86*FE_ConvertionFactors!$F$31*FE_ConvertionFactors!$H$31</f>
        <v>8358.0336000000007</v>
      </c>
      <c r="AR86" s="205">
        <f>DB_Census_State!AP86*FE_ConvertionFactors!$F$31*FE_ConvertionFactors!$I$31</f>
        <v>6965.0280000000002</v>
      </c>
      <c r="AS86" s="205">
        <f>DB_Census_State!AQ86*FE_ConvertionFactors!$C$34*FE_ConvertionFactors!$F$34*FE_ConvertionFactors!$G$34</f>
        <v>37.927680000000002</v>
      </c>
      <c r="AT86" s="205">
        <f>DB_Census_State!AQ86*FE_ConvertionFactors!$C$35*FE_ConvertionFactors!$F$35*FE_ConvertionFactors!$G$35</f>
        <v>126.17726399999999</v>
      </c>
      <c r="AU86" s="205">
        <f>DB_Census_State!AQ86*FE_ConvertionFactors!$C$35*FE_ConvertionFactors!$C$37*FE_ConvertionFactors!$F$37*FE_ConvertionFactors!$G$37</f>
        <v>72.229473792000007</v>
      </c>
      <c r="AV86" s="205">
        <f>DB_Census_State!AQ86*FE_ConvertionFactors!$C$35*FE_ConvertionFactors!$C$38*FE_ConvertionFactors!$C$39*FE_ConvertionFactors!$F$39*FE_ConvertionFactors!$G$39</f>
        <v>26.893671288000004</v>
      </c>
      <c r="AW86" s="205">
        <f>DB_Census_State!AQ86*FE_ConvertionFactors!$C$35*FE_ConvertionFactors!$C$38*FE_ConvertionFactors!$C$40*FE_ConvertionFactors!$F$40*FE_ConvertionFactors!$G$40</f>
        <v>5.5260968400000001</v>
      </c>
      <c r="AX86" s="205">
        <f>DB_Census_State!AQ86*FE_ConvertionFactors!$C$35*FE_ConvertionFactors!$C$38*FE_ConvertionFactors!$C$41*FE_ConvertionFactors!$F$41*FE_ConvertionFactors!$G$41</f>
        <v>0</v>
      </c>
      <c r="AY86" s="205">
        <f>DB_Census_State!AQ86*FE_ConvertionFactors!$C$35*FE_ConvertionFactors!$C$42*FE_ConvertionFactors!$C$44*FE_ConvertionFactors!$F$44*FE_ConvertionFactors!$G$44</f>
        <v>145.01602057841853</v>
      </c>
      <c r="AZ86" s="205">
        <f>(DB_Census_State!AQ86*FE_ConvertionFactors!$D$46/FE_ConvertionFactors!$D$33)*FE_ConvertionFactors!$F$46*FE_ConvertionFactors!$G$46</f>
        <v>497.75564800000001</v>
      </c>
      <c r="BA86" s="205">
        <f>DB_Census_State!AQ86*FE_ConvertionFactors!$C$34*FE_ConvertionFactors!$F$34*FE_ConvertionFactors!$H$34</f>
        <v>12895.4112</v>
      </c>
      <c r="BB86" s="205">
        <f>DB_Census_State!AQ86*FE_ConvertionFactors!$C$35*FE_ConvertionFactors!$F$35*FE_ConvertionFactors!$H$35</f>
        <v>143000.89920000001</v>
      </c>
      <c r="BC86" s="205">
        <f>DB_Census_State!AQ86*FE_ConvertionFactors!$C$35*FE_ConvertionFactors!$C$37*FE_ConvertionFactors!$F$37*FE_ConvertionFactors!$H$37</f>
        <v>73834.573209599999</v>
      </c>
      <c r="BD86" s="205">
        <f>DB_Census_State!AQ86*FE_ConvertionFactors!$C$35*FE_ConvertionFactors!$C$38*FE_ConvertionFactors!$C$39*FE_ConvertionFactors!$F$39*FE_ConvertionFactors!$H$39</f>
        <v>7187.9448715200006</v>
      </c>
      <c r="BE86" s="205">
        <f>DB_Census_State!AQ86*FE_ConvertionFactors!$C$35*FE_ConvertionFactors!$C$38*FE_ConvertionFactors!$C$40*FE_ConvertionFactors!$F$40*FE_ConvertionFactors!$H$40</f>
        <v>2471.6724048000005</v>
      </c>
      <c r="BF86" s="205">
        <f>DB_Census_State!AQ86*FE_ConvertionFactors!$C$35*FE_ConvertionFactors!$C$38*FE_ConvertionFactors!$C$41*FE_ConvertionFactors!$F$41*FE_ConvertionFactors!$H$41</f>
        <v>26972.376303600002</v>
      </c>
      <c r="BG86" s="205">
        <f>DB_Census_State!AQ86*FE_ConvertionFactors!$C$35*FE_ConvertionFactors!$C$42*FE_ConvertionFactors!$C$44*FE_ConvertionFactors!$F$44*FE_ConvertionFactors!$H$44</f>
        <v>15214.795601670143</v>
      </c>
      <c r="BH86" s="205">
        <f>(DB_Census_State!AQ86*FE_ConvertionFactors!$D$46/FE_ConvertionFactors!$D$33)*FE_ConvertionFactors!$F$46*FE_ConvertionFactors!$H$46</f>
        <v>162727.80799999999</v>
      </c>
      <c r="BI86" s="205">
        <f>DB_Census_State!AQ86*FE_ConvertionFactors!$C$35*FE_ConvertionFactors!$C$38*FE_ConvertionFactors!$C$41*FE_ConvertionFactors!$F$41*FE_ConvertionFactors!$I$41</f>
        <v>24968.714063904001</v>
      </c>
      <c r="BJ86" s="181">
        <f>DB_Census_State!AR86*FE_ConvertionFactors!$F$48*FE_ConvertionFactors!$G$48</f>
        <v>1134.0077759999999</v>
      </c>
      <c r="BK86" s="205">
        <f>(DB_Census_State!AR86*FE_ConvertionFactors!$D$50/FE_ConvertionFactors!$D$48)*FE_ConvertionFactors!$F$50*FE_ConvertionFactors!$G$50</f>
        <v>480.9710399999999</v>
      </c>
      <c r="BL86" s="181">
        <f>DB_Census_State!AR86*FE_ConvertionFactors!$F$48*FE_ConvertionFactors!$H$48</f>
        <v>85050.583200000008</v>
      </c>
      <c r="BM86" s="205">
        <f>(DB_Census_State!AR86*FE_ConvertionFactors!$D$50/FE_ConvertionFactors!$D$48)*FE_ConvertionFactors!$F$50*FE_ConvertionFactors!$H$50</f>
        <v>121258.89599999996</v>
      </c>
      <c r="BN86" s="181">
        <f>DB_Census_State!AR86*FE_ConvertionFactors!$F$48*FE_ConvertionFactors!$I$48</f>
        <v>60038.395560000004</v>
      </c>
      <c r="BO86" s="181">
        <f>DB_Census_State!AS86*FE_ConvertionFactors!$F$52*FE_ConvertionFactors!$G$52</f>
        <v>74.895029999999991</v>
      </c>
      <c r="BP86" s="205">
        <f>DB_Census_State!AS86*FE_ConvertionFactors!$C$53*FE_ConvertionFactors!$F$53*FE_ConvertionFactors!$G$53</f>
        <v>22.468509000000001</v>
      </c>
      <c r="BQ86" s="205">
        <f>DB_Census_State!AS86*FE_ConvertionFactors!$C$54*FE_ConvertionFactors!$C$55*FE_ConvertionFactors!$F$55*FE_ConvertionFactors!$G$55</f>
        <v>36.210509999999999</v>
      </c>
      <c r="BR86" s="205">
        <f>DB_Census_State!AS86*FE_ConvertionFactors!$C$54*FE_ConvertionFactors!$C$56*FE_ConvertionFactors!$F$56*FE_ConvertionFactors!$G$56</f>
        <v>6.3658974462890834</v>
      </c>
      <c r="BS86" s="205">
        <f>DB_Census_State!AS86*FE_ConvertionFactors!$F$52*FE_ConvertionFactors!$H$52</f>
        <v>17812.872000000003</v>
      </c>
      <c r="BT86" s="205">
        <f>DB_Census_State!AS86*FE_ConvertionFactors!$C$53*FE_ConvertionFactors!$F$53*FE_ConvertionFactors!$H$53</f>
        <v>5343.8616000000011</v>
      </c>
      <c r="BU86" s="205">
        <f>DB_Census_State!AS86*FE_ConvertionFactors!$C$54*FE_ConvertionFactors!$C$55*FE_ConvertionFactors!$F$55*FE_ConvertionFactors!$H$55</f>
        <v>10923.503850000001</v>
      </c>
      <c r="BV86" s="205">
        <f>DB_Census_State!AS86*FE_ConvertionFactors!$C$54*FE_ConvertionFactors!$C$56*FE_ConvertionFactors!$F$56*FE_ConvertionFactors!$H$56</f>
        <v>1672.1090625585994</v>
      </c>
      <c r="BW86" s="205">
        <f>DB_Census_State!AS86*FE_ConvertionFactors!$F$52*FE_ConvertionFactors!$I$52</f>
        <v>9108.8549999999996</v>
      </c>
      <c r="BX86" s="205">
        <f>DB_Census_State!AS86*FE_ConvertionFactors!$C$53*FE_ConvertionFactors!$F$53*FE_ConvertionFactors!$I$53</f>
        <v>2732.6565000000001</v>
      </c>
      <c r="BY86" s="205">
        <f>DB_Census_State!AS86*FE_ConvertionFactors!$C$54*FE_ConvertionFactors!$C$55*FE_ConvertionFactors!$F$55*FE_ConvertionFactors!$L$55</f>
        <v>5672.9799000000003</v>
      </c>
      <c r="BZ86" s="205">
        <f>DB_Census_State!AS86*FE_ConvertionFactors!$C$54*FE_ConvertionFactors!$C$56*FE_ConvertionFactors!$F$56*FE_ConvertionFactors!$I$56</f>
        <v>954.88461694336252</v>
      </c>
      <c r="CA86" s="205">
        <f>DB_Census_State!AT86*FE_ConvertionFactors!$F$58*FE_ConvertionFactors!$G$58</f>
        <v>3519.0373919999997</v>
      </c>
      <c r="CB86" s="205">
        <f>(DB_Census_State!AT86*FE_ConvertionFactors!$D$60/FE_ConvertionFactors!$D$58)*FE_ConvertionFactors!$F$60*FE_ConvertionFactors!$G$60</f>
        <v>16500.39641590909</v>
      </c>
      <c r="CC86" s="205">
        <f>DB_Census_State!AT86*FE_ConvertionFactors!$F$58*FE_ConvertionFactors!$H$58</f>
        <v>2314443.8232000005</v>
      </c>
      <c r="CD86" s="205">
        <f>(DB_Census_State!AT86*FE_ConvertionFactors!$D$60/FE_ConvertionFactors!$D$58)*FE_ConvertionFactors!$F$60*FE_ConvertionFactors!$H$60</f>
        <v>1318706.3802272726</v>
      </c>
      <c r="CE86" s="205">
        <f>DB_Census_State!AT86*FE_ConvertionFactors!$F$58*FE_ConvertionFactors!$I$58</f>
        <v>1732449.1776000001</v>
      </c>
      <c r="CF86" s="205">
        <f>DB_Census_State!AU86*FE_ConvertionFactors!$F$62*FE_ConvertionFactors!$G$62</f>
        <v>1817.9040000000002</v>
      </c>
      <c r="CG86" s="205">
        <f>DB_Census_State!AU86*FE_ConvertionFactors!$C$63*FE_ConvertionFactors!$F$63*FE_ConvertionFactors!$G$63</f>
        <v>727.16160000000013</v>
      </c>
      <c r="CH86" s="205">
        <f>DB_Census_State!AU86*FE_ConvertionFactors!$C$64*FE_ConvertionFactors!$F$64*FE_ConvertionFactors!$G$64</f>
        <v>1090.7423999999999</v>
      </c>
      <c r="CI86" s="205">
        <f>(DB_Census_State!AU86*FE_ConvertionFactors!$D$66/FE_ConvertionFactors!$D$62)*FE_ConvertionFactors!$F$66*FE_ConvertionFactors!$G$66</f>
        <v>965.76149999999996</v>
      </c>
      <c r="CJ86" s="205">
        <f>DB_Census_State!AU86*FE_ConvertionFactors!$F$62*FE_ConvertionFactors!$H$62</f>
        <v>341765.95200000005</v>
      </c>
      <c r="CK86" s="205">
        <f>DB_Census_State!AU86*FE_ConvertionFactors!$C$63*FE_ConvertionFactors!$F$63*FE_ConvertionFactors!$H$63</f>
        <v>136706.38080000001</v>
      </c>
      <c r="CL86" s="205">
        <f>DB_Census_State!AU86*FE_ConvertionFactors!$C$64*FE_ConvertionFactors!$F$64*FE_ConvertionFactors!$H$64</f>
        <v>205059.57119999998</v>
      </c>
      <c r="CM86" s="205">
        <f>(DB_Census_State!AU86*FE_ConvertionFactors!$D$66/FE_ConvertionFactors!$D$62)*FE_ConvertionFactors!$F$66*FE_ConvertionFactors!$H$66</f>
        <v>289728.45</v>
      </c>
      <c r="CN86" s="205">
        <f>DB_Census_State!AU86*FE_ConvertionFactors!$F$62*FE_ConvertionFactors!$I$62</f>
        <v>290864.64000000001</v>
      </c>
      <c r="CO86" s="205">
        <f>DB_Census_State!AU86*FE_ConvertionFactors!$C$63*FE_ConvertionFactors!$F$63*FE_ConvertionFactors!$I$63</f>
        <v>116345.85600000001</v>
      </c>
      <c r="CP86" s="205">
        <f>DB_Census_State!AU86*FE_ConvertionFactors!$C$64*FE_ConvertionFactors!$F$64*FE_ConvertionFactors!$L$64</f>
        <v>175064.15519999995</v>
      </c>
      <c r="CQ86" s="205">
        <f>DB_Census_State!AU86*FE_ConvertionFactors!$C$64*FE_ConvertionFactors!$F$64*FE_ConvertionFactors!$I$63</f>
        <v>174518.78399999999</v>
      </c>
      <c r="CR86" s="205">
        <f>DB_Census_State!AV86*FE_ConvertionFactors!$F$68*FE_ConvertionFactors!$G$68</f>
        <v>0</v>
      </c>
      <c r="CS86" s="205">
        <f>DB_Census_State!AV86*FE_ConvertionFactors!$C$69*FE_ConvertionFactors!$F$69*FE_ConvertionFactors!$G$69</f>
        <v>0</v>
      </c>
      <c r="CT86" s="205">
        <f>DB_Census_State!AV86*FE_ConvertionFactors!$C$70*FE_ConvertionFactors!$C$71*FE_ConvertionFactors!$F$71*FE_ConvertionFactors!$G$71</f>
        <v>0</v>
      </c>
      <c r="CU86" s="205">
        <f>DB_Census_State!AV86*FE_ConvertionFactors!$C$70*FE_ConvertionFactors!$C$72*FE_ConvertionFactors!$F$72*FE_ConvertionFactors!$G$72</f>
        <v>0</v>
      </c>
      <c r="CV86" s="205">
        <f>(DB_Census_State!AV86*FE_ConvertionFactors!$D$74/FE_ConvertionFactors!$D$69)*FE_ConvertionFactors!$F$74*FE_ConvertionFactors!$G$74</f>
        <v>0</v>
      </c>
      <c r="CW86" s="205">
        <f>DB_Census_State!AV86*FE_ConvertionFactors!$F$68*FE_ConvertionFactors!$H$68</f>
        <v>0</v>
      </c>
      <c r="CX86" s="205">
        <f>DB_Census_State!AV86*FE_ConvertionFactors!$C$69*FE_ConvertionFactors!$F$69*FE_ConvertionFactors!$H$69</f>
        <v>0</v>
      </c>
      <c r="CY86" s="205">
        <f>DB_Census_State!AV86*FE_ConvertionFactors!$C$70*FE_ConvertionFactors!$C$71*FE_ConvertionFactors!$F$71*FE_ConvertionFactors!$H$71</f>
        <v>0</v>
      </c>
      <c r="CZ86" s="205">
        <f>DB_Census_State!AV86*FE_ConvertionFactors!$C$70*FE_ConvertionFactors!$C$72*FE_ConvertionFactors!$F$72*FE_ConvertionFactors!$H$72</f>
        <v>0</v>
      </c>
      <c r="DA86" s="205">
        <f>(DB_Census_State!AV86*FE_ConvertionFactors!$D$74/FE_ConvertionFactors!$D$69)*FE_ConvertionFactors!$F$74*FE_ConvertionFactors!$H$74</f>
        <v>0</v>
      </c>
      <c r="DB86" s="205">
        <f>DB_Census_State!AV86*FE_ConvertionFactors!$F$68*FE_ConvertionFactors!$I$68</f>
        <v>0</v>
      </c>
      <c r="DC86" s="205">
        <f>DB_Census_State!AV86*FE_ConvertionFactors!$C$69*FE_ConvertionFactors!$F$69*FE_ConvertionFactors!$I$69</f>
        <v>0</v>
      </c>
      <c r="DD86" s="205">
        <f>DB_Census_State!AV86*FE_ConvertionFactors!$C$70*FE_ConvertionFactors!$C$71*FE_ConvertionFactors!$F$71*FE_ConvertionFactors!$I$71</f>
        <v>0</v>
      </c>
      <c r="DE86" s="205">
        <f>DB_Census_State!AV86*FE_ConvertionFactors!$C$70*FE_ConvertionFactors!$C$72*FE_ConvertionFactors!$F$72*FE_ConvertionFactors!$L$72</f>
        <v>0</v>
      </c>
      <c r="DF86" s="205">
        <f>DB_Census_State!AV86*FE_ConvertionFactors!$C$70*FE_ConvertionFactors!$C$72*FE_ConvertionFactors!$F$72*FE_ConvertionFactors!$I$69</f>
        <v>0</v>
      </c>
      <c r="DG86" s="205">
        <f>DB_Census_State!AW86*FE_ConvertionFactors!$F$76*FE_ConvertionFactors!$G$76</f>
        <v>0</v>
      </c>
      <c r="DH86" s="205">
        <f>DB_Census_State!AW86*FE_ConvertionFactors!$C$77*FE_ConvertionFactors!$F$77*FE_ConvertionFactors!$G$77</f>
        <v>0</v>
      </c>
      <c r="DI86" s="205">
        <f>DB_Census_State!AW86*FE_ConvertionFactors!$C$78*FE_ConvertionFactors!$F$78*FE_ConvertionFactors!$G$78</f>
        <v>0</v>
      </c>
      <c r="DJ86" s="205">
        <f>(DB_Census_State!AW86*FE_ConvertionFactors!$D$80/FE_ConvertionFactors!$D$76)*FE_ConvertionFactors!$F$80*FE_ConvertionFactors!$G$80</f>
        <v>0</v>
      </c>
      <c r="DK86" s="205">
        <f>DB_Census_State!AW86*FE_ConvertionFactors!$F$76*FE_ConvertionFactors!$H$76</f>
        <v>0</v>
      </c>
      <c r="DL86" s="205">
        <f>DB_Census_State!AW86*FE_ConvertionFactors!$C$77*FE_ConvertionFactors!$F$77*FE_ConvertionFactors!$H$77</f>
        <v>0</v>
      </c>
      <c r="DM86" s="205">
        <f>DB_Census_State!AW86*FE_ConvertionFactors!$C$78*FE_ConvertionFactors!$F$78*FE_ConvertionFactors!$H$78</f>
        <v>0</v>
      </c>
      <c r="DN86" s="205">
        <f>(DB_Census_State!AW86*FE_ConvertionFactors!$D$80/FE_ConvertionFactors!$D$76)*FE_ConvertionFactors!$F$80*FE_ConvertionFactors!$H$80</f>
        <v>0</v>
      </c>
      <c r="DO86" s="205">
        <f>DB_Census_State!AW86*FE_ConvertionFactors!$F$76*FE_ConvertionFactors!$I$76</f>
        <v>0</v>
      </c>
      <c r="DP86" s="205">
        <f>DB_Census_State!AW86*FE_ConvertionFactors!$C$77*FE_ConvertionFactors!$F$77*FE_ConvertionFactors!$I$77</f>
        <v>0</v>
      </c>
      <c r="DQ86" s="205">
        <f>DB_Census_State!AW86*FE_ConvertionFactors!$C$78*FE_ConvertionFactors!$F$78*FE_ConvertionFactors!$L$78</f>
        <v>0</v>
      </c>
      <c r="DR86" s="205">
        <f>DB_Census_State!AW86*FE_ConvertionFactors!$C$78*FE_ConvertionFactors!$F$78*FE_ConvertionFactors!$I$77</f>
        <v>0</v>
      </c>
      <c r="DS86" s="181">
        <f>SUM(DB_Census_State!M86:N86)*FE_ConvertionFactors!$E$84*FE_ConvertionFactors!$F$84*FE_ConvertionFactors!$G$84</f>
        <v>8038.0401793353367</v>
      </c>
      <c r="DT86" s="181">
        <f>SUM(DB_Census_State!O86:P86)*FE_ConvertionFactors!$E$85*FE_ConvertionFactors!$F$85*FE_ConvertionFactors!$G$85</f>
        <v>48.594043142000004</v>
      </c>
      <c r="DU86" s="181">
        <f>SUM(DB_Census_State!Q86:S86)*FE_ConvertionFactors!$E$86*FE_ConvertionFactors!$F$86*FE_ConvertionFactors!$G$86</f>
        <v>37.970742624750002</v>
      </c>
      <c r="DV86" s="181">
        <f>DB_Census_State!U86*FE_ConvertionFactors!$E$87*FE_ConvertionFactors!$F$87*FE_ConvertionFactors!$G$87</f>
        <v>1085.5554127289558</v>
      </c>
      <c r="DW86" s="181">
        <f>DB_Census_State!V86*FE_ConvertionFactors!$E$88*FE_ConvertionFactors!$F$88*FE_ConvertionFactors!$G$88</f>
        <v>2292.0543674999999</v>
      </c>
      <c r="DX86" s="181">
        <f>SUM(DB_Census_State!M86:N86)*FE_ConvertionFactors!$E$84*FE_ConvertionFactors!$F$84*FE_ConvertionFactors!$H$84</f>
        <v>454097.07506634697</v>
      </c>
      <c r="DY86" s="181">
        <f>SUM(DB_Census_State!O86:P86)*FE_ConvertionFactors!$E$85*FE_ConvertionFactors!$F$85*FE_ConvertionFactors!$H$85</f>
        <v>3029.9815135600002</v>
      </c>
      <c r="DZ86" s="181">
        <f>SUM(DB_Census_State!Q86:S86)*FE_ConvertionFactors!$E$86*FE_ConvertionFactors!$F$86*FE_ConvertionFactors!$H$86</f>
        <v>2413.008823875</v>
      </c>
      <c r="EA86" s="181">
        <f>DB_Census_State!U86*FE_ConvertionFactors!$E$87*FE_ConvertionFactors!$F$87*FE_ConvertionFactors!$H$87</f>
        <v>82963.431801824336</v>
      </c>
      <c r="EB86" s="181">
        <f>DB_Census_State!V86*FE_ConvertionFactors!$E$88*FE_ConvertionFactors!$F$88*FE_ConvertionFactors!$H$88</f>
        <v>136996.353</v>
      </c>
      <c r="EC86" s="181">
        <f>SUM(DB_Census_State!M86:N86)*FE_ConvertionFactors!$E$84*FE_ConvertionFactors!$F$84*FE_ConvertionFactors!$I$84</f>
        <v>306211.05445086997</v>
      </c>
      <c r="ED86" s="181">
        <f>SUM(DB_Census_State!O86:P86)*FE_ConvertionFactors!$E$85*FE_ConvertionFactors!$F$85*FE_ConvertionFactors!$I$85</f>
        <v>2046.6667582160001</v>
      </c>
      <c r="EE86" s="181">
        <f>SUM(DB_Census_State!Q86:S86)*FE_ConvertionFactors!$E$86*FE_ConvertionFactors!$F$86*FE_ConvertionFactors!$I$86</f>
        <v>1629.9191678249999</v>
      </c>
      <c r="EF86" s="181">
        <f>DB_Census_State!U86*FE_ConvertionFactors!$E$87*FE_ConvertionFactors!$F$87*FE_ConvertionFactors!$I$87</f>
        <v>66370.745441459483</v>
      </c>
      <c r="EG86" s="181">
        <f>DB_Census_State!V86*FE_ConvertionFactors!$E$88*FE_ConvertionFactors!$F$88*FE_ConvertionFactors!$I$88</f>
        <v>87466.902300000016</v>
      </c>
      <c r="EH86" s="181">
        <f>DB_Census_State!W86*0.00104*FE_ConvertionFactors!$F$90*FE_ConvertionFactors!$G$90</f>
        <v>1098.5371904000001</v>
      </c>
      <c r="EI86" s="181">
        <f>DB_Census_State!X86*0.00104*FE_ConvertionFactors!$F$91*FE_ConvertionFactors!$G$91</f>
        <v>0.97507279999999996</v>
      </c>
      <c r="EJ86" s="181">
        <f>DB_Census_State!Y86*0.000054*FE_ConvertionFactors!$F$92*FE_ConvertionFactors!$G$92</f>
        <v>1298.2499207999999</v>
      </c>
      <c r="EK86" s="205">
        <f>DB_Census_State!W86*0.00104*FE_ConvertionFactors!$F$90*FE_ConvertionFactors!$H$90</f>
        <v>130580.83584</v>
      </c>
      <c r="EL86" s="205">
        <f>DB_Census_State!X86*0.00104*FE_ConvertionFactors!$F$91*FE_ConvertionFactors!$H$91</f>
        <v>115.90487999999999</v>
      </c>
      <c r="EM86" s="205">
        <f>DB_Census_State!Y86*0.000054*FE_ConvertionFactors!$F$92*FE_ConvertionFactors!$H$92</f>
        <v>107940.20770080001</v>
      </c>
      <c r="EN86" s="205">
        <f>DB_Census_State!W86*0.00104*FE_ConvertionFactors!$F$90*FE_ConvertionFactors!$I$90</f>
        <v>90618.954649599997</v>
      </c>
      <c r="EO86" s="205">
        <f>DB_Census_State!X86*0.00104*FE_ConvertionFactors!$F$91*FE_ConvertionFactors!$I$91</f>
        <v>80.434307199999992</v>
      </c>
      <c r="EP86" s="205">
        <f>DB_Census_State!Y86*0.000054*FE_ConvertionFactors!$F$92*FE_ConvertionFactors!$I$92</f>
        <v>63799.710393599998</v>
      </c>
    </row>
    <row r="87" spans="1:146" x14ac:dyDescent="0.2">
      <c r="A87" s="203">
        <v>14</v>
      </c>
      <c r="B87" s="203" t="s">
        <v>35</v>
      </c>
      <c r="C87" s="203">
        <v>2006</v>
      </c>
      <c r="D87" s="204" t="s">
        <v>200</v>
      </c>
      <c r="E87" s="205">
        <f>DB_Census_State!AL87*FE_ConvertionFactors!$C$4*FE_ConvertionFactors!$F$4*FE_ConvertionFactors!$G$4</f>
        <v>0</v>
      </c>
      <c r="F87" s="205">
        <f>DB_Census_State!AL87*FE_ConvertionFactors!$C$5*FE_ConvertionFactors!$F$5*FE_ConvertionFactors!$G$5</f>
        <v>0</v>
      </c>
      <c r="G87" s="205">
        <f>(DB_Census_State!AL87*FE_ConvertionFactors!$D$9/FE_ConvertionFactors!$D$3)*FE_ConvertionFactors!$C$10*FE_ConvertionFactors!$F$10*FE_ConvertionFactors!$G$10</f>
        <v>0</v>
      </c>
      <c r="H87" s="205">
        <f>(DB_Census_State!AL87*FE_ConvertionFactors!$D$9/FE_ConvertionFactors!$D$3)*FE_ConvertionFactors!$C$11*FE_ConvertionFactors!$F$11*FE_ConvertionFactors!$G$11</f>
        <v>0</v>
      </c>
      <c r="I87" s="205">
        <f>DB_Census_State!AL87*FE_ConvertionFactors!$C$4*FE_ConvertionFactors!$F$4*FE_ConvertionFactors!$H$4</f>
        <v>0</v>
      </c>
      <c r="J87" s="205">
        <f>DB_Census_State!AL87*FE_ConvertionFactors!$C$5*FE_ConvertionFactors!$F$5*FE_ConvertionFactors!$H$5</f>
        <v>0</v>
      </c>
      <c r="K87" s="205">
        <f>(DB_Census_State!AL87*FE_ConvertionFactors!$D$9/FE_ConvertionFactors!$D$3)*FE_ConvertionFactors!$C$10*FE_ConvertionFactors!$F$10*FE_ConvertionFactors!$H$10</f>
        <v>0</v>
      </c>
      <c r="L87" s="205">
        <f>(DB_Census_State!AL87*FE_ConvertionFactors!$D$9/FE_ConvertionFactors!$D$3)*FE_ConvertionFactors!$C$11*FE_ConvertionFactors!$F$11*FE_ConvertionFactors!$H$11</f>
        <v>0</v>
      </c>
      <c r="M87" s="205">
        <f>DB_Census_State!AL87*FE_ConvertionFactors!$C$4*FE_ConvertionFactors!$F$4*FE_ConvertionFactors!$I$4</f>
        <v>0</v>
      </c>
      <c r="N87" s="205">
        <f>DB_Census_State!AL87*FE_ConvertionFactors!$C$5*FE_ConvertionFactors!$F$5*FE_ConvertionFactors!$L$5</f>
        <v>0</v>
      </c>
      <c r="O87" s="205">
        <f>DB_Census_State!AM87*FE_ConvertionFactors!$C$14*FE_ConvertionFactors!$F$14*FE_ConvertionFactors!$G$14</f>
        <v>3355.1402559999997</v>
      </c>
      <c r="P87" s="205">
        <f>DB_Census_State!AM87*FE_ConvertionFactors!$C$15*FE_ConvertionFactors!$F$15*FE_ConvertionFactors!$G$15</f>
        <v>964.55942319999997</v>
      </c>
      <c r="Q87" s="205">
        <f>DB_Census_State!AM87*FE_ConvertionFactors!$C$16*FE_ConvertionFactors!$F$16*FE_ConvertionFactors!$G$16</f>
        <v>1342.0561024000001</v>
      </c>
      <c r="R87" s="205">
        <f>DB_Census_State!AM87*FE_ConvertionFactors!$C$17*FE_ConvertionFactors!$F$17*FE_ConvertionFactors!$G$17</f>
        <v>491.91460040000004</v>
      </c>
      <c r="S87" s="205">
        <f>(DB_Census_State!AM87*FE_ConvertionFactors!$D$19/FE_ConvertionFactors!$D$13)*FE_ConvertionFactors!$F$19*FE_ConvertionFactors!$G$19</f>
        <v>3445.7988693333346</v>
      </c>
      <c r="T87" s="205">
        <f>DB_Census_State!AM87*FE_ConvertionFactors!$C$14*FE_ConvertionFactors!$F$14*FE_ConvertionFactors!$H$14</f>
        <v>580697.35199999996</v>
      </c>
      <c r="U87" s="205">
        <f>DB_Census_State!AM87*FE_ConvertionFactors!$C$15*FE_ConvertionFactors!$F$15*FE_ConvertionFactors!$H$15</f>
        <v>138166.62007999999</v>
      </c>
      <c r="V87" s="205">
        <f>DB_Census_State!AM87*FE_ConvertionFactors!$C$16*FE_ConvertionFactors!$F$16*FE_ConvertionFactors!$H$16</f>
        <v>232278.94080000004</v>
      </c>
      <c r="W87" s="205">
        <f>DB_Census_State!AM87*FE_ConvertionFactors!$C$17*FE_ConvertionFactors!$F$17*FE_ConvertionFactors!$H$17</f>
        <v>216708.32396000004</v>
      </c>
      <c r="X87" s="205">
        <f>(DB_Census_State!AM87*FE_ConvertionFactors!$D$19/FE_ConvertionFactors!$D$13)*FE_ConvertionFactors!$F$19*FE_ConvertionFactors!$H$19</f>
        <v>1271663.8684444448</v>
      </c>
      <c r="Y87" s="205">
        <f>DB_Census_State!AM87*FE_ConvertionFactors!$C$14*FE_ConvertionFactors!$F$14*FE_ConvertionFactors!$I$14</f>
        <v>538758.09879999992</v>
      </c>
      <c r="Z87" s="205">
        <f>DB_Census_State!AM87*FE_ConvertionFactors!$C$15*FE_ConvertionFactors!$F$15*FE_ConvertionFactors!$L$15</f>
        <v>92219.701610000004</v>
      </c>
      <c r="AA87" s="205">
        <f>DB_Census_State!AM87*FE_ConvertionFactors!$C$15*FE_ConvertionFactors!$F$15*FE_ConvertionFactors!$I$14</f>
        <v>108838.79978</v>
      </c>
      <c r="AB87" s="205">
        <f>DB_Census_State!AM87*FE_ConvertionFactors!$C$16*FE_ConvertionFactors!$F$16*FE_ConvertionFactors!$L$16</f>
        <v>154528.61131285128</v>
      </c>
      <c r="AC87" s="205">
        <f>DB_Census_State!AM87*FE_ConvertionFactors!$C$16*FE_ConvertionFactors!$F$16*FE_ConvertionFactors!$I$14</f>
        <v>215503.23952</v>
      </c>
      <c r="AD87" s="205">
        <f>DB_Census_State!AN87*FE_ConvertionFactors!$C$22*FE_ConvertionFactors!$F$22*FE_ConvertionFactors!$G$22</f>
        <v>109.48506799999998</v>
      </c>
      <c r="AE87" s="205">
        <f>DB_Census_State!AN87*FE_ConvertionFactors!$C$23*FE_ConvertionFactors!$F$23*FE_ConvertionFactors!$G$23</f>
        <v>44.000602799999989</v>
      </c>
      <c r="AF87" s="205">
        <f>(DB_Census_State!AN87*FE_ConvertionFactors!$D$25/FE_ConvertionFactors!$D$21)*FE_ConvertionFactors!$F$25*FE_ConvertionFactors!$G$25</f>
        <v>2493.9308800000003</v>
      </c>
      <c r="AG87" s="205">
        <f>DB_Census_State!AN87*FE_ConvertionFactors!$C$22*FE_ConvertionFactors!$F$22*FE_ConvertionFactors!$H$22</f>
        <v>35531.003199999999</v>
      </c>
      <c r="AH87" s="205">
        <f>DB_Census_State!AN87*FE_ConvertionFactors!$C$23*FE_ConvertionFactors!$F$23*FE_ConvertionFactors!$H$23</f>
        <v>11402.973119999997</v>
      </c>
      <c r="AI87" s="205">
        <f>(DB_Census_State!AN87*FE_ConvertionFactors!$D$25/FE_ConvertionFactors!$D$21)*FE_ConvertionFactors!$F$25*FE_ConvertionFactors!$H$25</f>
        <v>265919.136</v>
      </c>
      <c r="AJ87" s="205">
        <f>DB_Census_State!AN87*FE_ConvertionFactors!$C$22*FE_ConvertionFactors!$F$22*FE_ConvertionFactors!$I$22</f>
        <v>31399.491199999997</v>
      </c>
      <c r="AK87" s="205">
        <f>DB_Census_State!AO87*FE_ConvertionFactors!$F$27*FE_ConvertionFactors!$G$27</f>
        <v>0</v>
      </c>
      <c r="AL87" s="205">
        <f>DB_Census_State!AO87*FE_ConvertionFactors!$C$29*FE_ConvertionFactors!$F$29*FE_ConvertionFactors!$G$29</f>
        <v>0</v>
      </c>
      <c r="AM87" s="205">
        <f>DB_Census_State!AO87*FE_ConvertionFactors!$F$27*FE_ConvertionFactors!$H$27</f>
        <v>0</v>
      </c>
      <c r="AN87" s="205">
        <f>DB_Census_State!AO87*FE_ConvertionFactors!$C$29*FE_ConvertionFactors!$F$29*FE_ConvertionFactors!$H$29</f>
        <v>0</v>
      </c>
      <c r="AO87" s="205">
        <f>DB_Census_State!AO87*FE_ConvertionFactors!$F$27*FE_ConvertionFactors!$I$27</f>
        <v>0</v>
      </c>
      <c r="AP87" s="205">
        <f>DB_Census_State!AP87*FE_ConvertionFactors!$F$31*FE_ConvertionFactors!$G$31</f>
        <v>3.3112799999999996</v>
      </c>
      <c r="AQ87" s="205">
        <f>DB_Census_State!AP87*FE_ConvertionFactors!$F$31*FE_ConvertionFactors!$H$31</f>
        <v>451.78560000000004</v>
      </c>
      <c r="AR87" s="205">
        <f>DB_Census_State!AP87*FE_ConvertionFactors!$F$31*FE_ConvertionFactors!$I$31</f>
        <v>376.488</v>
      </c>
      <c r="AS87" s="205">
        <f>DB_Census_State!AQ87*FE_ConvertionFactors!$C$34*FE_ConvertionFactors!$F$34*FE_ConvertionFactors!$G$34</f>
        <v>0.37856000000000001</v>
      </c>
      <c r="AT87" s="205">
        <f>DB_Census_State!AQ87*FE_ConvertionFactors!$C$35*FE_ConvertionFactors!$F$35*FE_ConvertionFactors!$G$35</f>
        <v>1.2593880000000002</v>
      </c>
      <c r="AU87" s="205">
        <f>DB_Census_State!AQ87*FE_ConvertionFactors!$C$35*FE_ConvertionFactors!$C$37*FE_ConvertionFactors!$F$37*FE_ConvertionFactors!$G$37</f>
        <v>0.72092966400000025</v>
      </c>
      <c r="AV87" s="205">
        <f>DB_Census_State!AQ87*FE_ConvertionFactors!$C$35*FE_ConvertionFactors!$C$38*FE_ConvertionFactors!$C$39*FE_ConvertionFactors!$F$39*FE_ConvertionFactors!$G$39</f>
        <v>0.26842844600000004</v>
      </c>
      <c r="AW87" s="205">
        <f>DB_Census_State!AQ87*FE_ConvertionFactors!$C$35*FE_ConvertionFactors!$C$38*FE_ConvertionFactors!$C$40*FE_ConvertionFactors!$F$40*FE_ConvertionFactors!$G$40</f>
        <v>5.5156530000000009E-2</v>
      </c>
      <c r="AX87" s="205">
        <f>DB_Census_State!AQ87*FE_ConvertionFactors!$C$35*FE_ConvertionFactors!$C$38*FE_ConvertionFactors!$C$41*FE_ConvertionFactors!$F$41*FE_ConvertionFactors!$G$41</f>
        <v>0</v>
      </c>
      <c r="AY87" s="205">
        <f>DB_Census_State!AQ87*FE_ConvertionFactors!$C$35*FE_ConvertionFactors!$C$42*FE_ConvertionFactors!$C$44*FE_ConvertionFactors!$F$44*FE_ConvertionFactors!$G$44</f>
        <v>1.4474195297515198</v>
      </c>
      <c r="AZ87" s="205">
        <f>(DB_Census_State!AQ87*FE_ConvertionFactors!$D$46/FE_ConvertionFactors!$D$33)*FE_ConvertionFactors!$F$46*FE_ConvertionFactors!$G$46</f>
        <v>4.9681493333333338</v>
      </c>
      <c r="BA87" s="205">
        <f>DB_Census_State!AQ87*FE_ConvertionFactors!$C$34*FE_ConvertionFactors!$F$34*FE_ConvertionFactors!$H$34</f>
        <v>128.71039999999999</v>
      </c>
      <c r="BB87" s="205">
        <f>DB_Census_State!AQ87*FE_ConvertionFactors!$C$35*FE_ConvertionFactors!$F$35*FE_ConvertionFactors!$H$35</f>
        <v>1427.3064000000002</v>
      </c>
      <c r="BC87" s="205">
        <f>DB_Census_State!AQ87*FE_ConvertionFactors!$C$35*FE_ConvertionFactors!$C$37*FE_ConvertionFactors!$F$37*FE_ConvertionFactors!$H$37</f>
        <v>736.95032320000018</v>
      </c>
      <c r="BD87" s="205">
        <f>DB_Census_State!AQ87*FE_ConvertionFactors!$C$35*FE_ConvertionFactors!$C$38*FE_ConvertionFactors!$C$39*FE_ConvertionFactors!$F$39*FE_ConvertionFactors!$H$39</f>
        <v>71.743602840000008</v>
      </c>
      <c r="BE87" s="205">
        <f>DB_Census_State!AQ87*FE_ConvertionFactors!$C$35*FE_ConvertionFactors!$C$38*FE_ConvertionFactors!$C$40*FE_ConvertionFactors!$F$40*FE_ConvertionFactors!$H$40</f>
        <v>24.670011600000006</v>
      </c>
      <c r="BF87" s="205">
        <f>DB_Census_State!AQ87*FE_ConvertionFactors!$C$35*FE_ConvertionFactors!$C$38*FE_ConvertionFactors!$C$41*FE_ConvertionFactors!$F$41*FE_ConvertionFactors!$H$41</f>
        <v>269.21400870000002</v>
      </c>
      <c r="BG87" s="205">
        <f>DB_Census_State!AQ87*FE_ConvertionFactors!$C$35*FE_ConvertionFactors!$C$42*FE_ConvertionFactors!$C$44*FE_ConvertionFactors!$F$44*FE_ConvertionFactors!$H$44</f>
        <v>151.86040967884799</v>
      </c>
      <c r="BH87" s="205">
        <f>(DB_Census_State!AQ87*FE_ConvertionFactors!$D$46/FE_ConvertionFactors!$D$33)*FE_ConvertionFactors!$F$46*FE_ConvertionFactors!$H$46</f>
        <v>1624.2026666666668</v>
      </c>
      <c r="BI87" s="205">
        <f>DB_Census_State!AQ87*FE_ConvertionFactors!$C$35*FE_ConvertionFactors!$C$38*FE_ConvertionFactors!$C$41*FE_ConvertionFactors!$F$41*FE_ConvertionFactors!$I$41</f>
        <v>249.215253768</v>
      </c>
      <c r="BJ87" s="181">
        <f>DB_Census_State!AR87*FE_ConvertionFactors!$F$48*FE_ConvertionFactors!$G$48</f>
        <v>43.972631999999997</v>
      </c>
      <c r="BK87" s="205">
        <f>(DB_Census_State!AR87*FE_ConvertionFactors!$D$50/FE_ConvertionFactors!$D$48)*FE_ConvertionFactors!$F$50*FE_ConvertionFactors!$G$50</f>
        <v>18.650279999999995</v>
      </c>
      <c r="BL87" s="181">
        <f>DB_Census_State!AR87*FE_ConvertionFactors!$F$48*FE_ConvertionFactors!$H$48</f>
        <v>3297.9474</v>
      </c>
      <c r="BM87" s="205">
        <f>(DB_Census_State!AR87*FE_ConvertionFactors!$D$50/FE_ConvertionFactors!$D$48)*FE_ConvertionFactors!$F$50*FE_ConvertionFactors!$H$50</f>
        <v>4701.9719999999988</v>
      </c>
      <c r="BN87" s="181">
        <f>DB_Census_State!AR87*FE_ConvertionFactors!$F$48*FE_ConvertionFactors!$I$48</f>
        <v>2328.0671700000003</v>
      </c>
      <c r="BO87" s="181">
        <f>DB_Census_State!AS87*FE_ConvertionFactors!$F$52*FE_ConvertionFactors!$G$52</f>
        <v>5.9640299999999993</v>
      </c>
      <c r="BP87" s="205">
        <f>DB_Census_State!AS87*FE_ConvertionFactors!$C$53*FE_ConvertionFactors!$F$53*FE_ConvertionFactors!$G$53</f>
        <v>1.7892089999999998</v>
      </c>
      <c r="BQ87" s="205">
        <f>DB_Census_State!AS87*FE_ConvertionFactors!$C$54*FE_ConvertionFactors!$C$55*FE_ConvertionFactors!$F$55*FE_ConvertionFactors!$G$55</f>
        <v>2.8835100000000002</v>
      </c>
      <c r="BR87" s="205">
        <f>DB_Census_State!AS87*FE_ConvertionFactors!$C$54*FE_ConvertionFactors!$C$56*FE_ConvertionFactors!$F$56*FE_ConvertionFactors!$G$56</f>
        <v>0.50692820800781413</v>
      </c>
      <c r="BS87" s="205">
        <f>DB_Census_State!AS87*FE_ConvertionFactors!$F$52*FE_ConvertionFactors!$H$52</f>
        <v>1418.4720000000002</v>
      </c>
      <c r="BT87" s="205">
        <f>DB_Census_State!AS87*FE_ConvertionFactors!$C$53*FE_ConvertionFactors!$F$53*FE_ConvertionFactors!$H$53</f>
        <v>425.54160000000002</v>
      </c>
      <c r="BU87" s="205">
        <f>DB_Census_State!AS87*FE_ConvertionFactors!$C$54*FE_ConvertionFactors!$C$55*FE_ConvertionFactors!$F$55*FE_ConvertionFactors!$H$55</f>
        <v>869.85885000000007</v>
      </c>
      <c r="BV87" s="205">
        <f>DB_Census_State!AS87*FE_ConvertionFactors!$C$54*FE_ConvertionFactors!$C$56*FE_ConvertionFactors!$F$56*FE_ConvertionFactors!$H$56</f>
        <v>133.1531426367192</v>
      </c>
      <c r="BW87" s="205">
        <f>DB_Census_State!AS87*FE_ConvertionFactors!$F$52*FE_ConvertionFactors!$I$52</f>
        <v>725.35500000000002</v>
      </c>
      <c r="BX87" s="205">
        <f>DB_Census_State!AS87*FE_ConvertionFactors!$C$53*FE_ConvertionFactors!$F$53*FE_ConvertionFactors!$I$53</f>
        <v>217.60649999999998</v>
      </c>
      <c r="BY87" s="205">
        <f>DB_Census_State!AS87*FE_ConvertionFactors!$C$54*FE_ConvertionFactors!$C$55*FE_ConvertionFactors!$F$55*FE_ConvertionFactors!$L$55</f>
        <v>451.74990000000003</v>
      </c>
      <c r="BZ87" s="205">
        <f>DB_Census_State!AS87*FE_ConvertionFactors!$C$54*FE_ConvertionFactors!$C$56*FE_ConvertionFactors!$F$56*FE_ConvertionFactors!$I$56</f>
        <v>76.039231201172129</v>
      </c>
      <c r="CA87" s="205">
        <f>DB_Census_State!AT87*FE_ConvertionFactors!$F$58*FE_ConvertionFactors!$G$58</f>
        <v>65.704495999999992</v>
      </c>
      <c r="CB87" s="205">
        <f>(DB_Census_State!AT87*FE_ConvertionFactors!$D$60/FE_ConvertionFactors!$D$58)*FE_ConvertionFactors!$F$60*FE_ConvertionFactors!$G$60</f>
        <v>308.08147500000001</v>
      </c>
      <c r="CC87" s="205">
        <f>DB_Census_State!AT87*FE_ConvertionFactors!$F$58*FE_ConvertionFactors!$H$58</f>
        <v>43213.341600000007</v>
      </c>
      <c r="CD87" s="205">
        <f>(DB_Census_State!AT87*FE_ConvertionFactors!$D$60/FE_ConvertionFactors!$D$58)*FE_ConvertionFactors!$F$60*FE_ConvertionFactors!$H$60</f>
        <v>24621.772499999999</v>
      </c>
      <c r="CE87" s="205">
        <f>DB_Census_State!AT87*FE_ConvertionFactors!$F$58*FE_ConvertionFactors!$I$58</f>
        <v>32346.828800000003</v>
      </c>
      <c r="CF87" s="205">
        <f>DB_Census_State!AU87*FE_ConvertionFactors!$F$62*FE_ConvertionFactors!$G$62</f>
        <v>1385.0320000000002</v>
      </c>
      <c r="CG87" s="205">
        <f>DB_Census_State!AU87*FE_ConvertionFactors!$C$63*FE_ConvertionFactors!$F$63*FE_ConvertionFactors!$G$63</f>
        <v>554.01280000000008</v>
      </c>
      <c r="CH87" s="205">
        <f>DB_Census_State!AU87*FE_ConvertionFactors!$C$64*FE_ConvertionFactors!$F$64*FE_ConvertionFactors!$G$64</f>
        <v>831.01919999999996</v>
      </c>
      <c r="CI87" s="205">
        <f>(DB_Census_State!AU87*FE_ConvertionFactors!$D$66/FE_ConvertionFactors!$D$62)*FE_ConvertionFactors!$F$66*FE_ConvertionFactors!$G$66</f>
        <v>735.79824999999994</v>
      </c>
      <c r="CJ87" s="205">
        <f>DB_Census_State!AU87*FE_ConvertionFactors!$F$62*FE_ConvertionFactors!$H$62</f>
        <v>260386.016</v>
      </c>
      <c r="CK87" s="205">
        <f>DB_Census_State!AU87*FE_ConvertionFactors!$C$63*FE_ConvertionFactors!$F$63*FE_ConvertionFactors!$H$63</f>
        <v>104154.40640000002</v>
      </c>
      <c r="CL87" s="205">
        <f>DB_Census_State!AU87*FE_ConvertionFactors!$C$64*FE_ConvertionFactors!$F$64*FE_ConvertionFactors!$H$64</f>
        <v>156231.6096</v>
      </c>
      <c r="CM87" s="205">
        <f>(DB_Census_State!AU87*FE_ConvertionFactors!$D$66/FE_ConvertionFactors!$D$62)*FE_ConvertionFactors!$F$66*FE_ConvertionFactors!$H$66</f>
        <v>220739.47500000001</v>
      </c>
      <c r="CN87" s="205">
        <f>DB_Census_State!AU87*FE_ConvertionFactors!$F$62*FE_ConvertionFactors!$I$62</f>
        <v>221605.12</v>
      </c>
      <c r="CO87" s="205">
        <f>DB_Census_State!AU87*FE_ConvertionFactors!$C$63*FE_ConvertionFactors!$F$63*FE_ConvertionFactors!$I$63</f>
        <v>88642.04800000001</v>
      </c>
      <c r="CP87" s="205">
        <f>DB_Census_State!AU87*FE_ConvertionFactors!$C$64*FE_ConvertionFactors!$F$64*FE_ConvertionFactors!$L$64</f>
        <v>133378.58159999998</v>
      </c>
      <c r="CQ87" s="205">
        <f>DB_Census_State!AU87*FE_ConvertionFactors!$C$64*FE_ConvertionFactors!$F$64*FE_ConvertionFactors!$I$63</f>
        <v>132963.07199999999</v>
      </c>
      <c r="CR87" s="205">
        <f>DB_Census_State!AV87*FE_ConvertionFactors!$F$68*FE_ConvertionFactors!$G$68</f>
        <v>3328.7800000000007</v>
      </c>
      <c r="CS87" s="205">
        <f>DB_Census_State!AV87*FE_ConvertionFactors!$C$69*FE_ConvertionFactors!$F$69*FE_ConvertionFactors!$G$69</f>
        <v>665.75600000000009</v>
      </c>
      <c r="CT87" s="205">
        <f>DB_Census_State!AV87*FE_ConvertionFactors!$C$70*FE_ConvertionFactors!$C$71*FE_ConvertionFactors!$F$71*FE_ConvertionFactors!$G$71</f>
        <v>0</v>
      </c>
      <c r="CU87" s="205">
        <f>DB_Census_State!AV87*FE_ConvertionFactors!$C$70*FE_ConvertionFactors!$C$72*FE_ConvertionFactors!$F$72*FE_ConvertionFactors!$G$72</f>
        <v>2831.4653891999997</v>
      </c>
      <c r="CV87" s="205">
        <f>(DB_Census_State!AV87*FE_ConvertionFactors!$D$74/FE_ConvertionFactors!$D$69)*FE_ConvertionFactors!$F$74*FE_ConvertionFactors!$G$74</f>
        <v>411.52500000000003</v>
      </c>
      <c r="CW87" s="205">
        <f>DB_Census_State!AV87*FE_ConvertionFactors!$F$68*FE_ConvertionFactors!$H$68</f>
        <v>194733.63</v>
      </c>
      <c r="CX87" s="205">
        <f>DB_Census_State!AV87*FE_ConvertionFactors!$C$69*FE_ConvertionFactors!$F$69*FE_ConvertionFactors!$H$69</f>
        <v>38946.726000000002</v>
      </c>
      <c r="CY87" s="205">
        <f>DB_Census_State!AV87*FE_ConvertionFactors!$C$70*FE_ConvertionFactors!$C$71*FE_ConvertionFactors!$F$71*FE_ConvertionFactors!$H$71</f>
        <v>43127.819999999992</v>
      </c>
      <c r="CZ87" s="205">
        <f>DB_Census_State!AV87*FE_ConvertionFactors!$C$70*FE_ConvertionFactors!$C$72*FE_ConvertionFactors!$F$72*FE_ConvertionFactors!$H$72</f>
        <v>107683.14317999998</v>
      </c>
      <c r="DA87" s="205">
        <f>(DB_Census_State!AV87*FE_ConvertionFactors!$D$74/FE_ConvertionFactors!$D$69)*FE_ConvertionFactors!$F$74*FE_ConvertionFactors!$H$74</f>
        <v>135803.25</v>
      </c>
      <c r="DB87" s="205">
        <f>DB_Census_State!AV87*FE_ConvertionFactors!$F$68*FE_ConvertionFactors!$I$68</f>
        <v>158117.05000000002</v>
      </c>
      <c r="DC87" s="205">
        <f>DB_Census_State!AV87*FE_ConvertionFactors!$C$69*FE_ConvertionFactors!$F$69*FE_ConvertionFactors!$I$69</f>
        <v>31623.410000000003</v>
      </c>
      <c r="DD87" s="205">
        <f>DB_Census_State!AV87*FE_ConvertionFactors!$C$70*FE_ConvertionFactors!$C$71*FE_ConvertionFactors!$F$71*FE_ConvertionFactors!$I$71</f>
        <v>40603.799999999996</v>
      </c>
      <c r="DE87" s="205">
        <f>DB_Census_State!AV87*FE_ConvertionFactors!$C$70*FE_ConvertionFactors!$C$72*FE_ConvertionFactors!$F$72*FE_ConvertionFactors!$L$72</f>
        <v>75706.169190000001</v>
      </c>
      <c r="DF87" s="205">
        <f>DB_Census_State!AV87*FE_ConvertionFactors!$C$70*FE_ConvertionFactors!$C$72*FE_ConvertionFactors!$F$72*FE_ConvertionFactors!$I$69</f>
        <v>103856.83859999999</v>
      </c>
      <c r="DG87" s="205">
        <f>DB_Census_State!AW87*FE_ConvertionFactors!$F$76*FE_ConvertionFactors!$G$76</f>
        <v>0</v>
      </c>
      <c r="DH87" s="205">
        <f>DB_Census_State!AW87*FE_ConvertionFactors!$C$77*FE_ConvertionFactors!$F$77*FE_ConvertionFactors!$G$77</f>
        <v>0</v>
      </c>
      <c r="DI87" s="205">
        <f>DB_Census_State!AW87*FE_ConvertionFactors!$C$78*FE_ConvertionFactors!$F$78*FE_ConvertionFactors!$G$78</f>
        <v>0</v>
      </c>
      <c r="DJ87" s="205">
        <f>(DB_Census_State!AW87*FE_ConvertionFactors!$D$80/FE_ConvertionFactors!$D$76)*FE_ConvertionFactors!$F$80*FE_ConvertionFactors!$G$80</f>
        <v>0</v>
      </c>
      <c r="DK87" s="205">
        <f>DB_Census_State!AW87*FE_ConvertionFactors!$F$76*FE_ConvertionFactors!$H$76</f>
        <v>0</v>
      </c>
      <c r="DL87" s="205">
        <f>DB_Census_State!AW87*FE_ConvertionFactors!$C$77*FE_ConvertionFactors!$F$77*FE_ConvertionFactors!$H$77</f>
        <v>0</v>
      </c>
      <c r="DM87" s="205">
        <f>DB_Census_State!AW87*FE_ConvertionFactors!$C$78*FE_ConvertionFactors!$F$78*FE_ConvertionFactors!$H$78</f>
        <v>0</v>
      </c>
      <c r="DN87" s="205">
        <f>(DB_Census_State!AW87*FE_ConvertionFactors!$D$80/FE_ConvertionFactors!$D$76)*FE_ConvertionFactors!$F$80*FE_ConvertionFactors!$H$80</f>
        <v>0</v>
      </c>
      <c r="DO87" s="205">
        <f>DB_Census_State!AW87*FE_ConvertionFactors!$F$76*FE_ConvertionFactors!$I$76</f>
        <v>0</v>
      </c>
      <c r="DP87" s="205">
        <f>DB_Census_State!AW87*FE_ConvertionFactors!$C$77*FE_ConvertionFactors!$F$77*FE_ConvertionFactors!$I$77</f>
        <v>0</v>
      </c>
      <c r="DQ87" s="205">
        <f>DB_Census_State!AW87*FE_ConvertionFactors!$C$78*FE_ConvertionFactors!$F$78*FE_ConvertionFactors!$L$78</f>
        <v>0</v>
      </c>
      <c r="DR87" s="205">
        <f>DB_Census_State!AW87*FE_ConvertionFactors!$C$78*FE_ConvertionFactors!$F$78*FE_ConvertionFactors!$I$77</f>
        <v>0</v>
      </c>
      <c r="DS87" s="181">
        <f>SUM(DB_Census_State!M87:N87)*FE_ConvertionFactors!$E$84*FE_ConvertionFactors!$F$84*FE_ConvertionFactors!$G$84</f>
        <v>3554.884460629557</v>
      </c>
      <c r="DT87" s="181">
        <f>SUM(DB_Census_State!O87:P87)*FE_ConvertionFactors!$E$85*FE_ConvertionFactors!$F$85*FE_ConvertionFactors!$G$85</f>
        <v>22.367962194</v>
      </c>
      <c r="DU87" s="181">
        <f>SUM(DB_Census_State!Q87:S87)*FE_ConvertionFactors!$E$86*FE_ConvertionFactors!$F$86*FE_ConvertionFactors!$G$86</f>
        <v>45.067782906000005</v>
      </c>
      <c r="DV87" s="181">
        <f>DB_Census_State!U87*FE_ConvertionFactors!$E$87*FE_ConvertionFactors!$F$87*FE_ConvertionFactors!$G$87</f>
        <v>321.39949760542407</v>
      </c>
      <c r="DW87" s="181">
        <f>DB_Census_State!V87*FE_ConvertionFactors!$E$88*FE_ConvertionFactors!$F$88*FE_ConvertionFactors!$G$88</f>
        <v>282.12664500000005</v>
      </c>
      <c r="DX87" s="181">
        <f>SUM(DB_Census_State!M87:N87)*FE_ConvertionFactors!$E$84*FE_ConvertionFactors!$F$84*FE_ConvertionFactors!$H$84</f>
        <v>200827.88836024122</v>
      </c>
      <c r="DY87" s="181">
        <f>SUM(DB_Census_State!O87:P87)*FE_ConvertionFactors!$E$85*FE_ConvertionFactors!$F$85*FE_ConvertionFactors!$H$85</f>
        <v>1394.70823092</v>
      </c>
      <c r="DZ87" s="181">
        <f>SUM(DB_Census_State!Q87:S87)*FE_ConvertionFactors!$E$86*FE_ConvertionFactors!$F$86*FE_ConvertionFactors!$H$86</f>
        <v>2864.0197770000004</v>
      </c>
      <c r="EA87" s="181">
        <f>DB_Census_State!U87*FE_ConvertionFactors!$E$87*FE_ConvertionFactors!$F$87*FE_ConvertionFactors!$H$87</f>
        <v>24562.914972435257</v>
      </c>
      <c r="EB87" s="181">
        <f>DB_Census_State!V87*FE_ConvertionFactors!$E$88*FE_ConvertionFactors!$F$88*FE_ConvertionFactors!$H$88</f>
        <v>16862.742000000002</v>
      </c>
      <c r="EC87" s="181">
        <f>SUM(DB_Census_State!M87:N87)*FE_ConvertionFactors!$E$84*FE_ConvertionFactors!$F$84*FE_ConvertionFactors!$I$84</f>
        <v>135424.16992874505</v>
      </c>
      <c r="ED87" s="181">
        <f>SUM(DB_Census_State!O87:P87)*FE_ConvertionFactors!$E$85*FE_ConvertionFactors!$F$85*FE_ConvertionFactors!$I$85</f>
        <v>942.08593711200001</v>
      </c>
      <c r="EE87" s="181">
        <f>SUM(DB_Census_State!Q87:S87)*FE_ConvertionFactors!$E$86*FE_ConvertionFactors!$F$86*FE_ConvertionFactors!$I$86</f>
        <v>1934.5643022000002</v>
      </c>
      <c r="EF87" s="181">
        <f>DB_Census_State!U87*FE_ConvertionFactors!$E$87*FE_ConvertionFactors!$F$87*FE_ConvertionFactors!$I$87</f>
        <v>19650.331977948208</v>
      </c>
      <c r="EG87" s="181">
        <f>DB_Census_State!V87*FE_ConvertionFactors!$E$88*FE_ConvertionFactors!$F$88*FE_ConvertionFactors!$I$88</f>
        <v>10766.212200000004</v>
      </c>
      <c r="EH87" s="181">
        <f>DB_Census_State!W87*0.00104*FE_ConvertionFactors!$F$90*FE_ConvertionFactors!$G$90</f>
        <v>242.89399679999997</v>
      </c>
      <c r="EI87" s="181">
        <f>DB_Census_State!X87*0.00104*FE_ConvertionFactors!$F$91*FE_ConvertionFactors!$G$91</f>
        <v>3.3623199999999992E-2</v>
      </c>
      <c r="EJ87" s="181">
        <f>DB_Census_State!Y87*0.000054*FE_ConvertionFactors!$F$92*FE_ConvertionFactors!$G$92</f>
        <v>11.574511199999998</v>
      </c>
      <c r="EK87" s="205">
        <f>DB_Census_State!W87*0.00104*FE_ConvertionFactors!$F$90*FE_ConvertionFactors!$H$90</f>
        <v>28872.305279999993</v>
      </c>
      <c r="EL87" s="205">
        <f>DB_Census_State!X87*0.00104*FE_ConvertionFactors!$F$91*FE_ConvertionFactors!$H$91</f>
        <v>3.9967199999999989</v>
      </c>
      <c r="EM87" s="205">
        <f>DB_Census_State!Y87*0.000054*FE_ConvertionFactors!$F$92*FE_ConvertionFactors!$H$92</f>
        <v>962.33793119999996</v>
      </c>
      <c r="EN87" s="205">
        <f>DB_Census_State!W87*0.00104*FE_ConvertionFactors!$F$90*FE_ConvertionFactors!$I$90</f>
        <v>20036.463283199995</v>
      </c>
      <c r="EO87" s="205">
        <f>DB_Census_State!X87*0.00104*FE_ConvertionFactors!$F$91*FE_ConvertionFactors!$I$91</f>
        <v>2.7735967999999991</v>
      </c>
      <c r="EP87" s="205">
        <f>DB_Census_State!Y87*0.000054*FE_ConvertionFactors!$F$92*FE_ConvertionFactors!$I$92</f>
        <v>568.80455039999993</v>
      </c>
    </row>
    <row r="88" spans="1:146" x14ac:dyDescent="0.2">
      <c r="A88" s="203">
        <v>15</v>
      </c>
      <c r="B88" s="203" t="s">
        <v>36</v>
      </c>
      <c r="C88" s="203">
        <v>2006</v>
      </c>
      <c r="D88" s="204" t="s">
        <v>200</v>
      </c>
      <c r="E88" s="205">
        <f>DB_Census_State!AL88*FE_ConvertionFactors!$C$4*FE_ConvertionFactors!$F$4*FE_ConvertionFactors!$G$4</f>
        <v>0</v>
      </c>
      <c r="F88" s="205">
        <f>DB_Census_State!AL88*FE_ConvertionFactors!$C$5*FE_ConvertionFactors!$F$5*FE_ConvertionFactors!$G$5</f>
        <v>0</v>
      </c>
      <c r="G88" s="205">
        <f>(DB_Census_State!AL88*FE_ConvertionFactors!$D$9/FE_ConvertionFactors!$D$3)*FE_ConvertionFactors!$C$10*FE_ConvertionFactors!$F$10*FE_ConvertionFactors!$G$10</f>
        <v>0</v>
      </c>
      <c r="H88" s="205">
        <f>(DB_Census_State!AL88*FE_ConvertionFactors!$D$9/FE_ConvertionFactors!$D$3)*FE_ConvertionFactors!$C$11*FE_ConvertionFactors!$F$11*FE_ConvertionFactors!$G$11</f>
        <v>0</v>
      </c>
      <c r="I88" s="205">
        <f>DB_Census_State!AL88*FE_ConvertionFactors!$C$4*FE_ConvertionFactors!$F$4*FE_ConvertionFactors!$H$4</f>
        <v>0</v>
      </c>
      <c r="J88" s="205">
        <f>DB_Census_State!AL88*FE_ConvertionFactors!$C$5*FE_ConvertionFactors!$F$5*FE_ConvertionFactors!$H$5</f>
        <v>0</v>
      </c>
      <c r="K88" s="205">
        <f>(DB_Census_State!AL88*FE_ConvertionFactors!$D$9/FE_ConvertionFactors!$D$3)*FE_ConvertionFactors!$C$10*FE_ConvertionFactors!$F$10*FE_ConvertionFactors!$H$10</f>
        <v>0</v>
      </c>
      <c r="L88" s="205">
        <f>(DB_Census_State!AL88*FE_ConvertionFactors!$D$9/FE_ConvertionFactors!$D$3)*FE_ConvertionFactors!$C$11*FE_ConvertionFactors!$F$11*FE_ConvertionFactors!$H$11</f>
        <v>0</v>
      </c>
      <c r="M88" s="205">
        <f>DB_Census_State!AL88*FE_ConvertionFactors!$C$4*FE_ConvertionFactors!$F$4*FE_ConvertionFactors!$I$4</f>
        <v>0</v>
      </c>
      <c r="N88" s="205">
        <f>DB_Census_State!AL88*FE_ConvertionFactors!$C$5*FE_ConvertionFactors!$F$5*FE_ConvertionFactors!$L$5</f>
        <v>0</v>
      </c>
      <c r="O88" s="205">
        <f>DB_Census_State!AM88*FE_ConvertionFactors!$C$14*FE_ConvertionFactors!$F$14*FE_ConvertionFactors!$G$14</f>
        <v>12232.38848</v>
      </c>
      <c r="P88" s="205">
        <f>DB_Census_State!AM88*FE_ConvertionFactors!$C$15*FE_ConvertionFactors!$F$15*FE_ConvertionFactors!$G$15</f>
        <v>3516.653456</v>
      </c>
      <c r="Q88" s="205">
        <f>DB_Census_State!AM88*FE_ConvertionFactors!$C$16*FE_ConvertionFactors!$F$16*FE_ConvertionFactors!$G$16</f>
        <v>4892.9553919999998</v>
      </c>
      <c r="R88" s="205">
        <f>DB_Census_State!AM88*FE_ConvertionFactors!$C$17*FE_ConvertionFactors!$F$17*FE_ConvertionFactors!$G$17</f>
        <v>1793.454232</v>
      </c>
      <c r="S88" s="205">
        <f>(DB_Census_State!AM88*FE_ConvertionFactors!$D$19/FE_ConvertionFactors!$D$13)*FE_ConvertionFactors!$F$19*FE_ConvertionFactors!$G$19</f>
        <v>12562.917546666667</v>
      </c>
      <c r="T88" s="205">
        <f>DB_Census_State!AM88*FE_ConvertionFactors!$C$14*FE_ConvertionFactors!$F$14*FE_ConvertionFactors!$H$14</f>
        <v>2117144.16</v>
      </c>
      <c r="U88" s="205">
        <f>DB_Census_State!AM88*FE_ConvertionFactors!$C$15*FE_ConvertionFactors!$F$15*FE_ConvertionFactors!$H$15</f>
        <v>503736.84640000004</v>
      </c>
      <c r="V88" s="205">
        <f>DB_Census_State!AM88*FE_ConvertionFactors!$C$16*FE_ConvertionFactors!$F$16*FE_ConvertionFactors!$H$16</f>
        <v>846857.66399999999</v>
      </c>
      <c r="W88" s="205">
        <f>DB_Census_State!AM88*FE_ConvertionFactors!$C$17*FE_ConvertionFactors!$F$17*FE_ConvertionFactors!$H$17</f>
        <v>790089.29680000013</v>
      </c>
      <c r="X88" s="205">
        <f>(DB_Census_State!AM88*FE_ConvertionFactors!$D$19/FE_ConvertionFactors!$D$13)*FE_ConvertionFactors!$F$19*FE_ConvertionFactors!$H$19</f>
        <v>4636314.8088888889</v>
      </c>
      <c r="Y88" s="205">
        <f>DB_Census_State!AM88*FE_ConvertionFactors!$C$14*FE_ConvertionFactors!$F$14*FE_ConvertionFactors!$I$14</f>
        <v>1964239.3039999998</v>
      </c>
      <c r="Z88" s="205">
        <f>DB_Census_State!AM88*FE_ConvertionFactors!$C$15*FE_ConvertionFactors!$F$15*FE_ConvertionFactors!$L$15</f>
        <v>336220.58380000002</v>
      </c>
      <c r="AA88" s="205">
        <f>DB_Census_State!AM88*FE_ConvertionFactors!$C$15*FE_ConvertionFactors!$F$15*FE_ConvertionFactors!$I$14</f>
        <v>396811.5724</v>
      </c>
      <c r="AB88" s="205">
        <f>DB_Census_State!AM88*FE_ConvertionFactors!$C$16*FE_ConvertionFactors!$F$16*FE_ConvertionFactors!$L$16</f>
        <v>563390.45781271788</v>
      </c>
      <c r="AC88" s="205">
        <f>DB_Census_State!AM88*FE_ConvertionFactors!$C$16*FE_ConvertionFactors!$F$16*FE_ConvertionFactors!$I$14</f>
        <v>785695.72159999993</v>
      </c>
      <c r="AD88" s="205">
        <f>DB_Census_State!AN88*FE_ConvertionFactors!$C$22*FE_ConvertionFactors!$F$22*FE_ConvertionFactors!$G$22</f>
        <v>308.02571799999998</v>
      </c>
      <c r="AE88" s="205">
        <f>DB_Census_State!AN88*FE_ConvertionFactors!$C$23*FE_ConvertionFactors!$F$23*FE_ConvertionFactors!$G$23</f>
        <v>123.79146779999996</v>
      </c>
      <c r="AF88" s="205">
        <f>(DB_Census_State!AN88*FE_ConvertionFactors!$D$25/FE_ConvertionFactors!$D$21)*FE_ConvertionFactors!$F$25*FE_ConvertionFactors!$G$25</f>
        <v>7016.4348800000007</v>
      </c>
      <c r="AG88" s="205">
        <f>DB_Census_State!AN88*FE_ConvertionFactors!$C$22*FE_ConvertionFactors!$F$22*FE_ConvertionFactors!$H$22</f>
        <v>99963.06319999999</v>
      </c>
      <c r="AH88" s="205">
        <f>DB_Census_State!AN88*FE_ConvertionFactors!$C$23*FE_ConvertionFactors!$F$23*FE_ConvertionFactors!$H$23</f>
        <v>32081.169119999991</v>
      </c>
      <c r="AI88" s="205">
        <f>(DB_Census_State!AN88*FE_ConvertionFactors!$D$25/FE_ConvertionFactors!$D$21)*FE_ConvertionFactors!$F$25*FE_ConvertionFactors!$H$25</f>
        <v>748137.93599999999</v>
      </c>
      <c r="AJ88" s="205">
        <f>DB_Census_State!AN88*FE_ConvertionFactors!$C$22*FE_ConvertionFactors!$F$22*FE_ConvertionFactors!$I$22</f>
        <v>88339.451199999996</v>
      </c>
      <c r="AK88" s="205">
        <f>DB_Census_State!AO88*FE_ConvertionFactors!$F$27*FE_ConvertionFactors!$G$27</f>
        <v>5594.96</v>
      </c>
      <c r="AL88" s="205">
        <f>DB_Census_State!AO88*FE_ConvertionFactors!$C$29*FE_ConvertionFactors!$F$29*FE_ConvertionFactors!$G$29</f>
        <v>6062.4564</v>
      </c>
      <c r="AM88" s="205">
        <f>DB_Census_State!AO88*FE_ConvertionFactors!$F$27*FE_ConvertionFactors!$H$27</f>
        <v>497951.44</v>
      </c>
      <c r="AN88" s="205">
        <f>DB_Census_State!AO88*FE_ConvertionFactors!$C$29*FE_ConvertionFactors!$F$29*FE_ConvertionFactors!$H$29</f>
        <v>1369957.68</v>
      </c>
      <c r="AO88" s="205">
        <f>DB_Census_State!AO88*FE_ConvertionFactors!$F$27*FE_ConvertionFactors!$I$27</f>
        <v>267159.34000000003</v>
      </c>
      <c r="AP88" s="205">
        <f>DB_Census_State!AP88*FE_ConvertionFactors!$F$31*FE_ConvertionFactors!$G$31</f>
        <v>244.20689999999996</v>
      </c>
      <c r="AQ88" s="205">
        <f>DB_Census_State!AP88*FE_ConvertionFactors!$F$31*FE_ConvertionFactors!$H$31</f>
        <v>33319.188000000002</v>
      </c>
      <c r="AR88" s="205">
        <f>DB_Census_State!AP88*FE_ConvertionFactors!$F$31*FE_ConvertionFactors!$I$31</f>
        <v>27765.99</v>
      </c>
      <c r="AS88" s="205">
        <f>DB_Census_State!AQ88*FE_ConvertionFactors!$C$34*FE_ConvertionFactors!$F$34*FE_ConvertionFactors!$G$34</f>
        <v>25.359040000000007</v>
      </c>
      <c r="AT88" s="205">
        <f>DB_Census_State!AQ88*FE_ConvertionFactors!$C$35*FE_ConvertionFactors!$F$35*FE_ConvertionFactors!$G$35</f>
        <v>84.364092000000014</v>
      </c>
      <c r="AU88" s="205">
        <f>DB_Census_State!AQ88*FE_ConvertionFactors!$C$35*FE_ConvertionFactors!$C$37*FE_ConvertionFactors!$F$37*FE_ConvertionFactors!$G$37</f>
        <v>48.293755775999998</v>
      </c>
      <c r="AV88" s="205">
        <f>DB_Census_State!AQ88*FE_ConvertionFactors!$C$35*FE_ConvertionFactors!$C$38*FE_ConvertionFactors!$C$39*FE_ConvertionFactors!$F$39*FE_ConvertionFactors!$G$39</f>
        <v>17.981529214000002</v>
      </c>
      <c r="AW88" s="205">
        <f>DB_Census_State!AQ88*FE_ConvertionFactors!$C$35*FE_ConvertionFactors!$C$38*FE_ConvertionFactors!$C$40*FE_ConvertionFactors!$F$40*FE_ConvertionFactors!$G$40</f>
        <v>3.6948347699999995</v>
      </c>
      <c r="AX88" s="205">
        <f>DB_Census_State!AQ88*FE_ConvertionFactors!$C$35*FE_ConvertionFactors!$C$38*FE_ConvertionFactors!$C$41*FE_ConvertionFactors!$F$41*FE_ConvertionFactors!$G$41</f>
        <v>0</v>
      </c>
      <c r="AY88" s="205">
        <f>DB_Census_State!AQ88*FE_ConvertionFactors!$C$35*FE_ConvertionFactors!$C$42*FE_ConvertionFactors!$C$44*FE_ConvertionFactors!$F$44*FE_ConvertionFactors!$G$44</f>
        <v>96.959979268147649</v>
      </c>
      <c r="AZ88" s="205">
        <f>(DB_Census_State!AQ88*FE_ConvertionFactors!$D$46/FE_ConvertionFactors!$D$33)*FE_ConvertionFactors!$F$46*FE_ConvertionFactors!$G$46</f>
        <v>332.80721066666672</v>
      </c>
      <c r="BA88" s="205">
        <f>DB_Census_State!AQ88*FE_ConvertionFactors!$C$34*FE_ConvertionFactors!$F$34*FE_ConvertionFactors!$H$34</f>
        <v>8622.0736000000015</v>
      </c>
      <c r="BB88" s="205">
        <f>DB_Census_State!AQ88*FE_ConvertionFactors!$C$35*FE_ConvertionFactors!$F$35*FE_ConvertionFactors!$H$35</f>
        <v>95612.637600000016</v>
      </c>
      <c r="BC88" s="205">
        <f>DB_Census_State!AQ88*FE_ConvertionFactors!$C$35*FE_ConvertionFactors!$C$37*FE_ConvertionFactors!$F$37*FE_ConvertionFactors!$H$37</f>
        <v>49366.950348799997</v>
      </c>
      <c r="BD88" s="205">
        <f>DB_Census_State!AQ88*FE_ConvertionFactors!$C$35*FE_ConvertionFactors!$C$38*FE_ConvertionFactors!$C$39*FE_ConvertionFactors!$F$39*FE_ConvertionFactors!$H$39</f>
        <v>4805.9723535599996</v>
      </c>
      <c r="BE88" s="205">
        <f>DB_Census_State!AQ88*FE_ConvertionFactors!$C$35*FE_ConvertionFactors!$C$38*FE_ConvertionFactors!$C$40*FE_ConvertionFactors!$F$40*FE_ConvertionFactors!$H$40</f>
        <v>1652.5988243999998</v>
      </c>
      <c r="BF88" s="205">
        <f>DB_Census_State!AQ88*FE_ConvertionFactors!$C$35*FE_ConvertionFactors!$C$38*FE_ConvertionFactors!$C$41*FE_ConvertionFactors!$F$41*FE_ConvertionFactors!$H$41</f>
        <v>18034.152618299995</v>
      </c>
      <c r="BG88" s="205">
        <f>DB_Census_State!AQ88*FE_ConvertionFactors!$C$35*FE_ConvertionFactors!$C$42*FE_ConvertionFactors!$C$44*FE_ConvertionFactors!$F$44*FE_ConvertionFactors!$H$44</f>
        <v>10172.85028387123</v>
      </c>
      <c r="BH88" s="205">
        <f>(DB_Census_State!AQ88*FE_ConvertionFactors!$D$46/FE_ConvertionFactors!$D$33)*FE_ConvertionFactors!$F$46*FE_ConvertionFactors!$H$46</f>
        <v>108802.35733333335</v>
      </c>
      <c r="BI88" s="205">
        <f>DB_Census_State!AQ88*FE_ConvertionFactors!$C$35*FE_ConvertionFactors!$C$38*FE_ConvertionFactors!$C$41*FE_ConvertionFactors!$F$41*FE_ConvertionFactors!$I$41</f>
        <v>16694.472709511996</v>
      </c>
      <c r="BJ88" s="181">
        <f>DB_Census_State!AR88*FE_ConvertionFactors!$F$48*FE_ConvertionFactors!$G$48</f>
        <v>9246.8478960000011</v>
      </c>
      <c r="BK88" s="205">
        <f>(DB_Census_State!AR88*FE_ConvertionFactors!$D$50/FE_ConvertionFactors!$D$48)*FE_ConvertionFactors!$F$50*FE_ConvertionFactors!$G$50</f>
        <v>3921.9008399999998</v>
      </c>
      <c r="BL88" s="181">
        <f>DB_Census_State!AR88*FE_ConvertionFactors!$F$48*FE_ConvertionFactors!$H$48</f>
        <v>693513.59220000007</v>
      </c>
      <c r="BM88" s="205">
        <f>(DB_Census_State!AR88*FE_ConvertionFactors!$D$50/FE_ConvertionFactors!$D$48)*FE_ConvertionFactors!$F$50*FE_ConvertionFactors!$H$50</f>
        <v>988760.91599999997</v>
      </c>
      <c r="BN88" s="181">
        <f>DB_Census_State!AR88*FE_ConvertionFactors!$F$48*FE_ConvertionFactors!$I$48</f>
        <v>489560.93901000009</v>
      </c>
      <c r="BO88" s="181">
        <f>DB_Census_State!AS88*FE_ConvertionFactors!$F$52*FE_ConvertionFactors!$G$52</f>
        <v>910.99809000000005</v>
      </c>
      <c r="BP88" s="205">
        <f>DB_Census_State!AS88*FE_ConvertionFactors!$C$53*FE_ConvertionFactors!$F$53*FE_ConvertionFactors!$G$53</f>
        <v>273.29942699999998</v>
      </c>
      <c r="BQ88" s="205">
        <f>DB_Census_State!AS88*FE_ConvertionFactors!$C$54*FE_ConvertionFactors!$C$55*FE_ConvertionFactors!$F$55*FE_ConvertionFactors!$G$55</f>
        <v>440.45252999999997</v>
      </c>
      <c r="BR88" s="205">
        <f>DB_Census_State!AS88*FE_ConvertionFactors!$C$54*FE_ConvertionFactors!$C$56*FE_ConvertionFactors!$F$56*FE_ConvertionFactors!$G$56</f>
        <v>77.432646928711179</v>
      </c>
      <c r="BS88" s="205">
        <f>DB_Census_State!AS88*FE_ConvertionFactors!$F$52*FE_ConvertionFactors!$H$52</f>
        <v>216669.81600000005</v>
      </c>
      <c r="BT88" s="205">
        <f>DB_Census_State!AS88*FE_ConvertionFactors!$C$53*FE_ConvertionFactors!$F$53*FE_ConvertionFactors!$H$53</f>
        <v>65000.944800000012</v>
      </c>
      <c r="BU88" s="205">
        <f>DB_Census_State!AS88*FE_ConvertionFactors!$C$54*FE_ConvertionFactors!$C$55*FE_ConvertionFactors!$F$55*FE_ConvertionFactors!$H$55</f>
        <v>132869.84655000002</v>
      </c>
      <c r="BV88" s="205">
        <f>DB_Census_State!AS88*FE_ConvertionFactors!$C$54*FE_ConvertionFactors!$C$56*FE_ConvertionFactors!$F$56*FE_ConvertionFactors!$H$56</f>
        <v>20338.975259941468</v>
      </c>
      <c r="BW88" s="205">
        <f>DB_Census_State!AS88*FE_ConvertionFactors!$F$52*FE_ConvertionFactors!$I$52</f>
        <v>110797.06500000002</v>
      </c>
      <c r="BX88" s="205">
        <f>DB_Census_State!AS88*FE_ConvertionFactors!$C$53*FE_ConvertionFactors!$F$53*FE_ConvertionFactors!$I$53</f>
        <v>33239.119500000001</v>
      </c>
      <c r="BY88" s="205">
        <f>DB_Census_State!AS88*FE_ConvertionFactors!$C$54*FE_ConvertionFactors!$C$55*FE_ConvertionFactors!$F$55*FE_ConvertionFactors!$L$55</f>
        <v>69004.229700000011</v>
      </c>
      <c r="BZ88" s="205">
        <f>DB_Census_State!AS88*FE_ConvertionFactors!$C$54*FE_ConvertionFactors!$C$56*FE_ConvertionFactors!$F$56*FE_ConvertionFactors!$I$56</f>
        <v>11614.897039306677</v>
      </c>
      <c r="CA88" s="205">
        <f>DB_Census_State!AT88*FE_ConvertionFactors!$F$58*FE_ConvertionFactors!$G$58</f>
        <v>30070.145039999999</v>
      </c>
      <c r="CB88" s="205">
        <f>(DB_Census_State!AT88*FE_ConvertionFactors!$D$60/FE_ConvertionFactors!$D$58)*FE_ConvertionFactors!$F$60*FE_ConvertionFactors!$G$60</f>
        <v>140995.74917045454</v>
      </c>
      <c r="CC88" s="205">
        <f>DB_Census_State!AT88*FE_ConvertionFactors!$F$58*FE_ConvertionFactors!$H$58</f>
        <v>19776903.084000003</v>
      </c>
      <c r="CD88" s="205">
        <f>(DB_Census_State!AT88*FE_ConvertionFactors!$D$60/FE_ConvertionFactors!$D$58)*FE_ConvertionFactors!$F$60*FE_ConvertionFactors!$H$60</f>
        <v>11268334.973863635</v>
      </c>
      <c r="CE88" s="205">
        <f>DB_Census_State!AT88*FE_ConvertionFactors!$F$58*FE_ConvertionFactors!$I$58</f>
        <v>14803763.712000001</v>
      </c>
      <c r="CF88" s="205">
        <f>DB_Census_State!AU88*FE_ConvertionFactors!$F$62*FE_ConvertionFactors!$G$62</f>
        <v>25923.304000000004</v>
      </c>
      <c r="CG88" s="205">
        <f>DB_Census_State!AU88*FE_ConvertionFactors!$C$63*FE_ConvertionFactors!$F$63*FE_ConvertionFactors!$G$63</f>
        <v>10369.321600000003</v>
      </c>
      <c r="CH88" s="205">
        <f>DB_Census_State!AU88*FE_ConvertionFactors!$C$64*FE_ConvertionFactors!$F$64*FE_ConvertionFactors!$G$64</f>
        <v>15553.982400000001</v>
      </c>
      <c r="CI88" s="205">
        <f>(DB_Census_State!AU88*FE_ConvertionFactors!$D$66/FE_ConvertionFactors!$D$62)*FE_ConvertionFactors!$F$66*FE_ConvertionFactors!$G$66</f>
        <v>13771.75525</v>
      </c>
      <c r="CJ88" s="205">
        <f>DB_Census_State!AU88*FE_ConvertionFactors!$F$62*FE_ConvertionFactors!$H$62</f>
        <v>4873581.1520000007</v>
      </c>
      <c r="CK88" s="205">
        <f>DB_Census_State!AU88*FE_ConvertionFactors!$C$63*FE_ConvertionFactors!$F$63*FE_ConvertionFactors!$H$63</f>
        <v>1949432.4608000005</v>
      </c>
      <c r="CL88" s="205">
        <f>DB_Census_State!AU88*FE_ConvertionFactors!$C$64*FE_ConvertionFactors!$F$64*FE_ConvertionFactors!$H$64</f>
        <v>2924148.6911999998</v>
      </c>
      <c r="CM88" s="205">
        <f>(DB_Census_State!AU88*FE_ConvertionFactors!$D$66/FE_ConvertionFactors!$D$62)*FE_ConvertionFactors!$F$66*FE_ConvertionFactors!$H$66</f>
        <v>4131526.5749999997</v>
      </c>
      <c r="CN88" s="205">
        <f>DB_Census_State!AU88*FE_ConvertionFactors!$F$62*FE_ConvertionFactors!$I$62</f>
        <v>4147728.64</v>
      </c>
      <c r="CO88" s="205">
        <f>DB_Census_State!AU88*FE_ConvertionFactors!$C$63*FE_ConvertionFactors!$F$63*FE_ConvertionFactors!$I$63</f>
        <v>1659091.4560000002</v>
      </c>
      <c r="CP88" s="205">
        <f>DB_Census_State!AU88*FE_ConvertionFactors!$C$64*FE_ConvertionFactors!$F$64*FE_ConvertionFactors!$L$64</f>
        <v>2496414.1751999995</v>
      </c>
      <c r="CQ88" s="205">
        <f>DB_Census_State!AU88*FE_ConvertionFactors!$C$64*FE_ConvertionFactors!$F$64*FE_ConvertionFactors!$I$63</f>
        <v>2488637.1839999999</v>
      </c>
      <c r="CR88" s="205">
        <f>DB_Census_State!AV88*FE_ConvertionFactors!$F$68*FE_ConvertionFactors!$G$68</f>
        <v>20435.688000000002</v>
      </c>
      <c r="CS88" s="205">
        <f>DB_Census_State!AV88*FE_ConvertionFactors!$C$69*FE_ConvertionFactors!$F$69*FE_ConvertionFactors!$G$69</f>
        <v>4087.1376000000005</v>
      </c>
      <c r="CT88" s="205">
        <f>DB_Census_State!AV88*FE_ConvertionFactors!$C$70*FE_ConvertionFactors!$C$71*FE_ConvertionFactors!$F$71*FE_ConvertionFactors!$G$71</f>
        <v>0</v>
      </c>
      <c r="CU88" s="205">
        <f>DB_Census_State!AV88*FE_ConvertionFactors!$C$70*FE_ConvertionFactors!$C$72*FE_ConvertionFactors!$F$72*FE_ConvertionFactors!$G$72</f>
        <v>17382.627652320003</v>
      </c>
      <c r="CV88" s="205">
        <f>(DB_Census_State!AV88*FE_ConvertionFactors!$D$74/FE_ConvertionFactors!$D$69)*FE_ConvertionFactors!$F$74*FE_ConvertionFactors!$G$74</f>
        <v>2526.3900000000003</v>
      </c>
      <c r="CW88" s="205">
        <f>DB_Census_State!AV88*FE_ConvertionFactors!$F$68*FE_ConvertionFactors!$H$68</f>
        <v>1195487.7479999999</v>
      </c>
      <c r="CX88" s="205">
        <f>DB_Census_State!AV88*FE_ConvertionFactors!$C$69*FE_ConvertionFactors!$F$69*FE_ConvertionFactors!$H$69</f>
        <v>239097.5496</v>
      </c>
      <c r="CY88" s="205">
        <f>DB_Census_State!AV88*FE_ConvertionFactors!$C$70*FE_ConvertionFactors!$C$71*FE_ConvertionFactors!$F$71*FE_ConvertionFactors!$H$71</f>
        <v>264765.67200000002</v>
      </c>
      <c r="CZ88" s="205">
        <f>DB_Census_State!AV88*FE_ConvertionFactors!$C$70*FE_ConvertionFactors!$C$72*FE_ConvertionFactors!$F$72*FE_ConvertionFactors!$H$72</f>
        <v>661076.7659280001</v>
      </c>
      <c r="DA88" s="205">
        <f>(DB_Census_State!AV88*FE_ConvertionFactors!$D$74/FE_ConvertionFactors!$D$69)*FE_ConvertionFactors!$F$74*FE_ConvertionFactors!$H$74</f>
        <v>833708.70000000007</v>
      </c>
      <c r="DB88" s="205">
        <f>DB_Census_State!AV88*FE_ConvertionFactors!$F$68*FE_ConvertionFactors!$I$68</f>
        <v>970695.18</v>
      </c>
      <c r="DC88" s="205">
        <f>DB_Census_State!AV88*FE_ConvertionFactors!$C$69*FE_ConvertionFactors!$F$69*FE_ConvertionFactors!$I$69</f>
        <v>194139.03600000002</v>
      </c>
      <c r="DD88" s="205">
        <f>DB_Census_State!AV88*FE_ConvertionFactors!$C$70*FE_ConvertionFactors!$C$71*FE_ConvertionFactors!$F$71*FE_ConvertionFactors!$I$71</f>
        <v>249270.48000000004</v>
      </c>
      <c r="DE88" s="205">
        <f>DB_Census_State!AV88*FE_ConvertionFactors!$C$70*FE_ConvertionFactors!$C$72*FE_ConvertionFactors!$F$72*FE_ConvertionFactors!$L$72</f>
        <v>464767.16792400012</v>
      </c>
      <c r="DF88" s="205">
        <f>DB_Census_State!AV88*FE_ConvertionFactors!$C$70*FE_ConvertionFactors!$C$72*FE_ConvertionFactors!$F$72*FE_ConvertionFactors!$I$69</f>
        <v>637586.72856000008</v>
      </c>
      <c r="DG88" s="205">
        <f>DB_Census_State!AW88*FE_ConvertionFactors!$F$76*FE_ConvertionFactors!$G$76</f>
        <v>0</v>
      </c>
      <c r="DH88" s="205">
        <f>DB_Census_State!AW88*FE_ConvertionFactors!$C$77*FE_ConvertionFactors!$F$77*FE_ConvertionFactors!$G$77</f>
        <v>0</v>
      </c>
      <c r="DI88" s="205">
        <f>DB_Census_State!AW88*FE_ConvertionFactors!$C$78*FE_ConvertionFactors!$F$78*FE_ConvertionFactors!$G$78</f>
        <v>0</v>
      </c>
      <c r="DJ88" s="205">
        <f>(DB_Census_State!AW88*FE_ConvertionFactors!$D$80/FE_ConvertionFactors!$D$76)*FE_ConvertionFactors!$F$80*FE_ConvertionFactors!$G$80</f>
        <v>0</v>
      </c>
      <c r="DK88" s="205">
        <f>DB_Census_State!AW88*FE_ConvertionFactors!$F$76*FE_ConvertionFactors!$H$76</f>
        <v>0</v>
      </c>
      <c r="DL88" s="205">
        <f>DB_Census_State!AW88*FE_ConvertionFactors!$C$77*FE_ConvertionFactors!$F$77*FE_ConvertionFactors!$H$77</f>
        <v>0</v>
      </c>
      <c r="DM88" s="205">
        <f>DB_Census_State!AW88*FE_ConvertionFactors!$C$78*FE_ConvertionFactors!$F$78*FE_ConvertionFactors!$H$78</f>
        <v>0</v>
      </c>
      <c r="DN88" s="205">
        <f>(DB_Census_State!AW88*FE_ConvertionFactors!$D$80/FE_ConvertionFactors!$D$76)*FE_ConvertionFactors!$F$80*FE_ConvertionFactors!$H$80</f>
        <v>0</v>
      </c>
      <c r="DO88" s="205">
        <f>DB_Census_State!AW88*FE_ConvertionFactors!$F$76*FE_ConvertionFactors!$I$76</f>
        <v>0</v>
      </c>
      <c r="DP88" s="205">
        <f>DB_Census_State!AW88*FE_ConvertionFactors!$C$77*FE_ConvertionFactors!$F$77*FE_ConvertionFactors!$I$77</f>
        <v>0</v>
      </c>
      <c r="DQ88" s="205">
        <f>DB_Census_State!AW88*FE_ConvertionFactors!$C$78*FE_ConvertionFactors!$F$78*FE_ConvertionFactors!$L$78</f>
        <v>0</v>
      </c>
      <c r="DR88" s="205">
        <f>DB_Census_State!AW88*FE_ConvertionFactors!$C$78*FE_ConvertionFactors!$F$78*FE_ConvertionFactors!$I$77</f>
        <v>0</v>
      </c>
      <c r="DS88" s="181">
        <f>SUM(DB_Census_State!M88:N88)*FE_ConvertionFactors!$E$84*FE_ConvertionFactors!$F$84*FE_ConvertionFactors!$G$84</f>
        <v>94764.322453970948</v>
      </c>
      <c r="DT88" s="181">
        <f>SUM(DB_Census_State!O88:P88)*FE_ConvertionFactors!$E$85*FE_ConvertionFactors!$F$85*FE_ConvertionFactors!$G$85</f>
        <v>183.05351024800001</v>
      </c>
      <c r="DU88" s="181">
        <f>SUM(DB_Census_State!Q88:S88)*FE_ConvertionFactors!$E$86*FE_ConvertionFactors!$F$86*FE_ConvertionFactors!$G$86</f>
        <v>796.70638207950003</v>
      </c>
      <c r="DV88" s="181">
        <f>DB_Census_State!U88*FE_ConvertionFactors!$E$87*FE_ConvertionFactors!$F$87*FE_ConvertionFactors!$G$87</f>
        <v>5277.0476553193303</v>
      </c>
      <c r="DW88" s="181">
        <f>DB_Census_State!V88*FE_ConvertionFactors!$E$88*FE_ConvertionFactors!$F$88*FE_ConvertionFactors!$G$88</f>
        <v>14900.599620000003</v>
      </c>
      <c r="DX88" s="181">
        <f>SUM(DB_Census_State!M88:N88)*FE_ConvertionFactors!$E$84*FE_ConvertionFactors!$F$84*FE_ConvertionFactors!$H$84</f>
        <v>5353568.865906151</v>
      </c>
      <c r="DY88" s="181">
        <f>SUM(DB_Census_State!O88:P88)*FE_ConvertionFactors!$E$85*FE_ConvertionFactors!$F$85*FE_ConvertionFactors!$H$85</f>
        <v>11413.924756640001</v>
      </c>
      <c r="DZ88" s="181">
        <f>SUM(DB_Census_State!Q88:S88)*FE_ConvertionFactors!$E$86*FE_ConvertionFactors!$F$86*FE_ConvertionFactors!$H$86</f>
        <v>50630.021882750007</v>
      </c>
      <c r="EA88" s="181">
        <f>DB_Census_State!U88*FE_ConvertionFactors!$E$87*FE_ConvertionFactors!$F$87*FE_ConvertionFactors!$H$87</f>
        <v>403297.683502384</v>
      </c>
      <c r="EB88" s="181">
        <f>DB_Census_State!V88*FE_ConvertionFactors!$E$88*FE_ConvertionFactors!$F$88*FE_ConvertionFactors!$H$88</f>
        <v>890610.55200000014</v>
      </c>
      <c r="EC88" s="181">
        <f>SUM(DB_Census_State!M88:N88)*FE_ConvertionFactors!$E$84*FE_ConvertionFactors!$F$84*FE_ConvertionFactors!$I$84</f>
        <v>3610069.426817941</v>
      </c>
      <c r="ED88" s="181">
        <f>SUM(DB_Census_State!O88:P88)*FE_ConvertionFactors!$E$85*FE_ConvertionFactors!$F$85*FE_ConvertionFactors!$I$85</f>
        <v>7709.7831375039996</v>
      </c>
      <c r="EE88" s="181">
        <f>SUM(DB_Census_State!Q88:S88)*FE_ConvertionFactors!$E$86*FE_ConvertionFactors!$F$86*FE_ConvertionFactors!$I$86</f>
        <v>34199.146856649997</v>
      </c>
      <c r="EF88" s="181">
        <f>DB_Census_State!U88*FE_ConvertionFactors!$E$87*FE_ConvertionFactors!$F$87*FE_ConvertionFactors!$I$87</f>
        <v>322638.14680190722</v>
      </c>
      <c r="EG88" s="181">
        <f>DB_Census_State!V88*FE_ConvertionFactors!$E$88*FE_ConvertionFactors!$F$88*FE_ConvertionFactors!$I$88</f>
        <v>568620.58320000023</v>
      </c>
      <c r="EH88" s="181">
        <f>DB_Census_State!W88*0.00104*FE_ConvertionFactors!$F$90*FE_ConvertionFactors!$G$90</f>
        <v>16015.8061024</v>
      </c>
      <c r="EI88" s="181">
        <f>DB_Census_State!X88*0.00104*FE_ConvertionFactors!$F$91*FE_ConvertionFactors!$G$91</f>
        <v>1.9837688</v>
      </c>
      <c r="EJ88" s="181">
        <f>DB_Census_State!Y88*0.000054*FE_ConvertionFactors!$F$92*FE_ConvertionFactors!$G$92</f>
        <v>2058.871122</v>
      </c>
      <c r="EK88" s="205">
        <f>DB_Census_State!W88*0.00104*FE_ConvertionFactors!$F$90*FE_ConvertionFactors!$H$90</f>
        <v>1903765.6310399999</v>
      </c>
      <c r="EL88" s="205">
        <f>DB_Census_State!X88*0.00104*FE_ConvertionFactors!$F$91*FE_ConvertionFactors!$H$91</f>
        <v>235.80647999999997</v>
      </c>
      <c r="EM88" s="205">
        <f>DB_Census_State!Y88*0.000054*FE_ConvertionFactors!$F$92*FE_ConvertionFactors!$H$92</f>
        <v>171180.42757200002</v>
      </c>
      <c r="EN88" s="205">
        <f>DB_Census_State!W88*0.00104*FE_ConvertionFactors!$F$90*FE_ConvertionFactors!$I$90</f>
        <v>1321152.9109375998</v>
      </c>
      <c r="EO88" s="205">
        <f>DB_Census_State!X88*0.00104*FE_ConvertionFactors!$F$91*FE_ConvertionFactors!$I$91</f>
        <v>163.64221119999999</v>
      </c>
      <c r="EP88" s="205">
        <f>DB_Census_State!Y88*0.000054*FE_ConvertionFactors!$F$92*FE_ConvertionFactors!$I$92</f>
        <v>101178.80942400001</v>
      </c>
    </row>
    <row r="89" spans="1:146" x14ac:dyDescent="0.2">
      <c r="A89" s="203">
        <v>16</v>
      </c>
      <c r="B89" s="203" t="s">
        <v>37</v>
      </c>
      <c r="C89" s="203">
        <v>2006</v>
      </c>
      <c r="D89" s="204" t="s">
        <v>200</v>
      </c>
      <c r="E89" s="205">
        <f>DB_Census_State!AL89*FE_ConvertionFactors!$C$4*FE_ConvertionFactors!$F$4*FE_ConvertionFactors!$G$4</f>
        <v>0</v>
      </c>
      <c r="F89" s="205">
        <f>DB_Census_State!AL89*FE_ConvertionFactors!$C$5*FE_ConvertionFactors!$F$5*FE_ConvertionFactors!$G$5</f>
        <v>0</v>
      </c>
      <c r="G89" s="205">
        <f>(DB_Census_State!AL89*FE_ConvertionFactors!$D$9/FE_ConvertionFactors!$D$3)*FE_ConvertionFactors!$C$10*FE_ConvertionFactors!$F$10*FE_ConvertionFactors!$G$10</f>
        <v>0</v>
      </c>
      <c r="H89" s="205">
        <f>(DB_Census_State!AL89*FE_ConvertionFactors!$D$9/FE_ConvertionFactors!$D$3)*FE_ConvertionFactors!$C$11*FE_ConvertionFactors!$F$11*FE_ConvertionFactors!$G$11</f>
        <v>0</v>
      </c>
      <c r="I89" s="205">
        <f>DB_Census_State!AL89*FE_ConvertionFactors!$C$4*FE_ConvertionFactors!$F$4*FE_ConvertionFactors!$H$4</f>
        <v>0</v>
      </c>
      <c r="J89" s="205">
        <f>DB_Census_State!AL89*FE_ConvertionFactors!$C$5*FE_ConvertionFactors!$F$5*FE_ConvertionFactors!$H$5</f>
        <v>0</v>
      </c>
      <c r="K89" s="205">
        <f>(DB_Census_State!AL89*FE_ConvertionFactors!$D$9/FE_ConvertionFactors!$D$3)*FE_ConvertionFactors!$C$10*FE_ConvertionFactors!$F$10*FE_ConvertionFactors!$H$10</f>
        <v>0</v>
      </c>
      <c r="L89" s="205">
        <f>(DB_Census_State!AL89*FE_ConvertionFactors!$D$9/FE_ConvertionFactors!$D$3)*FE_ConvertionFactors!$C$11*FE_ConvertionFactors!$F$11*FE_ConvertionFactors!$H$11</f>
        <v>0</v>
      </c>
      <c r="M89" s="205">
        <f>DB_Census_State!AL89*FE_ConvertionFactors!$C$4*FE_ConvertionFactors!$F$4*FE_ConvertionFactors!$I$4</f>
        <v>0</v>
      </c>
      <c r="N89" s="205">
        <f>DB_Census_State!AL89*FE_ConvertionFactors!$C$5*FE_ConvertionFactors!$F$5*FE_ConvertionFactors!$L$5</f>
        <v>0</v>
      </c>
      <c r="O89" s="205">
        <f>DB_Census_State!AM89*FE_ConvertionFactors!$C$14*FE_ConvertionFactors!$F$14*FE_ConvertionFactors!$G$14</f>
        <v>39.565551999999997</v>
      </c>
      <c r="P89" s="205">
        <f>DB_Census_State!AM89*FE_ConvertionFactors!$C$15*FE_ConvertionFactors!$F$15*FE_ConvertionFactors!$G$15</f>
        <v>11.374584400000002</v>
      </c>
      <c r="Q89" s="205">
        <f>DB_Census_State!AM89*FE_ConvertionFactors!$C$16*FE_ConvertionFactors!$F$16*FE_ConvertionFactors!$G$16</f>
        <v>15.826220800000002</v>
      </c>
      <c r="R89" s="205">
        <f>DB_Census_State!AM89*FE_ConvertionFactors!$C$17*FE_ConvertionFactors!$F$17*FE_ConvertionFactors!$G$17</f>
        <v>5.8009118000000006</v>
      </c>
      <c r="S89" s="205">
        <f>(DB_Census_State!AM89*FE_ConvertionFactors!$D$19/FE_ConvertionFactors!$D$13)*FE_ConvertionFactors!$F$19*FE_ConvertionFactors!$G$19</f>
        <v>40.634645333333339</v>
      </c>
      <c r="T89" s="205">
        <f>DB_Census_State!AM89*FE_ConvertionFactors!$C$14*FE_ConvertionFactors!$F$14*FE_ConvertionFactors!$H$14</f>
        <v>6847.884</v>
      </c>
      <c r="U89" s="205">
        <f>DB_Census_State!AM89*FE_ConvertionFactors!$C$15*FE_ConvertionFactors!$F$15*FE_ConvertionFactors!$H$15</f>
        <v>1629.3323600000003</v>
      </c>
      <c r="V89" s="205">
        <f>DB_Census_State!AM89*FE_ConvertionFactors!$C$16*FE_ConvertionFactors!$F$16*FE_ConvertionFactors!$H$16</f>
        <v>2739.1536000000006</v>
      </c>
      <c r="W89" s="205">
        <f>DB_Census_State!AM89*FE_ConvertionFactors!$C$17*FE_ConvertionFactors!$F$17*FE_ConvertionFactors!$H$17</f>
        <v>2555.5368200000003</v>
      </c>
      <c r="X89" s="205">
        <f>(DB_Census_State!AM89*FE_ConvertionFactors!$D$19/FE_ConvertionFactors!$D$13)*FE_ConvertionFactors!$F$19*FE_ConvertionFactors!$H$19</f>
        <v>14996.119111111113</v>
      </c>
      <c r="Y89" s="205">
        <f>DB_Census_State!AM89*FE_ConvertionFactors!$C$14*FE_ConvertionFactors!$F$14*FE_ConvertionFactors!$I$14</f>
        <v>6353.3145999999997</v>
      </c>
      <c r="Z89" s="205">
        <f>DB_Census_State!AM89*FE_ConvertionFactors!$C$15*FE_ConvertionFactors!$F$15*FE_ConvertionFactors!$L$15</f>
        <v>1087.5024950000002</v>
      </c>
      <c r="AA89" s="205">
        <f>DB_Census_State!AM89*FE_ConvertionFactors!$C$15*FE_ConvertionFactors!$F$15*FE_ConvertionFactors!$I$14</f>
        <v>1283.4835100000003</v>
      </c>
      <c r="AB89" s="205">
        <f>DB_Census_State!AM89*FE_ConvertionFactors!$C$16*FE_ConvertionFactors!$F$16*FE_ConvertionFactors!$L$16</f>
        <v>1822.2814368051284</v>
      </c>
      <c r="AC89" s="205">
        <f>DB_Census_State!AM89*FE_ConvertionFactors!$C$16*FE_ConvertionFactors!$F$16*FE_ConvertionFactors!$I$14</f>
        <v>2541.32584</v>
      </c>
      <c r="AD89" s="205">
        <f>DB_Census_State!AN89*FE_ConvertionFactors!$C$22*FE_ConvertionFactors!$F$22*FE_ConvertionFactors!$G$22</f>
        <v>4.6115300000000001</v>
      </c>
      <c r="AE89" s="205">
        <f>DB_Census_State!AN89*FE_ConvertionFactors!$C$23*FE_ConvertionFactors!$F$23*FE_ConvertionFactors!$G$23</f>
        <v>1.8533129999999998</v>
      </c>
      <c r="AF89" s="205">
        <f>(DB_Census_State!AN89*FE_ConvertionFactors!$D$25/FE_ConvertionFactors!$D$21)*FE_ConvertionFactors!$F$25*FE_ConvertionFactors!$G$25</f>
        <v>105.04480000000002</v>
      </c>
      <c r="AG89" s="205">
        <f>DB_Census_State!AN89*FE_ConvertionFactors!$C$22*FE_ConvertionFactors!$F$22*FE_ConvertionFactors!$H$22</f>
        <v>1496.5720000000001</v>
      </c>
      <c r="AH89" s="205">
        <f>DB_Census_State!AN89*FE_ConvertionFactors!$C$23*FE_ConvertionFactors!$F$23*FE_ConvertionFactors!$H$23</f>
        <v>480.29519999999991</v>
      </c>
      <c r="AI89" s="205">
        <f>(DB_Census_State!AN89*FE_ConvertionFactors!$D$25/FE_ConvertionFactors!$D$21)*FE_ConvertionFactors!$F$25*FE_ConvertionFactors!$H$25</f>
        <v>11200.560000000001</v>
      </c>
      <c r="AJ89" s="205">
        <f>DB_Census_State!AN89*FE_ConvertionFactors!$C$22*FE_ConvertionFactors!$F$22*FE_ConvertionFactors!$I$22</f>
        <v>1322.5519999999999</v>
      </c>
      <c r="AK89" s="205">
        <f>DB_Census_State!AO89*FE_ConvertionFactors!$F$27*FE_ConvertionFactors!$G$27</f>
        <v>0.58200000000000007</v>
      </c>
      <c r="AL89" s="205">
        <f>DB_Census_State!AO89*FE_ConvertionFactors!$C$29*FE_ConvertionFactors!$F$29*FE_ConvertionFactors!$G$29</f>
        <v>0.63062999999999991</v>
      </c>
      <c r="AM89" s="205">
        <f>DB_Census_State!AO89*FE_ConvertionFactors!$F$27*FE_ConvertionFactors!$H$27</f>
        <v>51.798000000000002</v>
      </c>
      <c r="AN89" s="205">
        <f>DB_Census_State!AO89*FE_ConvertionFactors!$C$29*FE_ConvertionFactors!$F$29*FE_ConvertionFactors!$H$29</f>
        <v>142.50599999999997</v>
      </c>
      <c r="AO89" s="205">
        <f>DB_Census_State!AO89*FE_ConvertionFactors!$F$27*FE_ConvertionFactors!$I$27</f>
        <v>27.790500000000005</v>
      </c>
      <c r="AP89" s="205">
        <f>DB_Census_State!AP89*FE_ConvertionFactors!$F$31*FE_ConvertionFactors!$G$31</f>
        <v>0.13796999999999998</v>
      </c>
      <c r="AQ89" s="205">
        <f>DB_Census_State!AP89*FE_ConvertionFactors!$F$31*FE_ConvertionFactors!$H$31</f>
        <v>18.824400000000001</v>
      </c>
      <c r="AR89" s="205">
        <f>DB_Census_State!AP89*FE_ConvertionFactors!$F$31*FE_ConvertionFactors!$I$31</f>
        <v>15.687000000000001</v>
      </c>
      <c r="AS89" s="205">
        <f>DB_Census_State!AQ89*FE_ConvertionFactors!$C$34*FE_ConvertionFactors!$F$34*FE_ConvertionFactors!$G$34</f>
        <v>2.0708800000000003</v>
      </c>
      <c r="AT89" s="205">
        <f>DB_Census_State!AQ89*FE_ConvertionFactors!$C$35*FE_ConvertionFactors!$F$35*FE_ConvertionFactors!$G$35</f>
        <v>6.889374000000001</v>
      </c>
      <c r="AU89" s="205">
        <f>DB_Census_State!AQ89*FE_ConvertionFactors!$C$35*FE_ConvertionFactors!$C$37*FE_ConvertionFactors!$F$37*FE_ConvertionFactors!$G$37</f>
        <v>3.9437838720000005</v>
      </c>
      <c r="AV89" s="205">
        <f>DB_Census_State!AQ89*FE_ConvertionFactors!$C$35*FE_ConvertionFactors!$C$38*FE_ConvertionFactors!$C$39*FE_ConvertionFactors!$F$39*FE_ConvertionFactors!$G$39</f>
        <v>1.4684147830000003</v>
      </c>
      <c r="AW89" s="205">
        <f>DB_Census_State!AQ89*FE_ConvertionFactors!$C$35*FE_ConvertionFactors!$C$38*FE_ConvertionFactors!$C$40*FE_ConvertionFactors!$F$40*FE_ConvertionFactors!$G$40</f>
        <v>0.30172906500000002</v>
      </c>
      <c r="AX89" s="205">
        <f>DB_Census_State!AQ89*FE_ConvertionFactors!$C$35*FE_ConvertionFactors!$C$38*FE_ConvertionFactors!$C$41*FE_ConvertionFactors!$F$41*FE_ConvertionFactors!$G$41</f>
        <v>0</v>
      </c>
      <c r="AY89" s="205">
        <f>DB_Census_State!AQ89*FE_ConvertionFactors!$C$35*FE_ConvertionFactors!$C$42*FE_ConvertionFactors!$C$44*FE_ConvertionFactors!$F$44*FE_ConvertionFactors!$G$44</f>
        <v>7.9179843506229579</v>
      </c>
      <c r="AZ89" s="205">
        <f>(DB_Census_State!AQ89*FE_ConvertionFactors!$D$46/FE_ConvertionFactors!$D$33)*FE_ConvertionFactors!$F$46*FE_ConvertionFactors!$G$46</f>
        <v>27.177834666666666</v>
      </c>
      <c r="BA89" s="205">
        <f>DB_Census_State!AQ89*FE_ConvertionFactors!$C$34*FE_ConvertionFactors!$F$34*FE_ConvertionFactors!$H$34</f>
        <v>704.09920000000011</v>
      </c>
      <c r="BB89" s="205">
        <f>DB_Census_State!AQ89*FE_ConvertionFactors!$C$35*FE_ConvertionFactors!$F$35*FE_ConvertionFactors!$H$35</f>
        <v>7807.9572000000016</v>
      </c>
      <c r="BC89" s="205">
        <f>DB_Census_State!AQ89*FE_ConvertionFactors!$C$35*FE_ConvertionFactors!$C$37*FE_ConvertionFactors!$F$37*FE_ConvertionFactors!$H$37</f>
        <v>4031.4235136000002</v>
      </c>
      <c r="BD89" s="205">
        <f>DB_Census_State!AQ89*FE_ConvertionFactors!$C$35*FE_ConvertionFactors!$C$38*FE_ConvertionFactors!$C$39*FE_ConvertionFactors!$F$39*FE_ConvertionFactors!$H$39</f>
        <v>392.46722382000007</v>
      </c>
      <c r="BE89" s="205">
        <f>DB_Census_State!AQ89*FE_ConvertionFactors!$C$35*FE_ConvertionFactors!$C$38*FE_ConvertionFactors!$C$40*FE_ConvertionFactors!$F$40*FE_ConvertionFactors!$H$40</f>
        <v>134.95518180000002</v>
      </c>
      <c r="BF89" s="205">
        <f>DB_Census_State!AQ89*FE_ConvertionFactors!$C$35*FE_ConvertionFactors!$C$38*FE_ConvertionFactors!$C$41*FE_ConvertionFactors!$F$41*FE_ConvertionFactors!$H$41</f>
        <v>1472.71213635</v>
      </c>
      <c r="BG89" s="205">
        <f>DB_Census_State!AQ89*FE_ConvertionFactors!$C$35*FE_ConvertionFactors!$C$42*FE_ConvertionFactors!$C$44*FE_ConvertionFactors!$F$44*FE_ConvertionFactors!$H$44</f>
        <v>830.73934170470386</v>
      </c>
      <c r="BH89" s="205">
        <f>(DB_Census_State!AQ89*FE_ConvertionFactors!$D$46/FE_ConvertionFactors!$D$33)*FE_ConvertionFactors!$F$46*FE_ConvertionFactors!$H$46</f>
        <v>8885.0613333333331</v>
      </c>
      <c r="BI89" s="205">
        <f>DB_Census_State!AQ89*FE_ConvertionFactors!$C$35*FE_ConvertionFactors!$C$38*FE_ConvertionFactors!$C$41*FE_ConvertionFactors!$F$41*FE_ConvertionFactors!$I$41</f>
        <v>1363.310663364</v>
      </c>
      <c r="BJ89" s="181">
        <f>DB_Census_State!AR89*FE_ConvertionFactors!$F$48*FE_ConvertionFactors!$G$48</f>
        <v>9.7225920000000006</v>
      </c>
      <c r="BK89" s="205">
        <f>(DB_Census_State!AR89*FE_ConvertionFactors!$D$50/FE_ConvertionFactors!$D$48)*FE_ConvertionFactors!$F$50*FE_ConvertionFactors!$G$50</f>
        <v>4.1236799999999993</v>
      </c>
      <c r="BL89" s="181">
        <f>DB_Census_State!AR89*FE_ConvertionFactors!$F$48*FE_ConvertionFactors!$H$48</f>
        <v>729.19440000000009</v>
      </c>
      <c r="BM89" s="205">
        <f>(DB_Census_State!AR89*FE_ConvertionFactors!$D$50/FE_ConvertionFactors!$D$48)*FE_ConvertionFactors!$F$50*FE_ConvertionFactors!$H$50</f>
        <v>1039.6319999999998</v>
      </c>
      <c r="BN89" s="181">
        <f>DB_Census_State!AR89*FE_ConvertionFactors!$F$48*FE_ConvertionFactors!$I$48</f>
        <v>514.74851999999998</v>
      </c>
      <c r="BO89" s="181">
        <f>DB_Census_State!AS89*FE_ConvertionFactors!$F$52*FE_ConvertionFactors!$G$52</f>
        <v>33.526440000000001</v>
      </c>
      <c r="BP89" s="205">
        <f>DB_Census_State!AS89*FE_ConvertionFactors!$C$53*FE_ConvertionFactors!$F$53*FE_ConvertionFactors!$G$53</f>
        <v>10.057931999999999</v>
      </c>
      <c r="BQ89" s="205">
        <f>DB_Census_State!AS89*FE_ConvertionFactors!$C$54*FE_ConvertionFactors!$C$55*FE_ConvertionFactors!$F$55*FE_ConvertionFactors!$G$55</f>
        <v>16.209479999999999</v>
      </c>
      <c r="BR89" s="205">
        <f>DB_Census_State!AS89*FE_ConvertionFactors!$C$54*FE_ConvertionFactors!$C$56*FE_ConvertionFactors!$F$56*FE_ConvertionFactors!$G$56</f>
        <v>2.8496667773437592</v>
      </c>
      <c r="BS89" s="205">
        <f>DB_Census_State!AS89*FE_ConvertionFactors!$F$52*FE_ConvertionFactors!$H$52</f>
        <v>7973.8560000000007</v>
      </c>
      <c r="BT89" s="205">
        <f>DB_Census_State!AS89*FE_ConvertionFactors!$C$53*FE_ConvertionFactors!$F$53*FE_ConvertionFactors!$H$53</f>
        <v>2392.1568000000002</v>
      </c>
      <c r="BU89" s="205">
        <f>DB_Census_State!AS89*FE_ConvertionFactors!$C$54*FE_ConvertionFactors!$C$55*FE_ConvertionFactors!$F$55*FE_ConvertionFactors!$H$55</f>
        <v>4889.8598000000011</v>
      </c>
      <c r="BV89" s="205">
        <f>DB_Census_State!AS89*FE_ConvertionFactors!$C$54*FE_ConvertionFactors!$C$56*FE_ConvertionFactors!$F$56*FE_ConvertionFactors!$H$56</f>
        <v>748.51247351562745</v>
      </c>
      <c r="BW89" s="205">
        <f>DB_Census_State!AS89*FE_ConvertionFactors!$F$52*FE_ConvertionFactors!$I$52</f>
        <v>4077.54</v>
      </c>
      <c r="BX89" s="205">
        <f>DB_Census_State!AS89*FE_ConvertionFactors!$C$53*FE_ConvertionFactors!$F$53*FE_ConvertionFactors!$I$53</f>
        <v>1223.2620000000002</v>
      </c>
      <c r="BY89" s="205">
        <f>DB_Census_State!AS89*FE_ConvertionFactors!$C$54*FE_ConvertionFactors!$C$55*FE_ConvertionFactors!$F$55*FE_ConvertionFactors!$L$55</f>
        <v>2539.4852000000001</v>
      </c>
      <c r="BZ89" s="205">
        <f>DB_Census_State!AS89*FE_ConvertionFactors!$C$54*FE_ConvertionFactors!$C$56*FE_ConvertionFactors!$F$56*FE_ConvertionFactors!$I$56</f>
        <v>427.4500166015639</v>
      </c>
      <c r="CA89" s="205">
        <f>DB_Census_State!AT89*FE_ConvertionFactors!$F$58*FE_ConvertionFactors!$G$58</f>
        <v>158.72313599999998</v>
      </c>
      <c r="CB89" s="205">
        <f>(DB_Census_State!AT89*FE_ConvertionFactors!$D$60/FE_ConvertionFactors!$D$58)*FE_ConvertionFactors!$F$60*FE_ConvertionFactors!$G$60</f>
        <v>744.23609999999985</v>
      </c>
      <c r="CC89" s="205">
        <f>DB_Census_State!AT89*FE_ConvertionFactors!$F$58*FE_ConvertionFactors!$H$58</f>
        <v>104390.9856</v>
      </c>
      <c r="CD89" s="205">
        <f>(DB_Census_State!AT89*FE_ConvertionFactors!$D$60/FE_ConvertionFactors!$D$58)*FE_ConvertionFactors!$F$60*FE_ConvertionFactors!$H$60</f>
        <v>59479.109999999986</v>
      </c>
      <c r="CE89" s="205">
        <f>DB_Census_State!AT89*FE_ConvertionFactors!$F$58*FE_ConvertionFactors!$I$58</f>
        <v>78140.620800000004</v>
      </c>
      <c r="CF89" s="205">
        <f>DB_Census_State!AU89*FE_ConvertionFactors!$F$62*FE_ConvertionFactors!$G$62</f>
        <v>70.927999999999997</v>
      </c>
      <c r="CG89" s="205">
        <f>DB_Census_State!AU89*FE_ConvertionFactors!$C$63*FE_ConvertionFactors!$F$63*FE_ConvertionFactors!$G$63</f>
        <v>28.371200000000005</v>
      </c>
      <c r="CH89" s="205">
        <f>DB_Census_State!AU89*FE_ConvertionFactors!$C$64*FE_ConvertionFactors!$F$64*FE_ConvertionFactors!$G$64</f>
        <v>42.556800000000003</v>
      </c>
      <c r="CI89" s="205">
        <f>(DB_Census_State!AU89*FE_ConvertionFactors!$D$66/FE_ConvertionFactors!$D$62)*FE_ConvertionFactors!$F$66*FE_ConvertionFactors!$G$66</f>
        <v>37.680500000000002</v>
      </c>
      <c r="CJ89" s="205">
        <f>DB_Census_State!AU89*FE_ConvertionFactors!$F$62*FE_ConvertionFactors!$H$62</f>
        <v>13334.464</v>
      </c>
      <c r="CK89" s="205">
        <f>DB_Census_State!AU89*FE_ConvertionFactors!$C$63*FE_ConvertionFactors!$F$63*FE_ConvertionFactors!$H$63</f>
        <v>5333.7856000000011</v>
      </c>
      <c r="CL89" s="205">
        <f>DB_Census_State!AU89*FE_ConvertionFactors!$C$64*FE_ConvertionFactors!$F$64*FE_ConvertionFactors!$H$64</f>
        <v>8000.6783999999998</v>
      </c>
      <c r="CM89" s="205">
        <f>(DB_Census_State!AU89*FE_ConvertionFactors!$D$66/FE_ConvertionFactors!$D$62)*FE_ConvertionFactors!$F$66*FE_ConvertionFactors!$H$66</f>
        <v>11304.15</v>
      </c>
      <c r="CN89" s="205">
        <f>DB_Census_State!AU89*FE_ConvertionFactors!$F$62*FE_ConvertionFactors!$I$62</f>
        <v>11348.48</v>
      </c>
      <c r="CO89" s="205">
        <f>DB_Census_State!AU89*FE_ConvertionFactors!$C$63*FE_ConvertionFactors!$F$63*FE_ConvertionFactors!$I$63</f>
        <v>4539.3920000000007</v>
      </c>
      <c r="CP89" s="205">
        <f>DB_Census_State!AU89*FE_ConvertionFactors!$C$64*FE_ConvertionFactors!$F$64*FE_ConvertionFactors!$L$64</f>
        <v>6830.366399999999</v>
      </c>
      <c r="CQ89" s="205">
        <f>DB_Census_State!AU89*FE_ConvertionFactors!$C$64*FE_ConvertionFactors!$F$64*FE_ConvertionFactors!$I$63</f>
        <v>6809.0879999999997</v>
      </c>
      <c r="CR89" s="205">
        <f>DB_Census_State!AV89*FE_ConvertionFactors!$F$68*FE_ConvertionFactors!$G$68</f>
        <v>0</v>
      </c>
      <c r="CS89" s="205">
        <f>DB_Census_State!AV89*FE_ConvertionFactors!$C$69*FE_ConvertionFactors!$F$69*FE_ConvertionFactors!$G$69</f>
        <v>0</v>
      </c>
      <c r="CT89" s="205">
        <f>DB_Census_State!AV89*FE_ConvertionFactors!$C$70*FE_ConvertionFactors!$C$71*FE_ConvertionFactors!$F$71*FE_ConvertionFactors!$G$71</f>
        <v>0</v>
      </c>
      <c r="CU89" s="205">
        <f>DB_Census_State!AV89*FE_ConvertionFactors!$C$70*FE_ConvertionFactors!$C$72*FE_ConvertionFactors!$F$72*FE_ConvertionFactors!$G$72</f>
        <v>0</v>
      </c>
      <c r="CV89" s="205">
        <f>(DB_Census_State!AV89*FE_ConvertionFactors!$D$74/FE_ConvertionFactors!$D$69)*FE_ConvertionFactors!$F$74*FE_ConvertionFactors!$G$74</f>
        <v>0</v>
      </c>
      <c r="CW89" s="205">
        <f>DB_Census_State!AV89*FE_ConvertionFactors!$F$68*FE_ConvertionFactors!$H$68</f>
        <v>0</v>
      </c>
      <c r="CX89" s="205">
        <f>DB_Census_State!AV89*FE_ConvertionFactors!$C$69*FE_ConvertionFactors!$F$69*FE_ConvertionFactors!$H$69</f>
        <v>0</v>
      </c>
      <c r="CY89" s="205">
        <f>DB_Census_State!AV89*FE_ConvertionFactors!$C$70*FE_ConvertionFactors!$C$71*FE_ConvertionFactors!$F$71*FE_ConvertionFactors!$H$71</f>
        <v>0</v>
      </c>
      <c r="CZ89" s="205">
        <f>DB_Census_State!AV89*FE_ConvertionFactors!$C$70*FE_ConvertionFactors!$C$72*FE_ConvertionFactors!$F$72*FE_ConvertionFactors!$H$72</f>
        <v>0</v>
      </c>
      <c r="DA89" s="205">
        <f>(DB_Census_State!AV89*FE_ConvertionFactors!$D$74/FE_ConvertionFactors!$D$69)*FE_ConvertionFactors!$F$74*FE_ConvertionFactors!$H$74</f>
        <v>0</v>
      </c>
      <c r="DB89" s="205">
        <f>DB_Census_State!AV89*FE_ConvertionFactors!$F$68*FE_ConvertionFactors!$I$68</f>
        <v>0</v>
      </c>
      <c r="DC89" s="205">
        <f>DB_Census_State!AV89*FE_ConvertionFactors!$C$69*FE_ConvertionFactors!$F$69*FE_ConvertionFactors!$I$69</f>
        <v>0</v>
      </c>
      <c r="DD89" s="205">
        <f>DB_Census_State!AV89*FE_ConvertionFactors!$C$70*FE_ConvertionFactors!$C$71*FE_ConvertionFactors!$F$71*FE_ConvertionFactors!$I$71</f>
        <v>0</v>
      </c>
      <c r="DE89" s="205">
        <f>DB_Census_State!AV89*FE_ConvertionFactors!$C$70*FE_ConvertionFactors!$C$72*FE_ConvertionFactors!$F$72*FE_ConvertionFactors!$L$72</f>
        <v>0</v>
      </c>
      <c r="DF89" s="205">
        <f>DB_Census_State!AV89*FE_ConvertionFactors!$C$70*FE_ConvertionFactors!$C$72*FE_ConvertionFactors!$F$72*FE_ConvertionFactors!$I$69</f>
        <v>0</v>
      </c>
      <c r="DG89" s="205">
        <f>DB_Census_State!AW89*FE_ConvertionFactors!$F$76*FE_ConvertionFactors!$G$76</f>
        <v>0</v>
      </c>
      <c r="DH89" s="205">
        <f>DB_Census_State!AW89*FE_ConvertionFactors!$C$77*FE_ConvertionFactors!$F$77*FE_ConvertionFactors!$G$77</f>
        <v>0</v>
      </c>
      <c r="DI89" s="205">
        <f>DB_Census_State!AW89*FE_ConvertionFactors!$C$78*FE_ConvertionFactors!$F$78*FE_ConvertionFactors!$G$78</f>
        <v>0</v>
      </c>
      <c r="DJ89" s="205">
        <f>(DB_Census_State!AW89*FE_ConvertionFactors!$D$80/FE_ConvertionFactors!$D$76)*FE_ConvertionFactors!$F$80*FE_ConvertionFactors!$G$80</f>
        <v>0</v>
      </c>
      <c r="DK89" s="205">
        <f>DB_Census_State!AW89*FE_ConvertionFactors!$F$76*FE_ConvertionFactors!$H$76</f>
        <v>0</v>
      </c>
      <c r="DL89" s="205">
        <f>DB_Census_State!AW89*FE_ConvertionFactors!$C$77*FE_ConvertionFactors!$F$77*FE_ConvertionFactors!$H$77</f>
        <v>0</v>
      </c>
      <c r="DM89" s="205">
        <f>DB_Census_State!AW89*FE_ConvertionFactors!$C$78*FE_ConvertionFactors!$F$78*FE_ConvertionFactors!$H$78</f>
        <v>0</v>
      </c>
      <c r="DN89" s="205">
        <f>(DB_Census_State!AW89*FE_ConvertionFactors!$D$80/FE_ConvertionFactors!$D$76)*FE_ConvertionFactors!$F$80*FE_ConvertionFactors!$H$80</f>
        <v>0</v>
      </c>
      <c r="DO89" s="205">
        <f>DB_Census_State!AW89*FE_ConvertionFactors!$F$76*FE_ConvertionFactors!$I$76</f>
        <v>0</v>
      </c>
      <c r="DP89" s="205">
        <f>DB_Census_State!AW89*FE_ConvertionFactors!$C$77*FE_ConvertionFactors!$F$77*FE_ConvertionFactors!$I$77</f>
        <v>0</v>
      </c>
      <c r="DQ89" s="205">
        <f>DB_Census_State!AW89*FE_ConvertionFactors!$C$78*FE_ConvertionFactors!$F$78*FE_ConvertionFactors!$L$78</f>
        <v>0</v>
      </c>
      <c r="DR89" s="205">
        <f>DB_Census_State!AW89*FE_ConvertionFactors!$C$78*FE_ConvertionFactors!$F$78*FE_ConvertionFactors!$I$77</f>
        <v>0</v>
      </c>
      <c r="DS89" s="181">
        <f>SUM(DB_Census_State!M89:N89)*FE_ConvertionFactors!$E$84*FE_ConvertionFactors!$F$84*FE_ConvertionFactors!$G$84</f>
        <v>1660.6322291512722</v>
      </c>
      <c r="DT89" s="181">
        <f>SUM(DB_Census_State!O89:P89)*FE_ConvertionFactors!$E$85*FE_ConvertionFactors!$F$85*FE_ConvertionFactors!$G$85</f>
        <v>2.5133743500000003</v>
      </c>
      <c r="DU89" s="181">
        <f>SUM(DB_Census_State!Q89:S89)*FE_ConvertionFactors!$E$86*FE_ConvertionFactors!$F$86*FE_ConvertionFactors!$G$86</f>
        <v>13.672579528500002</v>
      </c>
      <c r="DV89" s="181">
        <f>DB_Census_State!U89*FE_ConvertionFactors!$E$87*FE_ConvertionFactors!$F$87*FE_ConvertionFactors!$G$87</f>
        <v>108.73131246660577</v>
      </c>
      <c r="DW89" s="181">
        <f>DB_Census_State!V89*FE_ConvertionFactors!$E$88*FE_ConvertionFactors!$F$88*FE_ConvertionFactors!$G$88</f>
        <v>46.721610000000005</v>
      </c>
      <c r="DX89" s="181">
        <f>SUM(DB_Census_State!M89:N89)*FE_ConvertionFactors!$E$84*FE_ConvertionFactors!$F$84*FE_ConvertionFactors!$H$84</f>
        <v>93814.93762088356</v>
      </c>
      <c r="DY89" s="181">
        <f>SUM(DB_Census_State!O89:P89)*FE_ConvertionFactors!$E$85*FE_ConvertionFactors!$F$85*FE_ConvertionFactors!$H$85</f>
        <v>156.716283</v>
      </c>
      <c r="DZ89" s="181">
        <f>SUM(DB_Census_State!Q89:S89)*FE_ConvertionFactors!$E$86*FE_ConvertionFactors!$F$86*FE_ConvertionFactors!$H$86</f>
        <v>868.88095325000006</v>
      </c>
      <c r="EA89" s="181">
        <f>DB_Census_State!U89*FE_ConvertionFactors!$E$87*FE_ConvertionFactors!$F$87*FE_ConvertionFactors!$H$87</f>
        <v>8309.7764708934465</v>
      </c>
      <c r="EB89" s="181">
        <f>DB_Census_State!V89*FE_ConvertionFactors!$E$88*FE_ConvertionFactors!$F$88*FE_ConvertionFactors!$H$88</f>
        <v>2792.5560000000005</v>
      </c>
      <c r="EC89" s="181">
        <f>SUM(DB_Census_State!M89:N89)*FE_ConvertionFactors!$E$84*FE_ConvertionFactors!$F$84*FE_ConvertionFactors!$I$84</f>
        <v>63262.18015814371</v>
      </c>
      <c r="ED89" s="181">
        <f>SUM(DB_Census_State!O89:P89)*FE_ConvertionFactors!$E$85*FE_ConvertionFactors!$F$85*FE_ConvertionFactors!$I$85</f>
        <v>105.8574138</v>
      </c>
      <c r="EE89" s="181">
        <f>SUM(DB_Census_State!Q89:S89)*FE_ConvertionFactors!$E$86*FE_ConvertionFactors!$F$86*FE_ConvertionFactors!$I$86</f>
        <v>586.90449295000008</v>
      </c>
      <c r="EF89" s="181">
        <f>DB_Census_State!U89*FE_ConvertionFactors!$E$87*FE_ConvertionFactors!$F$87*FE_ConvertionFactors!$I$87</f>
        <v>6647.8211767147577</v>
      </c>
      <c r="EG89" s="181">
        <f>DB_Census_State!V89*FE_ConvertionFactors!$E$88*FE_ConvertionFactors!$F$88*FE_ConvertionFactors!$I$88</f>
        <v>1782.9396000000004</v>
      </c>
      <c r="EH89" s="181">
        <f>DB_Census_State!W89*0.00104*FE_ConvertionFactors!$F$90*FE_ConvertionFactors!$G$90</f>
        <v>35.976824000000001</v>
      </c>
      <c r="EI89" s="181">
        <f>DB_Census_State!X89*0.00104*FE_ConvertionFactors!$F$91*FE_ConvertionFactors!$G$91</f>
        <v>0</v>
      </c>
      <c r="EJ89" s="181">
        <f>DB_Census_State!Y89*0.000054*FE_ConvertionFactors!$F$92*FE_ConvertionFactors!$G$92</f>
        <v>4.6151532</v>
      </c>
      <c r="EK89" s="205">
        <f>DB_Census_State!W89*0.00104*FE_ConvertionFactors!$F$90*FE_ConvertionFactors!$H$90</f>
        <v>4276.4903999999997</v>
      </c>
      <c r="EL89" s="205">
        <f>DB_Census_State!X89*0.00104*FE_ConvertionFactors!$F$91*FE_ConvertionFactors!$H$91</f>
        <v>0</v>
      </c>
      <c r="EM89" s="205">
        <f>DB_Census_State!Y89*0.000054*FE_ConvertionFactors!$F$92*FE_ConvertionFactors!$H$92</f>
        <v>383.71702320000003</v>
      </c>
      <c r="EN89" s="205">
        <f>DB_Census_State!W89*0.00104*FE_ConvertionFactors!$F$90*FE_ConvertionFactors!$I$90</f>
        <v>2967.7485759999995</v>
      </c>
      <c r="EO89" s="205">
        <f>DB_Census_State!X89*0.00104*FE_ConvertionFactors!$F$91*FE_ConvertionFactors!$I$91</f>
        <v>0</v>
      </c>
      <c r="EP89" s="205">
        <f>DB_Census_State!Y89*0.000054*FE_ConvertionFactors!$F$92*FE_ConvertionFactors!$I$92</f>
        <v>226.80181439999998</v>
      </c>
    </row>
    <row r="90" spans="1:146" x14ac:dyDescent="0.2">
      <c r="A90" s="203">
        <v>17</v>
      </c>
      <c r="B90" s="203" t="s">
        <v>38</v>
      </c>
      <c r="C90" s="203">
        <v>2006</v>
      </c>
      <c r="D90" s="204" t="s">
        <v>200</v>
      </c>
      <c r="E90" s="205">
        <f>DB_Census_State!AL90*FE_ConvertionFactors!$C$4*FE_ConvertionFactors!$F$4*FE_ConvertionFactors!$G$4</f>
        <v>0</v>
      </c>
      <c r="F90" s="205">
        <f>DB_Census_State!AL90*FE_ConvertionFactors!$C$5*FE_ConvertionFactors!$F$5*FE_ConvertionFactors!$G$5</f>
        <v>0</v>
      </c>
      <c r="G90" s="205">
        <f>(DB_Census_State!AL90*FE_ConvertionFactors!$D$9/FE_ConvertionFactors!$D$3)*FE_ConvertionFactors!$C$10*FE_ConvertionFactors!$F$10*FE_ConvertionFactors!$G$10</f>
        <v>0</v>
      </c>
      <c r="H90" s="205">
        <f>(DB_Census_State!AL90*FE_ConvertionFactors!$D$9/FE_ConvertionFactors!$D$3)*FE_ConvertionFactors!$C$11*FE_ConvertionFactors!$F$11*FE_ConvertionFactors!$G$11</f>
        <v>0</v>
      </c>
      <c r="I90" s="205">
        <f>DB_Census_State!AL90*FE_ConvertionFactors!$C$4*FE_ConvertionFactors!$F$4*FE_ConvertionFactors!$H$4</f>
        <v>0</v>
      </c>
      <c r="J90" s="205">
        <f>DB_Census_State!AL90*FE_ConvertionFactors!$C$5*FE_ConvertionFactors!$F$5*FE_ConvertionFactors!$H$5</f>
        <v>0</v>
      </c>
      <c r="K90" s="205">
        <f>(DB_Census_State!AL90*FE_ConvertionFactors!$D$9/FE_ConvertionFactors!$D$3)*FE_ConvertionFactors!$C$10*FE_ConvertionFactors!$F$10*FE_ConvertionFactors!$H$10</f>
        <v>0</v>
      </c>
      <c r="L90" s="205">
        <f>(DB_Census_State!AL90*FE_ConvertionFactors!$D$9/FE_ConvertionFactors!$D$3)*FE_ConvertionFactors!$C$11*FE_ConvertionFactors!$F$11*FE_ConvertionFactors!$H$11</f>
        <v>0</v>
      </c>
      <c r="M90" s="205">
        <f>DB_Census_State!AL90*FE_ConvertionFactors!$C$4*FE_ConvertionFactors!$F$4*FE_ConvertionFactors!$I$4</f>
        <v>0</v>
      </c>
      <c r="N90" s="205">
        <f>DB_Census_State!AL90*FE_ConvertionFactors!$C$5*FE_ConvertionFactors!$F$5*FE_ConvertionFactors!$L$5</f>
        <v>0</v>
      </c>
      <c r="O90" s="205">
        <f>DB_Census_State!AM90*FE_ConvertionFactors!$C$14*FE_ConvertionFactors!$F$14*FE_ConvertionFactors!$G$14</f>
        <v>10578.79888</v>
      </c>
      <c r="P90" s="205">
        <f>DB_Census_State!AM90*FE_ConvertionFactors!$C$15*FE_ConvertionFactors!$F$15*FE_ConvertionFactors!$G$15</f>
        <v>3041.267836</v>
      </c>
      <c r="Q90" s="205">
        <f>DB_Census_State!AM90*FE_ConvertionFactors!$C$16*FE_ConvertionFactors!$F$16*FE_ConvertionFactors!$G$16</f>
        <v>4231.5195519999997</v>
      </c>
      <c r="R90" s="205">
        <f>DB_Census_State!AM90*FE_ConvertionFactors!$C$17*FE_ConvertionFactors!$F$17*FE_ConvertionFactors!$G$17</f>
        <v>1551.0128420000001</v>
      </c>
      <c r="S90" s="205">
        <f>(DB_Census_State!AM90*FE_ConvertionFactors!$D$19/FE_ConvertionFactors!$D$13)*FE_ConvertionFactors!$F$19*FE_ConvertionFactors!$G$19</f>
        <v>10864.646613333336</v>
      </c>
      <c r="T90" s="205">
        <f>DB_Census_State!AM90*FE_ConvertionFactors!$C$14*FE_ConvertionFactors!$F$14*FE_ConvertionFactors!$H$14</f>
        <v>1830945.96</v>
      </c>
      <c r="U90" s="205">
        <f>DB_Census_State!AM90*FE_ConvertionFactors!$C$15*FE_ConvertionFactors!$F$15*FE_ConvertionFactors!$H$15</f>
        <v>435641.06839999999</v>
      </c>
      <c r="V90" s="205">
        <f>DB_Census_State!AM90*FE_ConvertionFactors!$C$16*FE_ConvertionFactors!$F$16*FE_ConvertionFactors!$H$16</f>
        <v>732378.38400000008</v>
      </c>
      <c r="W90" s="205">
        <f>DB_Census_State!AM90*FE_ConvertionFactors!$C$17*FE_ConvertionFactors!$F$17*FE_ConvertionFactors!$H$17</f>
        <v>683284.03580000007</v>
      </c>
      <c r="X90" s="205">
        <f>(DB_Census_State!AM90*FE_ConvertionFactors!$D$19/FE_ConvertionFactors!$D$13)*FE_ConvertionFactors!$F$19*FE_ConvertionFactors!$H$19</f>
        <v>4009571.9644444454</v>
      </c>
      <c r="Y90" s="205">
        <f>DB_Census_State!AM90*FE_ConvertionFactors!$C$14*FE_ConvertionFactors!$F$14*FE_ConvertionFactors!$I$14</f>
        <v>1698710.9739999999</v>
      </c>
      <c r="Z90" s="205">
        <f>DB_Census_State!AM90*FE_ConvertionFactors!$C$15*FE_ConvertionFactors!$F$15*FE_ConvertionFactors!$L$15</f>
        <v>290769.86404999997</v>
      </c>
      <c r="AA90" s="205">
        <f>DB_Census_State!AM90*FE_ConvertionFactors!$C$15*FE_ConvertionFactors!$F$15*FE_ConvertionFactors!$I$14</f>
        <v>343170.08689999999</v>
      </c>
      <c r="AB90" s="205">
        <f>DB_Census_State!AM90*FE_ConvertionFactors!$C$16*FE_ConvertionFactors!$F$16*FE_ConvertionFactors!$L$16</f>
        <v>487230.62988528202</v>
      </c>
      <c r="AC90" s="205">
        <f>DB_Census_State!AM90*FE_ConvertionFactors!$C$16*FE_ConvertionFactors!$F$16*FE_ConvertionFactors!$I$14</f>
        <v>679484.38959999999</v>
      </c>
      <c r="AD90" s="205">
        <f>DB_Census_State!AN90*FE_ConvertionFactors!$C$22*FE_ConvertionFactors!$F$22*FE_ConvertionFactors!$G$22</f>
        <v>128.80452199999999</v>
      </c>
      <c r="AE90" s="205">
        <f>DB_Census_State!AN90*FE_ConvertionFactors!$C$23*FE_ConvertionFactors!$F$23*FE_ConvertionFactors!$G$23</f>
        <v>51.764836199999998</v>
      </c>
      <c r="AF90" s="205">
        <f>(DB_Census_State!AN90*FE_ConvertionFactors!$D$25/FE_ConvertionFactors!$D$21)*FE_ConvertionFactors!$F$25*FE_ConvertionFactors!$G$25</f>
        <v>2934.0035200000002</v>
      </c>
      <c r="AG90" s="205">
        <f>DB_Census_State!AN90*FE_ConvertionFactors!$C$22*FE_ConvertionFactors!$F$22*FE_ConvertionFactors!$H$22</f>
        <v>41800.712799999994</v>
      </c>
      <c r="AH90" s="205">
        <f>DB_Census_State!AN90*FE_ConvertionFactors!$C$23*FE_ConvertionFactors!$F$23*FE_ConvertionFactors!$H$23</f>
        <v>13415.11248</v>
      </c>
      <c r="AI90" s="205">
        <f>(DB_Census_State!AN90*FE_ConvertionFactors!$D$25/FE_ConvertionFactors!$D$21)*FE_ConvertionFactors!$F$25*FE_ConvertionFactors!$H$25</f>
        <v>312842.54399999999</v>
      </c>
      <c r="AJ90" s="205">
        <f>DB_Census_State!AN90*FE_ConvertionFactors!$C$22*FE_ConvertionFactors!$F$22*FE_ConvertionFactors!$I$22</f>
        <v>36940.164799999999</v>
      </c>
      <c r="AK90" s="205">
        <f>DB_Census_State!AO90*FE_ConvertionFactors!$F$27*FE_ConvertionFactors!$G$27</f>
        <v>0</v>
      </c>
      <c r="AL90" s="205">
        <f>DB_Census_State!AO90*FE_ConvertionFactors!$C$29*FE_ConvertionFactors!$F$29*FE_ConvertionFactors!$G$29</f>
        <v>0</v>
      </c>
      <c r="AM90" s="205">
        <f>DB_Census_State!AO90*FE_ConvertionFactors!$F$27*FE_ConvertionFactors!$H$27</f>
        <v>0</v>
      </c>
      <c r="AN90" s="205">
        <f>DB_Census_State!AO90*FE_ConvertionFactors!$C$29*FE_ConvertionFactors!$F$29*FE_ConvertionFactors!$H$29</f>
        <v>0</v>
      </c>
      <c r="AO90" s="205">
        <f>DB_Census_State!AO90*FE_ConvertionFactors!$F$27*FE_ConvertionFactors!$I$27</f>
        <v>0</v>
      </c>
      <c r="AP90" s="205">
        <f>DB_Census_State!AP90*FE_ConvertionFactors!$F$31*FE_ConvertionFactors!$G$31</f>
        <v>0</v>
      </c>
      <c r="AQ90" s="205">
        <f>DB_Census_State!AP90*FE_ConvertionFactors!$F$31*FE_ConvertionFactors!$H$31</f>
        <v>0</v>
      </c>
      <c r="AR90" s="205">
        <f>DB_Census_State!AP90*FE_ConvertionFactors!$F$31*FE_ConvertionFactors!$I$31</f>
        <v>0</v>
      </c>
      <c r="AS90" s="205">
        <f>DB_Census_State!AQ90*FE_ConvertionFactors!$C$34*FE_ConvertionFactors!$F$34*FE_ConvertionFactors!$G$34</f>
        <v>189.28896000000003</v>
      </c>
      <c r="AT90" s="205">
        <f>DB_Census_State!AQ90*FE_ConvertionFactors!$C$35*FE_ConvertionFactors!$F$35*FE_ConvertionFactors!$G$35</f>
        <v>629.72380800000008</v>
      </c>
      <c r="AU90" s="205">
        <f>DB_Census_State!AQ90*FE_ConvertionFactors!$C$35*FE_ConvertionFactors!$C$37*FE_ConvertionFactors!$F$37*FE_ConvertionFactors!$G$37</f>
        <v>360.48189542400007</v>
      </c>
      <c r="AV90" s="205">
        <f>DB_Census_State!AQ90*FE_ConvertionFactors!$C$35*FE_ConvertionFactors!$C$38*FE_ConvertionFactors!$C$39*FE_ConvertionFactors!$F$39*FE_ConvertionFactors!$G$39</f>
        <v>134.22057633600002</v>
      </c>
      <c r="AW90" s="205">
        <f>DB_Census_State!AQ90*FE_ConvertionFactors!$C$35*FE_ConvertionFactors!$C$38*FE_ConvertionFactors!$C$40*FE_ConvertionFactors!$F$40*FE_ConvertionFactors!$G$40</f>
        <v>27.579570480000001</v>
      </c>
      <c r="AX90" s="205">
        <f>DB_Census_State!AQ90*FE_ConvertionFactors!$C$35*FE_ConvertionFactors!$C$38*FE_ConvertionFactors!$C$41*FE_ConvertionFactors!$F$41*FE_ConvertionFactors!$G$41</f>
        <v>0</v>
      </c>
      <c r="AY90" s="205">
        <f>DB_Census_State!AQ90*FE_ConvertionFactors!$C$35*FE_ConvertionFactors!$C$42*FE_ConvertionFactors!$C$44*FE_ConvertionFactors!$F$44*FE_ConvertionFactors!$G$44</f>
        <v>723.7440233261683</v>
      </c>
      <c r="AZ90" s="205">
        <f>(DB_Census_State!AQ90*FE_ConvertionFactors!$D$46/FE_ConvertionFactors!$D$33)*FE_ConvertionFactors!$F$46*FE_ConvertionFactors!$G$46</f>
        <v>2484.1922559999998</v>
      </c>
      <c r="BA90" s="205">
        <f>DB_Census_State!AQ90*FE_ConvertionFactors!$C$34*FE_ConvertionFactors!$F$34*FE_ConvertionFactors!$H$34</f>
        <v>64358.246400000004</v>
      </c>
      <c r="BB90" s="205">
        <f>DB_Census_State!AQ90*FE_ConvertionFactors!$C$35*FE_ConvertionFactors!$F$35*FE_ConvertionFactors!$H$35</f>
        <v>713686.9824000001</v>
      </c>
      <c r="BC90" s="205">
        <f>DB_Census_State!AQ90*FE_ConvertionFactors!$C$35*FE_ConvertionFactors!$C$37*FE_ConvertionFactors!$F$37*FE_ConvertionFactors!$H$37</f>
        <v>368492.60421120003</v>
      </c>
      <c r="BD90" s="205">
        <f>DB_Census_State!AQ90*FE_ConvertionFactors!$C$35*FE_ConvertionFactors!$C$38*FE_ConvertionFactors!$C$39*FE_ConvertionFactors!$F$39*FE_ConvertionFactors!$H$39</f>
        <v>35873.499493440002</v>
      </c>
      <c r="BE90" s="205">
        <f>DB_Census_State!AQ90*FE_ConvertionFactors!$C$35*FE_ConvertionFactors!$C$38*FE_ConvertionFactors!$C$40*FE_ConvertionFactors!$F$40*FE_ConvertionFactors!$H$40</f>
        <v>12335.589705600001</v>
      </c>
      <c r="BF90" s="205">
        <f>DB_Census_State!AQ90*FE_ConvertionFactors!$C$35*FE_ConvertionFactors!$C$38*FE_ConvertionFactors!$C$41*FE_ConvertionFactors!$F$41*FE_ConvertionFactors!$H$41</f>
        <v>134613.37627920002</v>
      </c>
      <c r="BG90" s="205">
        <f>DB_Census_State!AQ90*FE_ConvertionFactors!$C$35*FE_ConvertionFactors!$C$42*FE_ConvertionFactors!$C$44*FE_ConvertionFactors!$F$44*FE_ConvertionFactors!$H$44</f>
        <v>75933.79916864718</v>
      </c>
      <c r="BH90" s="205">
        <f>(DB_Census_State!AQ90*FE_ConvertionFactors!$D$46/FE_ConvertionFactors!$D$33)*FE_ConvertionFactors!$F$46*FE_ConvertionFactors!$H$46</f>
        <v>812139.77599999995</v>
      </c>
      <c r="BI90" s="205">
        <f>DB_Census_State!AQ90*FE_ConvertionFactors!$C$35*FE_ConvertionFactors!$C$38*FE_ConvertionFactors!$C$41*FE_ConvertionFactors!$F$41*FE_ConvertionFactors!$I$41</f>
        <v>124613.525469888</v>
      </c>
      <c r="BJ90" s="181">
        <f>DB_Census_State!AR90*FE_ConvertionFactors!$F$48*FE_ConvertionFactors!$G$48</f>
        <v>879.45263999999997</v>
      </c>
      <c r="BK90" s="205">
        <f>(DB_Census_State!AR90*FE_ConvertionFactors!$D$50/FE_ConvertionFactors!$D$48)*FE_ConvertionFactors!$F$50*FE_ConvertionFactors!$G$50</f>
        <v>373.00560000000002</v>
      </c>
      <c r="BL90" s="181">
        <f>DB_Census_State!AR90*FE_ConvertionFactors!$F$48*FE_ConvertionFactors!$H$48</f>
        <v>65958.948000000004</v>
      </c>
      <c r="BM90" s="205">
        <f>(DB_Census_State!AR90*FE_ConvertionFactors!$D$50/FE_ConvertionFactors!$D$48)*FE_ConvertionFactors!$F$50*FE_ConvertionFactors!$H$50</f>
        <v>94039.44</v>
      </c>
      <c r="BN90" s="181">
        <f>DB_Census_State!AR90*FE_ConvertionFactors!$F$48*FE_ConvertionFactors!$I$48</f>
        <v>46561.343399999998</v>
      </c>
      <c r="BO90" s="181">
        <f>DB_Census_State!AS90*FE_ConvertionFactors!$F$52*FE_ConvertionFactors!$G$52</f>
        <v>12.287700000000001</v>
      </c>
      <c r="BP90" s="205">
        <f>DB_Census_State!AS90*FE_ConvertionFactors!$C$53*FE_ConvertionFactors!$F$53*FE_ConvertionFactors!$G$53</f>
        <v>3.6863100000000002</v>
      </c>
      <c r="BQ90" s="205">
        <f>DB_Census_State!AS90*FE_ConvertionFactors!$C$54*FE_ConvertionFactors!$C$55*FE_ConvertionFactors!$F$55*FE_ConvertionFactors!$G$55</f>
        <v>5.9409000000000001</v>
      </c>
      <c r="BR90" s="205">
        <f>DB_Census_State!AS90*FE_ConvertionFactors!$C$54*FE_ConvertionFactors!$C$56*FE_ConvertionFactors!$F$56*FE_ConvertionFactors!$G$56</f>
        <v>1.0444249511718784</v>
      </c>
      <c r="BS90" s="205">
        <f>DB_Census_State!AS90*FE_ConvertionFactors!$F$52*FE_ConvertionFactors!$H$52</f>
        <v>2922.4800000000005</v>
      </c>
      <c r="BT90" s="205">
        <f>DB_Census_State!AS90*FE_ConvertionFactors!$C$53*FE_ConvertionFactors!$F$53*FE_ConvertionFactors!$H$53</f>
        <v>876.74400000000014</v>
      </c>
      <c r="BU90" s="205">
        <f>DB_Census_State!AS90*FE_ConvertionFactors!$C$54*FE_ConvertionFactors!$C$55*FE_ConvertionFactors!$F$55*FE_ConvertionFactors!$H$55</f>
        <v>1792.1715000000002</v>
      </c>
      <c r="BV90" s="205">
        <f>DB_Census_State!AS90*FE_ConvertionFactors!$C$54*FE_ConvertionFactors!$C$56*FE_ConvertionFactors!$F$56*FE_ConvertionFactors!$H$56</f>
        <v>274.33562050781342</v>
      </c>
      <c r="BW90" s="205">
        <f>DB_Census_State!AS90*FE_ConvertionFactors!$F$52*FE_ConvertionFactors!$I$52</f>
        <v>1494.45</v>
      </c>
      <c r="BX90" s="205">
        <f>DB_Census_State!AS90*FE_ConvertionFactors!$C$53*FE_ConvertionFactors!$F$53*FE_ConvertionFactors!$I$53</f>
        <v>448.33500000000004</v>
      </c>
      <c r="BY90" s="205">
        <f>DB_Census_State!AS90*FE_ConvertionFactors!$C$54*FE_ConvertionFactors!$C$55*FE_ConvertionFactors!$F$55*FE_ConvertionFactors!$L$55</f>
        <v>930.74099999999999</v>
      </c>
      <c r="BZ90" s="205">
        <f>DB_Census_State!AS90*FE_ConvertionFactors!$C$54*FE_ConvertionFactors!$C$56*FE_ConvertionFactors!$F$56*FE_ConvertionFactors!$I$56</f>
        <v>156.66374267578178</v>
      </c>
      <c r="CA90" s="205">
        <f>DB_Census_State!AT90*FE_ConvertionFactors!$F$58*FE_ConvertionFactors!$G$58</f>
        <v>470.166944</v>
      </c>
      <c r="CB90" s="205">
        <f>(DB_Census_State!AT90*FE_ConvertionFactors!$D$60/FE_ConvertionFactors!$D$58)*FE_ConvertionFactors!$F$60*FE_ConvertionFactors!$G$60</f>
        <v>2204.5633772727269</v>
      </c>
      <c r="CC90" s="205">
        <f>DB_Census_State!AT90*FE_ConvertionFactors!$F$58*FE_ConvertionFactors!$H$58</f>
        <v>309225.18240000005</v>
      </c>
      <c r="CD90" s="205">
        <f>(DB_Census_State!AT90*FE_ConvertionFactors!$D$60/FE_ConvertionFactors!$D$58)*FE_ConvertionFactors!$F$60*FE_ConvertionFactors!$H$60</f>
        <v>176187.99681818177</v>
      </c>
      <c r="CE90" s="205">
        <f>DB_Census_State!AT90*FE_ConvertionFactors!$F$58*FE_ConvertionFactors!$I$58</f>
        <v>231466.80320000002</v>
      </c>
      <c r="CF90" s="205">
        <f>DB_Census_State!AU90*FE_ConvertionFactors!$F$62*FE_ConvertionFactors!$G$62</f>
        <v>9105.8000000000011</v>
      </c>
      <c r="CG90" s="205">
        <f>DB_Census_State!AU90*FE_ConvertionFactors!$C$63*FE_ConvertionFactors!$F$63*FE_ConvertionFactors!$G$63</f>
        <v>3642.3199999999997</v>
      </c>
      <c r="CH90" s="205">
        <f>DB_Census_State!AU90*FE_ConvertionFactors!$C$64*FE_ConvertionFactors!$F$64*FE_ConvertionFactors!$G$64</f>
        <v>5463.4800000000005</v>
      </c>
      <c r="CI90" s="205">
        <f>(DB_Census_State!AU90*FE_ConvertionFactors!$D$66/FE_ConvertionFactors!$D$62)*FE_ConvertionFactors!$F$66*FE_ConvertionFactors!$G$66</f>
        <v>4837.4562500000002</v>
      </c>
      <c r="CJ90" s="205">
        <f>DB_Census_State!AU90*FE_ConvertionFactors!$F$62*FE_ConvertionFactors!$H$62</f>
        <v>1711890.4000000001</v>
      </c>
      <c r="CK90" s="205">
        <f>DB_Census_State!AU90*FE_ConvertionFactors!$C$63*FE_ConvertionFactors!$F$63*FE_ConvertionFactors!$H$63</f>
        <v>684756.15999999992</v>
      </c>
      <c r="CL90" s="205">
        <f>DB_Census_State!AU90*FE_ConvertionFactors!$C$64*FE_ConvertionFactors!$F$64*FE_ConvertionFactors!$H$64</f>
        <v>1027134.2400000001</v>
      </c>
      <c r="CM90" s="205">
        <f>(DB_Census_State!AU90*FE_ConvertionFactors!$D$66/FE_ConvertionFactors!$D$62)*FE_ConvertionFactors!$F$66*FE_ConvertionFactors!$H$66</f>
        <v>1451236.875</v>
      </c>
      <c r="CN90" s="205">
        <f>DB_Census_State!AU90*FE_ConvertionFactors!$F$62*FE_ConvertionFactors!$I$62</f>
        <v>1456928</v>
      </c>
      <c r="CO90" s="205">
        <f>DB_Census_State!AU90*FE_ConvertionFactors!$C$63*FE_ConvertionFactors!$F$63*FE_ConvertionFactors!$I$63</f>
        <v>582771.19999999995</v>
      </c>
      <c r="CP90" s="205">
        <f>DB_Census_State!AU90*FE_ConvertionFactors!$C$64*FE_ConvertionFactors!$F$64*FE_ConvertionFactors!$L$64</f>
        <v>876888.53999999992</v>
      </c>
      <c r="CQ90" s="205">
        <f>DB_Census_State!AU90*FE_ConvertionFactors!$C$64*FE_ConvertionFactors!$F$64*FE_ConvertionFactors!$I$63</f>
        <v>874156.8</v>
      </c>
      <c r="CR90" s="205">
        <f>DB_Census_State!AV90*FE_ConvertionFactors!$F$68*FE_ConvertionFactors!$G$68</f>
        <v>181393.576</v>
      </c>
      <c r="CS90" s="205">
        <f>DB_Census_State!AV90*FE_ConvertionFactors!$C$69*FE_ConvertionFactors!$F$69*FE_ConvertionFactors!$G$69</f>
        <v>36278.715199999999</v>
      </c>
      <c r="CT90" s="205">
        <f>DB_Census_State!AV90*FE_ConvertionFactors!$C$70*FE_ConvertionFactors!$C$71*FE_ConvertionFactors!$F$71*FE_ConvertionFactors!$G$71</f>
        <v>0</v>
      </c>
      <c r="CU90" s="205">
        <f>DB_Census_State!AV90*FE_ConvertionFactors!$C$70*FE_ConvertionFactors!$C$72*FE_ConvertionFactors!$F$72*FE_ConvertionFactors!$G$72</f>
        <v>154293.65481264002</v>
      </c>
      <c r="CV90" s="205">
        <f>(DB_Census_State!AV90*FE_ConvertionFactors!$D$74/FE_ConvertionFactors!$D$69)*FE_ConvertionFactors!$F$74*FE_ConvertionFactors!$G$74</f>
        <v>22425.030000000002</v>
      </c>
      <c r="CW90" s="205">
        <f>DB_Census_State!AV90*FE_ConvertionFactors!$F$68*FE_ConvertionFactors!$H$68</f>
        <v>10611524.195999999</v>
      </c>
      <c r="CX90" s="205">
        <f>DB_Census_State!AV90*FE_ConvertionFactors!$C$69*FE_ConvertionFactors!$F$69*FE_ConvertionFactors!$H$69</f>
        <v>2122304.8391999998</v>
      </c>
      <c r="CY90" s="205">
        <f>DB_Census_State!AV90*FE_ConvertionFactors!$C$70*FE_ConvertionFactors!$C$71*FE_ConvertionFactors!$F$71*FE_ConvertionFactors!$H$71</f>
        <v>2350143.1439999999</v>
      </c>
      <c r="CZ90" s="205">
        <f>DB_Census_State!AV90*FE_ConvertionFactors!$C$70*FE_ConvertionFactors!$C$72*FE_ConvertionFactors!$F$72*FE_ConvertionFactors!$H$72</f>
        <v>5867924.7100560004</v>
      </c>
      <c r="DA90" s="205">
        <f>(DB_Census_State!AV90*FE_ConvertionFactors!$D$74/FE_ConvertionFactors!$D$69)*FE_ConvertionFactors!$F$74*FE_ConvertionFactors!$H$74</f>
        <v>7400259.9000000004</v>
      </c>
      <c r="DB90" s="205">
        <f>DB_Census_State!AV90*FE_ConvertionFactors!$F$68*FE_ConvertionFactors!$I$68</f>
        <v>8616194.8599999994</v>
      </c>
      <c r="DC90" s="205">
        <f>DB_Census_State!AV90*FE_ConvertionFactors!$C$69*FE_ConvertionFactors!$F$69*FE_ConvertionFactors!$I$69</f>
        <v>1723238.9720000001</v>
      </c>
      <c r="DD90" s="205">
        <f>DB_Census_State!AV90*FE_ConvertionFactors!$C$70*FE_ConvertionFactors!$C$71*FE_ConvertionFactors!$F$71*FE_ConvertionFactors!$I$71</f>
        <v>2212602.96</v>
      </c>
      <c r="DE90" s="205">
        <f>DB_Census_State!AV90*FE_ConvertionFactors!$C$70*FE_ConvertionFactors!$C$72*FE_ConvertionFactors!$F$72*FE_ConvertionFactors!$L$72</f>
        <v>4125419.1489480007</v>
      </c>
      <c r="DF90" s="205">
        <f>DB_Census_State!AV90*FE_ConvertionFactors!$C$70*FE_ConvertionFactors!$C$72*FE_ConvertionFactors!$F$72*FE_ConvertionFactors!$I$69</f>
        <v>5659419.7711200006</v>
      </c>
      <c r="DG90" s="205">
        <f>DB_Census_State!AW90*FE_ConvertionFactors!$F$76*FE_ConvertionFactors!$G$76</f>
        <v>0</v>
      </c>
      <c r="DH90" s="205">
        <f>DB_Census_State!AW90*FE_ConvertionFactors!$C$77*FE_ConvertionFactors!$F$77*FE_ConvertionFactors!$G$77</f>
        <v>0</v>
      </c>
      <c r="DI90" s="205">
        <f>DB_Census_State!AW90*FE_ConvertionFactors!$C$78*FE_ConvertionFactors!$F$78*FE_ConvertionFactors!$G$78</f>
        <v>0</v>
      </c>
      <c r="DJ90" s="205">
        <f>(DB_Census_State!AW90*FE_ConvertionFactors!$D$80/FE_ConvertionFactors!$D$76)*FE_ConvertionFactors!$F$80*FE_ConvertionFactors!$G$80</f>
        <v>0</v>
      </c>
      <c r="DK90" s="205">
        <f>DB_Census_State!AW90*FE_ConvertionFactors!$F$76*FE_ConvertionFactors!$H$76</f>
        <v>0</v>
      </c>
      <c r="DL90" s="205">
        <f>DB_Census_State!AW90*FE_ConvertionFactors!$C$77*FE_ConvertionFactors!$F$77*FE_ConvertionFactors!$H$77</f>
        <v>0</v>
      </c>
      <c r="DM90" s="205">
        <f>DB_Census_State!AW90*FE_ConvertionFactors!$C$78*FE_ConvertionFactors!$F$78*FE_ConvertionFactors!$H$78</f>
        <v>0</v>
      </c>
      <c r="DN90" s="205">
        <f>(DB_Census_State!AW90*FE_ConvertionFactors!$D$80/FE_ConvertionFactors!$D$76)*FE_ConvertionFactors!$F$80*FE_ConvertionFactors!$H$80</f>
        <v>0</v>
      </c>
      <c r="DO90" s="205">
        <f>DB_Census_State!AW90*FE_ConvertionFactors!$F$76*FE_ConvertionFactors!$I$76</f>
        <v>0</v>
      </c>
      <c r="DP90" s="205">
        <f>DB_Census_State!AW90*FE_ConvertionFactors!$C$77*FE_ConvertionFactors!$F$77*FE_ConvertionFactors!$I$77</f>
        <v>0</v>
      </c>
      <c r="DQ90" s="205">
        <f>DB_Census_State!AW90*FE_ConvertionFactors!$C$78*FE_ConvertionFactors!$F$78*FE_ConvertionFactors!$L$78</f>
        <v>0</v>
      </c>
      <c r="DR90" s="205">
        <f>DB_Census_State!AW90*FE_ConvertionFactors!$C$78*FE_ConvertionFactors!$F$78*FE_ConvertionFactors!$I$77</f>
        <v>0</v>
      </c>
      <c r="DS90" s="181">
        <f>SUM(DB_Census_State!M90:N90)*FE_ConvertionFactors!$E$84*FE_ConvertionFactors!$F$84*FE_ConvertionFactors!$G$84</f>
        <v>43537.27441159392</v>
      </c>
      <c r="DT90" s="181">
        <f>SUM(DB_Census_State!O90:P90)*FE_ConvertionFactors!$E$85*FE_ConvertionFactors!$F$85*FE_ConvertionFactors!$G$85</f>
        <v>73.593026996000006</v>
      </c>
      <c r="DU90" s="181">
        <f>SUM(DB_Census_State!Q90:S90)*FE_ConvertionFactors!$E$86*FE_ConvertionFactors!$F$86*FE_ConvertionFactors!$G$86</f>
        <v>392.37275176275</v>
      </c>
      <c r="DV90" s="181">
        <f>DB_Census_State!U90*FE_ConvertionFactors!$E$87*FE_ConvertionFactors!$F$87*FE_ConvertionFactors!$G$87</f>
        <v>1890.6697557995967</v>
      </c>
      <c r="DW90" s="181">
        <f>DB_Census_State!V90*FE_ConvertionFactors!$E$88*FE_ConvertionFactors!$F$88*FE_ConvertionFactors!$G$88</f>
        <v>4080.9529350000003</v>
      </c>
      <c r="DX90" s="181">
        <f>SUM(DB_Census_State!M90:N90)*FE_ConvertionFactors!$E$84*FE_ConvertionFactors!$F$84*FE_ConvertionFactors!$H$84</f>
        <v>2459573.2946809549</v>
      </c>
      <c r="DY90" s="181">
        <f>SUM(DB_Census_State!O90:P90)*FE_ConvertionFactors!$E$85*FE_ConvertionFactors!$F$85*FE_ConvertionFactors!$H$85</f>
        <v>4588.7416832800009</v>
      </c>
      <c r="DZ90" s="181">
        <f>SUM(DB_Census_State!Q90:S90)*FE_ConvertionFactors!$E$86*FE_ConvertionFactors!$F$86*FE_ConvertionFactors!$H$86</f>
        <v>24934.959044875002</v>
      </c>
      <c r="EA90" s="181">
        <f>DB_Census_State!U90*FE_ConvertionFactors!$E$87*FE_ConvertionFactors!$F$87*FE_ConvertionFactors!$H$87</f>
        <v>144494.19118157541</v>
      </c>
      <c r="EB90" s="181">
        <f>DB_Census_State!V90*FE_ConvertionFactors!$E$88*FE_ConvertionFactors!$F$88*FE_ConvertionFactors!$H$88</f>
        <v>243919.02600000001</v>
      </c>
      <c r="EC90" s="181">
        <f>SUM(DB_Census_State!M90:N90)*FE_ConvertionFactors!$E$84*FE_ConvertionFactors!$F$84*FE_ConvertionFactors!$I$84</f>
        <v>1658562.8347273874</v>
      </c>
      <c r="ED90" s="181">
        <f>SUM(DB_Census_State!O90:P90)*FE_ConvertionFactors!$E$85*FE_ConvertionFactors!$F$85*FE_ConvertionFactors!$I$85</f>
        <v>3099.565137008</v>
      </c>
      <c r="EE90" s="181">
        <f>SUM(DB_Census_State!Q90:S90)*FE_ConvertionFactors!$E$86*FE_ConvertionFactors!$F$86*FE_ConvertionFactors!$I$86</f>
        <v>16842.859128425</v>
      </c>
      <c r="EF90" s="181">
        <f>DB_Census_State!U90*FE_ConvertionFactors!$E$87*FE_ConvertionFactors!$F$87*FE_ConvertionFactors!$I$87</f>
        <v>115595.35294526033</v>
      </c>
      <c r="EG90" s="181">
        <f>DB_Census_State!V90*FE_ConvertionFactors!$E$88*FE_ConvertionFactors!$F$88*FE_ConvertionFactors!$I$88</f>
        <v>155732.91660000003</v>
      </c>
      <c r="EH90" s="181">
        <f>DB_Census_State!W90*0.00104*FE_ConvertionFactors!$F$90*FE_ConvertionFactors!$G$90</f>
        <v>6110.2096431999989</v>
      </c>
      <c r="EI90" s="181">
        <f>DB_Census_State!X90*0.00104*FE_ConvertionFactors!$F$91*FE_ConvertionFactors!$G$91</f>
        <v>1.8156528000000001</v>
      </c>
      <c r="EJ90" s="181">
        <f>DB_Census_State!Y90*0.000054*FE_ConvertionFactors!$F$92*FE_ConvertionFactors!$G$92</f>
        <v>301.74311160000002</v>
      </c>
      <c r="EK90" s="205">
        <f>DB_Census_State!W90*0.00104*FE_ConvertionFactors!$F$90*FE_ConvertionFactors!$H$90</f>
        <v>726307.93871999986</v>
      </c>
      <c r="EL90" s="205">
        <f>DB_Census_State!X90*0.00104*FE_ConvertionFactors!$F$91*FE_ConvertionFactors!$H$91</f>
        <v>215.82288</v>
      </c>
      <c r="EM90" s="205">
        <f>DB_Census_State!Y90*0.000054*FE_ConvertionFactors!$F$92*FE_ConvertionFactors!$H$92</f>
        <v>25087.784421600001</v>
      </c>
      <c r="EN90" s="205">
        <f>DB_Census_State!W90*0.00104*FE_ConvertionFactors!$F$90*FE_ConvertionFactors!$I$90</f>
        <v>504034.65207679989</v>
      </c>
      <c r="EO90" s="205">
        <f>DB_Census_State!X90*0.00104*FE_ConvertionFactors!$F$91*FE_ConvertionFactors!$I$91</f>
        <v>149.77422719999998</v>
      </c>
      <c r="EP90" s="205">
        <f>DB_Census_State!Y90*0.000054*FE_ConvertionFactors!$F$92*FE_ConvertionFactors!$I$92</f>
        <v>14828.518627200001</v>
      </c>
    </row>
    <row r="91" spans="1:146" x14ac:dyDescent="0.2">
      <c r="A91" s="203">
        <v>21</v>
      </c>
      <c r="B91" s="203" t="s">
        <v>39</v>
      </c>
      <c r="C91" s="203">
        <v>2006</v>
      </c>
      <c r="D91" s="204" t="s">
        <v>201</v>
      </c>
      <c r="E91" s="205">
        <f>DB_Census_State!AL91*FE_ConvertionFactors!$C$4*FE_ConvertionFactors!$F$4*FE_ConvertionFactors!$G$4</f>
        <v>0</v>
      </c>
      <c r="F91" s="205">
        <f>DB_Census_State!AL91*FE_ConvertionFactors!$C$5*FE_ConvertionFactors!$F$5*FE_ConvertionFactors!$G$5</f>
        <v>22742.286397600001</v>
      </c>
      <c r="G91" s="205">
        <f>(DB_Census_State!AL91*FE_ConvertionFactors!$D$9/FE_ConvertionFactors!$D$3)*FE_ConvertionFactors!$C$10*FE_ConvertionFactors!$F$10*FE_ConvertionFactors!$G$10</f>
        <v>2114.1286058666669</v>
      </c>
      <c r="H91" s="205">
        <f>(DB_Census_State!AL91*FE_ConvertionFactors!$D$9/FE_ConvertionFactors!$D$3)*FE_ConvertionFactors!$C$11*FE_ConvertionFactors!$F$11*FE_ConvertionFactors!$G$11</f>
        <v>622.87548960000004</v>
      </c>
      <c r="I91" s="205">
        <f>DB_Census_State!AL91*FE_ConvertionFactors!$C$4*FE_ConvertionFactors!$F$4*FE_ConvertionFactors!$H$4</f>
        <v>734972.88</v>
      </c>
      <c r="J91" s="205">
        <f>DB_Census_State!AL91*FE_ConvertionFactors!$C$5*FE_ConvertionFactors!$F$5*FE_ConvertionFactors!$H$5</f>
        <v>1307377.4266000001</v>
      </c>
      <c r="K91" s="205">
        <f>(DB_Census_State!AL91*FE_ConvertionFactors!$D$9/FE_ConvertionFactors!$D$3)*FE_ConvertionFactors!$C$10*FE_ConvertionFactors!$F$10*FE_ConvertionFactors!$H$10</f>
        <v>621025.27797333337</v>
      </c>
      <c r="L91" s="205">
        <f>(DB_Census_State!AL91*FE_ConvertionFactors!$D$9/FE_ConvertionFactors!$D$3)*FE_ConvertionFactors!$C$11*FE_ConvertionFactors!$F$11*FE_ConvertionFactors!$H$11</f>
        <v>97005.199200000017</v>
      </c>
      <c r="M91" s="205">
        <f>DB_Census_State!AL91*FE_ConvertionFactors!$C$4*FE_ConvertionFactors!$F$4*FE_ConvertionFactors!$I$4</f>
        <v>691959.20000000007</v>
      </c>
      <c r="N91" s="205">
        <f>DB_Census_State!AL91*FE_ConvertionFactors!$C$5*FE_ConvertionFactors!$F$5*FE_ConvertionFactors!$L$5</f>
        <v>659769.5385400001</v>
      </c>
      <c r="O91" s="205">
        <f>DB_Census_State!AM91*FE_ConvertionFactors!$C$14*FE_ConvertionFactors!$F$14*FE_ConvertionFactors!$G$14</f>
        <v>50684.353408000003</v>
      </c>
      <c r="P91" s="205">
        <f>DB_Census_State!AM91*FE_ConvertionFactors!$C$15*FE_ConvertionFactors!$F$15*FE_ConvertionFactors!$G$15</f>
        <v>14571.095977600002</v>
      </c>
      <c r="Q91" s="205">
        <f>DB_Census_State!AM91*FE_ConvertionFactors!$C$16*FE_ConvertionFactors!$F$16*FE_ConvertionFactors!$G$16</f>
        <v>20273.741363200003</v>
      </c>
      <c r="R91" s="205">
        <f>DB_Census_State!AM91*FE_ConvertionFactors!$C$17*FE_ConvertionFactors!$F$17*FE_ConvertionFactors!$G$17</f>
        <v>7431.0972272000008</v>
      </c>
      <c r="S91" s="205">
        <f>(DB_Census_State!AM91*FE_ConvertionFactors!$D$19/FE_ConvertionFactors!$D$13)*FE_ConvertionFactors!$F$19*FE_ConvertionFactors!$G$19</f>
        <v>52053.885781333345</v>
      </c>
      <c r="T91" s="205">
        <f>DB_Census_State!AM91*FE_ConvertionFactors!$C$14*FE_ConvertionFactors!$F$14*FE_ConvertionFactors!$H$14</f>
        <v>8772291.9360000007</v>
      </c>
      <c r="U91" s="205">
        <f>DB_Census_State!AM91*FE_ConvertionFactors!$C$15*FE_ConvertionFactors!$F$15*FE_ConvertionFactors!$H$15</f>
        <v>2087211.0454400002</v>
      </c>
      <c r="V91" s="205">
        <f>DB_Census_State!AM91*FE_ConvertionFactors!$C$16*FE_ConvertionFactors!$F$16*FE_ConvertionFactors!$H$16</f>
        <v>3508916.7744000005</v>
      </c>
      <c r="W91" s="205">
        <f>DB_Census_State!AM91*FE_ConvertionFactors!$C$17*FE_ConvertionFactors!$F$17*FE_ConvertionFactors!$H$17</f>
        <v>3273699.5892800004</v>
      </c>
      <c r="X91" s="205">
        <f>(DB_Census_State!AM91*FE_ConvertionFactors!$D$19/FE_ConvertionFactors!$D$13)*FE_ConvertionFactors!$F$19*FE_ConvertionFactors!$H$19</f>
        <v>19210362.609777778</v>
      </c>
      <c r="Y91" s="205">
        <f>DB_Census_State!AM91*FE_ConvertionFactors!$C$14*FE_ConvertionFactors!$F$14*FE_ConvertionFactors!$I$14</f>
        <v>8138737.5184000004</v>
      </c>
      <c r="Z91" s="205">
        <f>DB_Census_State!AM91*FE_ConvertionFactors!$C$15*FE_ConvertionFactors!$F$15*FE_ConvertionFactors!$L$15</f>
        <v>1393114.9194800002</v>
      </c>
      <c r="AA91" s="205">
        <f>DB_Census_State!AM91*FE_ConvertionFactors!$C$15*FE_ConvertionFactors!$F$15*FE_ConvertionFactors!$I$14</f>
        <v>1644170.9650400002</v>
      </c>
      <c r="AB91" s="205">
        <f>DB_Census_State!AM91*FE_ConvertionFactors!$C$16*FE_ConvertionFactors!$F$16*FE_ConvertionFactors!$L$16</f>
        <v>2334383.1106379898</v>
      </c>
      <c r="AC91" s="205">
        <f>DB_Census_State!AM91*FE_ConvertionFactors!$C$16*FE_ConvertionFactors!$F$16*FE_ConvertionFactors!$I$14</f>
        <v>3255495.0073600002</v>
      </c>
      <c r="AD91" s="205">
        <f>DB_Census_State!AN91*FE_ConvertionFactors!$C$22*FE_ConvertionFactors!$F$22*FE_ConvertionFactors!$G$22</f>
        <v>515.26706000000001</v>
      </c>
      <c r="AE91" s="205">
        <f>DB_Census_State!AN91*FE_ConvertionFactors!$C$23*FE_ConvertionFactors!$F$23*FE_ConvertionFactors!$G$23</f>
        <v>207.07902599999997</v>
      </c>
      <c r="AF91" s="205">
        <f>(DB_Census_State!AN91*FE_ConvertionFactors!$D$25/FE_ConvertionFactors!$D$21)*FE_ConvertionFactors!$F$25*FE_ConvertionFactors!$G$25</f>
        <v>11737.129600000002</v>
      </c>
      <c r="AG91" s="205">
        <f>DB_Census_State!AN91*FE_ConvertionFactors!$C$22*FE_ConvertionFactors!$F$22*FE_ConvertionFactors!$H$22</f>
        <v>167218.74400000001</v>
      </c>
      <c r="AH91" s="205">
        <f>DB_Census_State!AN91*FE_ConvertionFactors!$C$23*FE_ConvertionFactors!$F$23*FE_ConvertionFactors!$H$23</f>
        <v>53665.550399999993</v>
      </c>
      <c r="AI91" s="205">
        <f>(DB_Census_State!AN91*FE_ConvertionFactors!$D$25/FE_ConvertionFactors!$D$21)*FE_ConvertionFactors!$F$25*FE_ConvertionFactors!$H$25</f>
        <v>1251489.1200000001</v>
      </c>
      <c r="AJ91" s="205">
        <f>DB_Census_State!AN91*FE_ConvertionFactors!$C$22*FE_ConvertionFactors!$F$22*FE_ConvertionFactors!$I$22</f>
        <v>147774.704</v>
      </c>
      <c r="AK91" s="205">
        <f>DB_Census_State!AO91*FE_ConvertionFactors!$F$27*FE_ConvertionFactors!$G$27</f>
        <v>0</v>
      </c>
      <c r="AL91" s="205">
        <f>DB_Census_State!AO91*FE_ConvertionFactors!$C$29*FE_ConvertionFactors!$F$29*FE_ConvertionFactors!$G$29</f>
        <v>0</v>
      </c>
      <c r="AM91" s="205">
        <f>DB_Census_State!AO91*FE_ConvertionFactors!$F$27*FE_ConvertionFactors!$H$27</f>
        <v>0</v>
      </c>
      <c r="AN91" s="205">
        <f>DB_Census_State!AO91*FE_ConvertionFactors!$C$29*FE_ConvertionFactors!$F$29*FE_ConvertionFactors!$H$29</f>
        <v>0</v>
      </c>
      <c r="AO91" s="205">
        <f>DB_Census_State!AO91*FE_ConvertionFactors!$F$27*FE_ConvertionFactors!$I$27</f>
        <v>0</v>
      </c>
      <c r="AP91" s="205">
        <f>DB_Census_State!AP91*FE_ConvertionFactors!$F$31*FE_ConvertionFactors!$G$31</f>
        <v>0.41390999999999994</v>
      </c>
      <c r="AQ91" s="205">
        <f>DB_Census_State!AP91*FE_ConvertionFactors!$F$31*FE_ConvertionFactors!$H$31</f>
        <v>56.473200000000006</v>
      </c>
      <c r="AR91" s="205">
        <f>DB_Census_State!AP91*FE_ConvertionFactors!$F$31*FE_ConvertionFactors!$I$31</f>
        <v>47.061</v>
      </c>
      <c r="AS91" s="205">
        <f>DB_Census_State!AQ91*FE_ConvertionFactors!$C$34*FE_ConvertionFactors!$F$34*FE_ConvertionFactors!$G$34</f>
        <v>838.90352000000007</v>
      </c>
      <c r="AT91" s="205">
        <f>DB_Census_State!AQ91*FE_ConvertionFactors!$C$35*FE_ConvertionFactors!$F$35*FE_ConvertionFactors!$G$35</f>
        <v>2790.8522460000004</v>
      </c>
      <c r="AU91" s="205">
        <f>DB_Census_State!AQ91*FE_ConvertionFactors!$C$35*FE_ConvertionFactors!$C$37*FE_ConvertionFactors!$F$37*FE_ConvertionFactors!$G$37</f>
        <v>1597.6078634880002</v>
      </c>
      <c r="AV91" s="205">
        <f>DB_Census_State!AQ91*FE_ConvertionFactors!$C$35*FE_ConvertionFactors!$C$38*FE_ConvertionFactors!$C$39*FE_ConvertionFactors!$F$39*FE_ConvertionFactors!$G$39</f>
        <v>594.84776050700009</v>
      </c>
      <c r="AW91" s="205">
        <f>DB_Census_State!AQ91*FE_ConvertionFactors!$C$35*FE_ConvertionFactors!$C$38*FE_ConvertionFactors!$C$40*FE_ConvertionFactors!$F$40*FE_ConvertionFactors!$G$40</f>
        <v>122.228991885</v>
      </c>
      <c r="AX91" s="205">
        <f>DB_Census_State!AQ91*FE_ConvertionFactors!$C$35*FE_ConvertionFactors!$C$38*FE_ConvertionFactors!$C$41*FE_ConvertionFactors!$F$41*FE_ConvertionFactors!$G$41</f>
        <v>0</v>
      </c>
      <c r="AY91" s="205">
        <f>DB_Census_State!AQ91*FE_ConvertionFactors!$C$35*FE_ConvertionFactors!$C$42*FE_ConvertionFactors!$C$44*FE_ConvertionFactors!$F$44*FE_ConvertionFactors!$G$44</f>
        <v>3207.5373479112814</v>
      </c>
      <c r="AZ91" s="205">
        <f>(DB_Census_State!AQ91*FE_ConvertionFactors!$D$46/FE_ConvertionFactors!$D$33)*FE_ConvertionFactors!$F$46*FE_ConvertionFactors!$G$46</f>
        <v>11009.610005333332</v>
      </c>
      <c r="BA91" s="205">
        <f>DB_Census_State!AQ91*FE_ConvertionFactors!$C$34*FE_ConvertionFactors!$F$34*FE_ConvertionFactors!$H$34</f>
        <v>285227.19680000003</v>
      </c>
      <c r="BB91" s="205">
        <f>DB_Census_State!AQ91*FE_ConvertionFactors!$C$35*FE_ConvertionFactors!$F$35*FE_ConvertionFactors!$H$35</f>
        <v>3162965.8788000005</v>
      </c>
      <c r="BC91" s="205">
        <f>DB_Census_State!AQ91*FE_ConvertionFactors!$C$35*FE_ConvertionFactors!$C$37*FE_ConvertionFactors!$F$37*FE_ConvertionFactors!$H$37</f>
        <v>1633110.2604544002</v>
      </c>
      <c r="BD91" s="205">
        <f>DB_Census_State!AQ91*FE_ConvertionFactors!$C$35*FE_ConvertionFactors!$C$38*FE_ConvertionFactors!$C$39*FE_ConvertionFactors!$F$39*FE_ConvertionFactors!$H$39</f>
        <v>158986.58326278001</v>
      </c>
      <c r="BE91" s="205">
        <f>DB_Census_State!AQ91*FE_ConvertionFactors!$C$35*FE_ConvertionFactors!$C$38*FE_ConvertionFactors!$C$40*FE_ConvertionFactors!$F$40*FE_ConvertionFactors!$H$40</f>
        <v>54669.694552200002</v>
      </c>
      <c r="BF91" s="205">
        <f>DB_Census_State!AQ91*FE_ConvertionFactors!$C$35*FE_ConvertionFactors!$C$38*FE_ConvertionFactors!$C$41*FE_ConvertionFactors!$F$41*FE_ConvertionFactors!$H$41</f>
        <v>596588.59766415006</v>
      </c>
      <c r="BG91" s="205">
        <f>DB_Census_State!AQ91*FE_ConvertionFactors!$C$35*FE_ConvertionFactors!$C$42*FE_ConvertionFactors!$C$44*FE_ConvertionFactors!$F$44*FE_ConvertionFactors!$H$44</f>
        <v>336528.50863331481</v>
      </c>
      <c r="BH91" s="205">
        <f>(DB_Census_State!AQ91*FE_ConvertionFactors!$D$46/FE_ConvertionFactors!$D$33)*FE_ConvertionFactors!$F$46*FE_ConvertionFactors!$H$46</f>
        <v>3599295.5786666665</v>
      </c>
      <c r="BI91" s="205">
        <f>DB_Census_State!AQ91*FE_ConvertionFactors!$C$35*FE_ConvertionFactors!$C$38*FE_ConvertionFactors!$C$41*FE_ConvertionFactors!$F$41*FE_ConvertionFactors!$I$41</f>
        <v>552270.58755195606</v>
      </c>
      <c r="BJ91" s="181">
        <f>DB_Census_State!AR91*FE_ConvertionFactors!$F$48*FE_ConvertionFactors!$G$48</f>
        <v>8629.2423360000012</v>
      </c>
      <c r="BK91" s="205">
        <f>(DB_Census_State!AR91*FE_ConvertionFactors!$D$50/FE_ConvertionFactors!$D$48)*FE_ConvertionFactors!$F$50*FE_ConvertionFactors!$G$50</f>
        <v>3659.9534399999998</v>
      </c>
      <c r="BL91" s="181">
        <f>DB_Census_State!AR91*FE_ConvertionFactors!$F$48*FE_ConvertionFactors!$H$48</f>
        <v>647193.17520000006</v>
      </c>
      <c r="BM91" s="205">
        <f>(DB_Census_State!AR91*FE_ConvertionFactors!$D$50/FE_ConvertionFactors!$D$48)*FE_ConvertionFactors!$F$50*FE_ConvertionFactors!$H$50</f>
        <v>922720.65599999996</v>
      </c>
      <c r="BN91" s="181">
        <f>DB_Census_State!AR91*FE_ConvertionFactors!$F$48*FE_ConvertionFactors!$I$48</f>
        <v>456862.70916000003</v>
      </c>
      <c r="BO91" s="181">
        <f>DB_Census_State!AS91*FE_ConvertionFactors!$F$52*FE_ConvertionFactors!$G$52</f>
        <v>20.369610000000002</v>
      </c>
      <c r="BP91" s="205">
        <f>DB_Census_State!AS91*FE_ConvertionFactors!$C$53*FE_ConvertionFactors!$F$53*FE_ConvertionFactors!$G$53</f>
        <v>6.1108829999999994</v>
      </c>
      <c r="BQ91" s="205">
        <f>DB_Census_State!AS91*FE_ConvertionFactors!$C$54*FE_ConvertionFactors!$C$55*FE_ConvertionFactors!$F$55*FE_ConvertionFactors!$G$55</f>
        <v>9.8483699999999992</v>
      </c>
      <c r="BR91" s="205">
        <f>DB_Census_State!AS91*FE_ConvertionFactors!$C$54*FE_ConvertionFactors!$C$56*FE_ConvertionFactors!$F$56*FE_ConvertionFactors!$G$56</f>
        <v>1.7313678662109431</v>
      </c>
      <c r="BS91" s="205">
        <f>DB_Census_State!AS91*FE_ConvertionFactors!$F$52*FE_ConvertionFactors!$H$52</f>
        <v>4844.6640000000016</v>
      </c>
      <c r="BT91" s="205">
        <f>DB_Census_State!AS91*FE_ConvertionFactors!$C$53*FE_ConvertionFactors!$F$53*FE_ConvertionFactors!$H$53</f>
        <v>1453.3992000000001</v>
      </c>
      <c r="BU91" s="205">
        <f>DB_Census_State!AS91*FE_ConvertionFactors!$C$54*FE_ConvertionFactors!$C$55*FE_ConvertionFactors!$F$55*FE_ConvertionFactors!$H$55</f>
        <v>2970.9249500000001</v>
      </c>
      <c r="BV91" s="205">
        <f>DB_Census_State!AS91*FE_ConvertionFactors!$C$54*FE_ConvertionFactors!$C$56*FE_ConvertionFactors!$F$56*FE_ConvertionFactors!$H$56</f>
        <v>454.77262619140771</v>
      </c>
      <c r="BW91" s="205">
        <f>DB_Census_State!AS91*FE_ConvertionFactors!$F$52*FE_ConvertionFactors!$I$52</f>
        <v>2477.3850000000002</v>
      </c>
      <c r="BX91" s="205">
        <f>DB_Census_State!AS91*FE_ConvertionFactors!$C$53*FE_ConvertionFactors!$F$53*FE_ConvertionFactors!$I$53</f>
        <v>743.21550000000002</v>
      </c>
      <c r="BY91" s="205">
        <f>DB_Census_State!AS91*FE_ConvertionFactors!$C$54*FE_ConvertionFactors!$C$55*FE_ConvertionFactors!$F$55*FE_ConvertionFactors!$L$55</f>
        <v>1542.9113</v>
      </c>
      <c r="BZ91" s="205">
        <f>DB_Census_State!AS91*FE_ConvertionFactors!$C$54*FE_ConvertionFactors!$C$56*FE_ConvertionFactors!$F$56*FE_ConvertionFactors!$I$56</f>
        <v>259.70517993164145</v>
      </c>
      <c r="CA91" s="205">
        <f>DB_Census_State!AT91*FE_ConvertionFactors!$F$58*FE_ConvertionFactors!$G$58</f>
        <v>10597.848768</v>
      </c>
      <c r="CB91" s="205">
        <f>(DB_Census_State!AT91*FE_ConvertionFactors!$D$60/FE_ConvertionFactors!$D$58)*FE_ConvertionFactors!$F$60*FE_ConvertionFactors!$G$60</f>
        <v>49692.19884545455</v>
      </c>
      <c r="CC91" s="205">
        <f>DB_Census_State!AT91*FE_ConvertionFactors!$F$58*FE_ConvertionFactors!$H$58</f>
        <v>6970123.6128000012</v>
      </c>
      <c r="CD91" s="205">
        <f>(DB_Census_State!AT91*FE_ConvertionFactors!$D$60/FE_ConvertionFactors!$D$58)*FE_ConvertionFactors!$F$60*FE_ConvertionFactors!$H$60</f>
        <v>3971384.5663636364</v>
      </c>
      <c r="CE91" s="205">
        <f>DB_Census_State!AT91*FE_ConvertionFactors!$F$58*FE_ConvertionFactors!$I$58</f>
        <v>5217402.4704000009</v>
      </c>
      <c r="CF91" s="205">
        <f>DB_Census_State!AU91*FE_ConvertionFactors!$F$62*FE_ConvertionFactors!$G$62</f>
        <v>55195.624000000003</v>
      </c>
      <c r="CG91" s="205">
        <f>DB_Census_State!AU91*FE_ConvertionFactors!$C$63*FE_ConvertionFactors!$F$63*FE_ConvertionFactors!$G$63</f>
        <v>22078.249600000003</v>
      </c>
      <c r="CH91" s="205">
        <f>DB_Census_State!AU91*FE_ConvertionFactors!$C$64*FE_ConvertionFactors!$F$64*FE_ConvertionFactors!$G$64</f>
        <v>33117.374400000001</v>
      </c>
      <c r="CI91" s="205">
        <f>(DB_Census_State!AU91*FE_ConvertionFactors!$D$66/FE_ConvertionFactors!$D$62)*FE_ConvertionFactors!$F$66*FE_ConvertionFactors!$G$66</f>
        <v>29322.675249999997</v>
      </c>
      <c r="CJ91" s="205">
        <f>DB_Census_State!AU91*FE_ConvertionFactors!$F$62*FE_ConvertionFactors!$H$62</f>
        <v>10376777.312000001</v>
      </c>
      <c r="CK91" s="205">
        <f>DB_Census_State!AU91*FE_ConvertionFactors!$C$63*FE_ConvertionFactors!$F$63*FE_ConvertionFactors!$H$63</f>
        <v>4150710.9248000006</v>
      </c>
      <c r="CL91" s="205">
        <f>DB_Census_State!AU91*FE_ConvertionFactors!$C$64*FE_ConvertionFactors!$F$64*FE_ConvertionFactors!$H$64</f>
        <v>6226066.3872000007</v>
      </c>
      <c r="CM91" s="205">
        <f>(DB_Census_State!AU91*FE_ConvertionFactors!$D$66/FE_ConvertionFactors!$D$62)*FE_ConvertionFactors!$F$66*FE_ConvertionFactors!$H$66</f>
        <v>8796802.5749999993</v>
      </c>
      <c r="CN91" s="205">
        <f>DB_Census_State!AU91*FE_ConvertionFactors!$F$62*FE_ConvertionFactors!$I$62</f>
        <v>8831299.8399999999</v>
      </c>
      <c r="CO91" s="205">
        <f>DB_Census_State!AU91*FE_ConvertionFactors!$C$63*FE_ConvertionFactors!$F$63*FE_ConvertionFactors!$I$63</f>
        <v>3532519.9360000002</v>
      </c>
      <c r="CP91" s="205">
        <f>DB_Census_State!AU91*FE_ConvertionFactors!$C$64*FE_ConvertionFactors!$F$64*FE_ConvertionFactors!$L$64</f>
        <v>5315338.5911999987</v>
      </c>
      <c r="CQ91" s="205">
        <f>DB_Census_State!AU91*FE_ConvertionFactors!$C$64*FE_ConvertionFactors!$F$64*FE_ConvertionFactors!$I$63</f>
        <v>5298779.9040000001</v>
      </c>
      <c r="CR91" s="205">
        <f>DB_Census_State!AV91*FE_ConvertionFactors!$F$68*FE_ConvertionFactors!$G$68</f>
        <v>279986.61600000004</v>
      </c>
      <c r="CS91" s="205">
        <f>DB_Census_State!AV91*FE_ConvertionFactors!$C$69*FE_ConvertionFactors!$F$69*FE_ConvertionFactors!$G$69</f>
        <v>55997.323200000013</v>
      </c>
      <c r="CT91" s="205">
        <f>DB_Census_State!AV91*FE_ConvertionFactors!$C$70*FE_ConvertionFactors!$C$71*FE_ConvertionFactors!$F$71*FE_ConvertionFactors!$G$71</f>
        <v>0</v>
      </c>
      <c r="CU91" s="205">
        <f>DB_Census_State!AV91*FE_ConvertionFactors!$C$70*FE_ConvertionFactors!$C$72*FE_ConvertionFactors!$F$72*FE_ConvertionFactors!$G$72</f>
        <v>238157.04631824003</v>
      </c>
      <c r="CV91" s="205">
        <f>(DB_Census_State!AV91*FE_ConvertionFactors!$D$74/FE_ConvertionFactors!$D$69)*FE_ConvertionFactors!$F$74*FE_ConvertionFactors!$G$74</f>
        <v>34613.730000000003</v>
      </c>
      <c r="CW91" s="205">
        <f>DB_Census_State!AV91*FE_ConvertionFactors!$F$68*FE_ConvertionFactors!$H$68</f>
        <v>16379217.036</v>
      </c>
      <c r="CX91" s="205">
        <f>DB_Census_State!AV91*FE_ConvertionFactors!$C$69*FE_ConvertionFactors!$F$69*FE_ConvertionFactors!$H$69</f>
        <v>3275843.4072000002</v>
      </c>
      <c r="CY91" s="205">
        <f>DB_Census_State!AV91*FE_ConvertionFactors!$C$70*FE_ConvertionFactors!$C$71*FE_ConvertionFactors!$F$71*FE_ConvertionFactors!$H$71</f>
        <v>3627518.9040000001</v>
      </c>
      <c r="CZ91" s="205">
        <f>DB_Census_State!AV91*FE_ConvertionFactors!$C$70*FE_ConvertionFactors!$C$72*FE_ConvertionFactors!$F$72*FE_ConvertionFactors!$H$72</f>
        <v>9057323.9622959998</v>
      </c>
      <c r="DA91" s="205">
        <f>(DB_Census_State!AV91*FE_ConvertionFactors!$D$74/FE_ConvertionFactors!$D$69)*FE_ConvertionFactors!$F$74*FE_ConvertionFactors!$H$74</f>
        <v>11422530.9</v>
      </c>
      <c r="DB91" s="205">
        <f>DB_Census_State!AV91*FE_ConvertionFactors!$F$68*FE_ConvertionFactors!$I$68</f>
        <v>13299364.260000002</v>
      </c>
      <c r="DC91" s="205">
        <f>DB_Census_State!AV91*FE_ConvertionFactors!$C$69*FE_ConvertionFactors!$F$69*FE_ConvertionFactors!$I$69</f>
        <v>2659872.8520000004</v>
      </c>
      <c r="DD91" s="205">
        <f>DB_Census_State!AV91*FE_ConvertionFactors!$C$70*FE_ConvertionFactors!$C$71*FE_ConvertionFactors!$F$71*FE_ConvertionFactors!$I$71</f>
        <v>3415221.3600000003</v>
      </c>
      <c r="DE91" s="205">
        <f>DB_Census_State!AV91*FE_ConvertionFactors!$C$70*FE_ConvertionFactors!$C$72*FE_ConvertionFactors!$F$72*FE_ConvertionFactors!$L$72</f>
        <v>6367712.5318680014</v>
      </c>
      <c r="DF91" s="205">
        <f>DB_Census_State!AV91*FE_ConvertionFactors!$C$70*FE_ConvertionFactors!$C$72*FE_ConvertionFactors!$F$72*FE_ConvertionFactors!$I$69</f>
        <v>8735490.1159200016</v>
      </c>
      <c r="DG91" s="205">
        <f>DB_Census_State!AW91*FE_ConvertionFactors!$F$76*FE_ConvertionFactors!$G$76</f>
        <v>0</v>
      </c>
      <c r="DH91" s="205">
        <f>DB_Census_State!AW91*FE_ConvertionFactors!$C$77*FE_ConvertionFactors!$F$77*FE_ConvertionFactors!$G$77</f>
        <v>0</v>
      </c>
      <c r="DI91" s="205">
        <f>DB_Census_State!AW91*FE_ConvertionFactors!$C$78*FE_ConvertionFactors!$F$78*FE_ConvertionFactors!$G$78</f>
        <v>0</v>
      </c>
      <c r="DJ91" s="205">
        <f>(DB_Census_State!AW91*FE_ConvertionFactors!$D$80/FE_ConvertionFactors!$D$76)*FE_ConvertionFactors!$F$80*FE_ConvertionFactors!$G$80</f>
        <v>0</v>
      </c>
      <c r="DK91" s="205">
        <f>DB_Census_State!AW91*FE_ConvertionFactors!$F$76*FE_ConvertionFactors!$H$76</f>
        <v>0</v>
      </c>
      <c r="DL91" s="205">
        <f>DB_Census_State!AW91*FE_ConvertionFactors!$C$77*FE_ConvertionFactors!$F$77*FE_ConvertionFactors!$H$77</f>
        <v>0</v>
      </c>
      <c r="DM91" s="205">
        <f>DB_Census_State!AW91*FE_ConvertionFactors!$C$78*FE_ConvertionFactors!$F$78*FE_ConvertionFactors!$H$78</f>
        <v>0</v>
      </c>
      <c r="DN91" s="205">
        <f>(DB_Census_State!AW91*FE_ConvertionFactors!$D$80/FE_ConvertionFactors!$D$76)*FE_ConvertionFactors!$F$80*FE_ConvertionFactors!$H$80</f>
        <v>0</v>
      </c>
      <c r="DO91" s="205">
        <f>DB_Census_State!AW91*FE_ConvertionFactors!$F$76*FE_ConvertionFactors!$I$76</f>
        <v>0</v>
      </c>
      <c r="DP91" s="205">
        <f>DB_Census_State!AW91*FE_ConvertionFactors!$C$77*FE_ConvertionFactors!$F$77*FE_ConvertionFactors!$I$77</f>
        <v>0</v>
      </c>
      <c r="DQ91" s="205">
        <f>DB_Census_State!AW91*FE_ConvertionFactors!$C$78*FE_ConvertionFactors!$F$78*FE_ConvertionFactors!$L$78</f>
        <v>0</v>
      </c>
      <c r="DR91" s="205">
        <f>DB_Census_State!AW91*FE_ConvertionFactors!$C$78*FE_ConvertionFactors!$F$78*FE_ConvertionFactors!$I$77</f>
        <v>0</v>
      </c>
      <c r="DS91" s="181">
        <f>SUM(DB_Census_State!M91:N91)*FE_ConvertionFactors!$E$84*FE_ConvertionFactors!$F$84*FE_ConvertionFactors!$G$84</f>
        <v>38847.480584921832</v>
      </c>
      <c r="DT91" s="181">
        <f>SUM(DB_Census_State!O91:P91)*FE_ConvertionFactors!$E$85*FE_ConvertionFactors!$F$85*FE_ConvertionFactors!$G$85</f>
        <v>338.89840625599999</v>
      </c>
      <c r="DU91" s="181">
        <f>SUM(DB_Census_State!Q91:S91)*FE_ConvertionFactors!$E$86*FE_ConvertionFactors!$F$86*FE_ConvertionFactors!$G$86</f>
        <v>606.39214989750008</v>
      </c>
      <c r="DV91" s="181">
        <f>DB_Census_State!U91*FE_ConvertionFactors!$E$87*FE_ConvertionFactors!$F$87*FE_ConvertionFactors!$G$87</f>
        <v>5227.1959529330106</v>
      </c>
      <c r="DW91" s="181">
        <f>DB_Census_State!V91*FE_ConvertionFactors!$E$88*FE_ConvertionFactors!$F$88*FE_ConvertionFactors!$G$88</f>
        <v>6941.753055000002</v>
      </c>
      <c r="DX91" s="181">
        <f>SUM(DB_Census_State!M91:N91)*FE_ConvertionFactors!$E$84*FE_ConvertionFactors!$F$84*FE_ConvertionFactors!$H$84</f>
        <v>2194630.3966806489</v>
      </c>
      <c r="DY91" s="181">
        <f>SUM(DB_Census_State!O91:P91)*FE_ConvertionFactors!$E$85*FE_ConvertionFactors!$F$85*FE_ConvertionFactors!$H$85</f>
        <v>21131.312390079998</v>
      </c>
      <c r="DZ91" s="181">
        <f>SUM(DB_Census_State!Q91:S91)*FE_ConvertionFactors!$E$86*FE_ConvertionFactors!$F$86*FE_ConvertionFactors!$H$86</f>
        <v>38535.712163750002</v>
      </c>
      <c r="EA91" s="181">
        <f>DB_Census_State!U91*FE_ConvertionFactors!$E$87*FE_ConvertionFactors!$F$87*FE_ConvertionFactors!$H$87</f>
        <v>399487.77360498393</v>
      </c>
      <c r="EB91" s="181">
        <f>DB_Census_State!V91*FE_ConvertionFactors!$E$88*FE_ConvertionFactors!$F$88*FE_ConvertionFactors!$H$88</f>
        <v>414909.37800000008</v>
      </c>
      <c r="EC91" s="181">
        <f>SUM(DB_Census_State!M91:N91)*FE_ConvertionFactors!$E$84*FE_ConvertionFactors!$F$84*FE_ConvertionFactors!$I$84</f>
        <v>1479904.0222827366</v>
      </c>
      <c r="ED91" s="181">
        <f>SUM(DB_Census_State!O91:P91)*FE_ConvertionFactors!$E$85*FE_ConvertionFactors!$F$85*FE_ConvertionFactors!$I$85</f>
        <v>14273.603463487998</v>
      </c>
      <c r="EE91" s="181">
        <f>SUM(DB_Census_State!Q91:S91)*FE_ConvertionFactors!$E$86*FE_ConvertionFactors!$F$86*FE_ConvertionFactors!$I$86</f>
        <v>26029.78293325</v>
      </c>
      <c r="EF91" s="181">
        <f>DB_Census_State!U91*FE_ConvertionFactors!$E$87*FE_ConvertionFactors!$F$87*FE_ConvertionFactors!$I$87</f>
        <v>319590.21888398717</v>
      </c>
      <c r="EG91" s="181">
        <f>DB_Census_State!V91*FE_ConvertionFactors!$E$88*FE_ConvertionFactors!$F$88*FE_ConvertionFactors!$I$88</f>
        <v>264903.6798000001</v>
      </c>
      <c r="EH91" s="181">
        <f>DB_Census_State!W91*0.00104*FE_ConvertionFactors!$F$90*FE_ConvertionFactors!$G$90</f>
        <v>5868.0889799999995</v>
      </c>
      <c r="EI91" s="181">
        <f>DB_Census_State!X91*0.00104*FE_ConvertionFactors!$F$91*FE_ConvertionFactors!$G$91</f>
        <v>7.1953647999999992</v>
      </c>
      <c r="EJ91" s="181">
        <f>DB_Census_State!Y91*0.000054*FE_ConvertionFactors!$F$92*FE_ConvertionFactors!$G$92</f>
        <v>299.32565040000003</v>
      </c>
      <c r="EK91" s="205">
        <f>DB_Census_State!W91*0.00104*FE_ConvertionFactors!$F$90*FE_ConvertionFactors!$H$90</f>
        <v>697527.55799999984</v>
      </c>
      <c r="EL91" s="205">
        <f>DB_Census_State!X91*0.00104*FE_ConvertionFactors!$F$91*FE_ConvertionFactors!$H$91</f>
        <v>855.29807999999991</v>
      </c>
      <c r="EM91" s="205">
        <f>DB_Census_State!Y91*0.000054*FE_ConvertionFactors!$F$92*FE_ConvertionFactors!$H$92</f>
        <v>24886.789790400006</v>
      </c>
      <c r="EN91" s="205">
        <f>DB_Census_State!W91*0.00104*FE_ConvertionFactors!$F$90*FE_ConvertionFactors!$I$90</f>
        <v>484061.98151999991</v>
      </c>
      <c r="EO91" s="205">
        <f>DB_Census_State!X91*0.00104*FE_ConvertionFactors!$F$91*FE_ConvertionFactors!$I$91</f>
        <v>593.54971519999992</v>
      </c>
      <c r="EP91" s="205">
        <f>DB_Census_State!Y91*0.000054*FE_ConvertionFactors!$F$92*FE_ConvertionFactors!$I$92</f>
        <v>14709.717676800001</v>
      </c>
    </row>
    <row r="92" spans="1:146" x14ac:dyDescent="0.2">
      <c r="A92" s="203">
        <v>22</v>
      </c>
      <c r="B92" s="203" t="s">
        <v>40</v>
      </c>
      <c r="C92" s="203">
        <v>2006</v>
      </c>
      <c r="D92" s="204" t="s">
        <v>201</v>
      </c>
      <c r="E92" s="205">
        <f>DB_Census_State!AL92*FE_ConvertionFactors!$C$4*FE_ConvertionFactors!$F$4*FE_ConvertionFactors!$G$4</f>
        <v>0</v>
      </c>
      <c r="F92" s="205">
        <f>DB_Census_State!AL92*FE_ConvertionFactors!$C$5*FE_ConvertionFactors!$F$5*FE_ConvertionFactors!$G$5</f>
        <v>50.588137600000003</v>
      </c>
      <c r="G92" s="205">
        <f>(DB_Census_State!AL92*FE_ConvertionFactors!$D$9/FE_ConvertionFactors!$D$3)*FE_ConvertionFactors!$C$10*FE_ConvertionFactors!$F$10*FE_ConvertionFactors!$G$10</f>
        <v>4.702685866666668</v>
      </c>
      <c r="H92" s="205">
        <f>(DB_Census_State!AL92*FE_ConvertionFactors!$D$9/FE_ConvertionFactors!$D$3)*FE_ConvertionFactors!$C$11*FE_ConvertionFactors!$F$11*FE_ConvertionFactors!$G$11</f>
        <v>1.3855296000000001</v>
      </c>
      <c r="I92" s="205">
        <f>DB_Census_State!AL92*FE_ConvertionFactors!$C$4*FE_ConvertionFactors!$F$4*FE_ConvertionFactors!$H$4</f>
        <v>1634.8799999999999</v>
      </c>
      <c r="J92" s="205">
        <f>DB_Census_State!AL92*FE_ConvertionFactors!$C$5*FE_ConvertionFactors!$F$5*FE_ConvertionFactors!$H$5</f>
        <v>2908.1416000000004</v>
      </c>
      <c r="K92" s="205">
        <f>(DB_Census_State!AL92*FE_ConvertionFactors!$D$9/FE_ConvertionFactors!$D$3)*FE_ConvertionFactors!$C$10*FE_ConvertionFactors!$F$10*FE_ConvertionFactors!$H$10</f>
        <v>1381.4139733333336</v>
      </c>
      <c r="L92" s="205">
        <f>(DB_Census_State!AL92*FE_ConvertionFactors!$D$9/FE_ConvertionFactors!$D$3)*FE_ConvertionFactors!$C$11*FE_ConvertionFactors!$F$11*FE_ConvertionFactors!$H$11</f>
        <v>215.77920000000003</v>
      </c>
      <c r="M92" s="205">
        <f>DB_Census_State!AL92*FE_ConvertionFactors!$C$4*FE_ConvertionFactors!$F$4*FE_ConvertionFactors!$I$4</f>
        <v>1539.2</v>
      </c>
      <c r="N92" s="205">
        <f>DB_Census_State!AL92*FE_ConvertionFactors!$C$5*FE_ConvertionFactors!$F$5*FE_ConvertionFactors!$L$5</f>
        <v>1467.5970400000003</v>
      </c>
      <c r="O92" s="205">
        <f>DB_Census_State!AM92*FE_ConvertionFactors!$C$14*FE_ConvertionFactors!$F$14*FE_ConvertionFactors!$G$14</f>
        <v>13878.742175999998</v>
      </c>
      <c r="P92" s="205">
        <f>DB_Census_State!AM92*FE_ConvertionFactors!$C$15*FE_ConvertionFactors!$F$15*FE_ConvertionFactors!$G$15</f>
        <v>3989.9588472</v>
      </c>
      <c r="Q92" s="205">
        <f>DB_Census_State!AM92*FE_ConvertionFactors!$C$16*FE_ConvertionFactors!$F$16*FE_ConvertionFactors!$G$16</f>
        <v>5551.4968704000003</v>
      </c>
      <c r="R92" s="205">
        <f>DB_Census_State!AM92*FE_ConvertionFactors!$C$17*FE_ConvertionFactors!$F$17*FE_ConvertionFactors!$G$17</f>
        <v>2034.8347284000001</v>
      </c>
      <c r="S92" s="205">
        <f>(DB_Census_State!AM92*FE_ConvertionFactors!$D$19/FE_ConvertionFactors!$D$13)*FE_ConvertionFactors!$F$19*FE_ConvertionFactors!$G$19</f>
        <v>14253.757056</v>
      </c>
      <c r="T92" s="205">
        <f>DB_Census_State!AM92*FE_ConvertionFactors!$C$14*FE_ConvertionFactors!$F$14*FE_ConvertionFactors!$H$14</f>
        <v>2402089.9919999996</v>
      </c>
      <c r="U92" s="205">
        <f>DB_Census_State!AM92*FE_ConvertionFactors!$C$15*FE_ConvertionFactors!$F$15*FE_ConvertionFactors!$H$15</f>
        <v>571534.64567999996</v>
      </c>
      <c r="V92" s="205">
        <f>DB_Census_State!AM92*FE_ConvertionFactors!$C$16*FE_ConvertionFactors!$F$16*FE_ConvertionFactors!$H$16</f>
        <v>960835.99680000008</v>
      </c>
      <c r="W92" s="205">
        <f>DB_Census_State!AM92*FE_ConvertionFactors!$C$17*FE_ConvertionFactors!$F$17*FE_ConvertionFactors!$H$17</f>
        <v>896427.19116000016</v>
      </c>
      <c r="X92" s="205">
        <f>(DB_Census_State!AM92*FE_ConvertionFactors!$D$19/FE_ConvertionFactors!$D$13)*FE_ConvertionFactors!$F$19*FE_ConvertionFactors!$H$19</f>
        <v>5260315.1040000003</v>
      </c>
      <c r="Y92" s="205">
        <f>DB_Census_State!AM92*FE_ConvertionFactors!$C$14*FE_ConvertionFactors!$F$14*FE_ConvertionFactors!$I$14</f>
        <v>2228605.7147999997</v>
      </c>
      <c r="Z92" s="205">
        <f>DB_Census_State!AM92*FE_ConvertionFactors!$C$15*FE_ConvertionFactors!$F$15*FE_ConvertionFactors!$L$15</f>
        <v>381472.41680999997</v>
      </c>
      <c r="AA92" s="205">
        <f>DB_Census_State!AM92*FE_ConvertionFactors!$C$15*FE_ConvertionFactors!$F$15*FE_ConvertionFactors!$I$14</f>
        <v>450218.32938000001</v>
      </c>
      <c r="AB92" s="205">
        <f>DB_Census_State!AM92*FE_ConvertionFactors!$C$16*FE_ConvertionFactors!$F$16*FE_ConvertionFactors!$L$16</f>
        <v>639217.01973295386</v>
      </c>
      <c r="AC92" s="205">
        <f>DB_Census_State!AM92*FE_ConvertionFactors!$C$16*FE_ConvertionFactors!$F$16*FE_ConvertionFactors!$I$14</f>
        <v>891442.28591999994</v>
      </c>
      <c r="AD92" s="205">
        <f>DB_Census_State!AN92*FE_ConvertionFactors!$C$22*FE_ConvertionFactors!$F$22*FE_ConvertionFactors!$G$22</f>
        <v>345.04854999999998</v>
      </c>
      <c r="AE92" s="205">
        <f>DB_Census_State!AN92*FE_ConvertionFactors!$C$23*FE_ConvertionFactors!$F$23*FE_ConvertionFactors!$G$23</f>
        <v>138.67045499999998</v>
      </c>
      <c r="AF92" s="205">
        <f>(DB_Census_State!AN92*FE_ConvertionFactors!$D$25/FE_ConvertionFactors!$D$21)*FE_ConvertionFactors!$F$25*FE_ConvertionFactors!$G$25</f>
        <v>7859.768</v>
      </c>
      <c r="AG92" s="205">
        <f>DB_Census_State!AN92*FE_ConvertionFactors!$C$22*FE_ConvertionFactors!$F$22*FE_ConvertionFactors!$H$22</f>
        <v>111978.01999999999</v>
      </c>
      <c r="AH92" s="205">
        <f>DB_Census_State!AN92*FE_ConvertionFactors!$C$23*FE_ConvertionFactors!$F$23*FE_ConvertionFactors!$H$23</f>
        <v>35937.131999999998</v>
      </c>
      <c r="AI92" s="205">
        <f>(DB_Census_State!AN92*FE_ConvertionFactors!$D$25/FE_ConvertionFactors!$D$21)*FE_ConvertionFactors!$F$25*FE_ConvertionFactors!$H$25</f>
        <v>838059.6</v>
      </c>
      <c r="AJ92" s="205">
        <f>DB_Census_State!AN92*FE_ConvertionFactors!$C$22*FE_ConvertionFactors!$F$22*FE_ConvertionFactors!$I$22</f>
        <v>98957.319999999992</v>
      </c>
      <c r="AK92" s="205">
        <f>DB_Census_State!AO92*FE_ConvertionFactors!$F$27*FE_ConvertionFactors!$G$27</f>
        <v>0</v>
      </c>
      <c r="AL92" s="205">
        <f>DB_Census_State!AO92*FE_ConvertionFactors!$C$29*FE_ConvertionFactors!$F$29*FE_ConvertionFactors!$G$29</f>
        <v>0</v>
      </c>
      <c r="AM92" s="205">
        <f>DB_Census_State!AO92*FE_ConvertionFactors!$F$27*FE_ConvertionFactors!$H$27</f>
        <v>0</v>
      </c>
      <c r="AN92" s="205">
        <f>DB_Census_State!AO92*FE_ConvertionFactors!$C$29*FE_ConvertionFactors!$F$29*FE_ConvertionFactors!$H$29</f>
        <v>0</v>
      </c>
      <c r="AO92" s="205">
        <f>DB_Census_State!AO92*FE_ConvertionFactors!$F$27*FE_ConvertionFactors!$I$27</f>
        <v>0</v>
      </c>
      <c r="AP92" s="205">
        <f>DB_Census_State!AP92*FE_ConvertionFactors!$F$31*FE_ConvertionFactors!$G$31</f>
        <v>0.13796999999999998</v>
      </c>
      <c r="AQ92" s="205">
        <f>DB_Census_State!AP92*FE_ConvertionFactors!$F$31*FE_ConvertionFactors!$H$31</f>
        <v>18.824400000000001</v>
      </c>
      <c r="AR92" s="205">
        <f>DB_Census_State!AP92*FE_ConvertionFactors!$F$31*FE_ConvertionFactors!$I$31</f>
        <v>15.687000000000001</v>
      </c>
      <c r="AS92" s="205">
        <f>DB_Census_State!AQ92*FE_ConvertionFactors!$C$34*FE_ConvertionFactors!$F$34*FE_ConvertionFactors!$G$34</f>
        <v>618.46848000000011</v>
      </c>
      <c r="AT92" s="205">
        <f>DB_Census_State!AQ92*FE_ConvertionFactors!$C$35*FE_ConvertionFactors!$F$35*FE_ConvertionFactors!$G$35</f>
        <v>2057.5121039999999</v>
      </c>
      <c r="AU92" s="205">
        <f>DB_Census_State!AQ92*FE_ConvertionFactors!$C$35*FE_ConvertionFactors!$C$37*FE_ConvertionFactors!$F$37*FE_ConvertionFactors!$G$37</f>
        <v>1177.8113733120001</v>
      </c>
      <c r="AV92" s="205">
        <f>DB_Census_State!AQ92*FE_ConvertionFactors!$C$35*FE_ConvertionFactors!$C$38*FE_ConvertionFactors!$C$39*FE_ConvertionFactors!$F$39*FE_ConvertionFactors!$G$39</f>
        <v>438.54219406799996</v>
      </c>
      <c r="AW92" s="205">
        <f>DB_Census_State!AQ92*FE_ConvertionFactors!$C$35*FE_ConvertionFactors!$C$38*FE_ConvertionFactors!$C$40*FE_ConvertionFactors!$F$40*FE_ConvertionFactors!$G$40</f>
        <v>90.111409739999999</v>
      </c>
      <c r="AX92" s="205">
        <f>DB_Census_State!AQ92*FE_ConvertionFactors!$C$35*FE_ConvertionFactors!$C$38*FE_ConvertionFactors!$C$41*FE_ConvertionFactors!$F$41*FE_ConvertionFactors!$G$41</f>
        <v>0</v>
      </c>
      <c r="AY92" s="205">
        <f>DB_Census_State!AQ92*FE_ConvertionFactors!$C$35*FE_ConvertionFactors!$C$42*FE_ConvertionFactors!$C$44*FE_ConvertionFactors!$F$44*FE_ConvertionFactors!$G$44</f>
        <v>2364.7066686594917</v>
      </c>
      <c r="AZ92" s="205">
        <f>(DB_Census_State!AQ92*FE_ConvertionFactors!$D$46/FE_ConvertionFactors!$D$33)*FE_ConvertionFactors!$F$46*FE_ConvertionFactors!$G$46</f>
        <v>8116.6625279999989</v>
      </c>
      <c r="BA92" s="205">
        <f>DB_Census_State!AQ92*FE_ConvertionFactors!$C$34*FE_ConvertionFactors!$F$34*FE_ConvertionFactors!$H$34</f>
        <v>210279.28320000003</v>
      </c>
      <c r="BB92" s="205">
        <f>DB_Census_State!AQ92*FE_ConvertionFactors!$C$35*FE_ConvertionFactors!$F$35*FE_ConvertionFactors!$H$35</f>
        <v>2331847.0512000001</v>
      </c>
      <c r="BC92" s="205">
        <f>DB_Census_State!AQ92*FE_ConvertionFactors!$C$35*FE_ConvertionFactors!$C$37*FE_ConvertionFactors!$F$37*FE_ConvertionFactors!$H$37</f>
        <v>1203984.9593856002</v>
      </c>
      <c r="BD92" s="205">
        <f>DB_Census_State!AQ92*FE_ConvertionFactors!$C$35*FE_ConvertionFactors!$C$38*FE_ConvertionFactors!$C$39*FE_ConvertionFactors!$F$39*FE_ConvertionFactors!$H$39</f>
        <v>117210.36823271998</v>
      </c>
      <c r="BE92" s="205">
        <f>DB_Census_State!AQ92*FE_ConvertionFactors!$C$35*FE_ConvertionFactors!$C$38*FE_ConvertionFactors!$C$40*FE_ConvertionFactors!$F$40*FE_ConvertionFactors!$H$40</f>
        <v>40304.3759928</v>
      </c>
      <c r="BF92" s="205">
        <f>DB_Census_State!AQ92*FE_ConvertionFactors!$C$35*FE_ConvertionFactors!$C$38*FE_ConvertionFactors!$C$41*FE_ConvertionFactors!$F$41*FE_ConvertionFactors!$H$41</f>
        <v>439825.59899459995</v>
      </c>
      <c r="BG92" s="205">
        <f>DB_Census_State!AQ92*FE_ConvertionFactors!$C$35*FE_ConvertionFactors!$C$42*FE_ConvertionFactors!$C$44*FE_ConvertionFactors!$F$44*FE_ConvertionFactors!$H$44</f>
        <v>248100.37179378278</v>
      </c>
      <c r="BH92" s="205">
        <f>(DB_Census_State!AQ92*FE_ConvertionFactors!$D$46/FE_ConvertionFactors!$D$33)*FE_ConvertionFactors!$F$46*FE_ConvertionFactors!$H$46</f>
        <v>2653524.2879999997</v>
      </c>
      <c r="BI92" s="205">
        <f>DB_Census_State!AQ92*FE_ConvertionFactors!$C$35*FE_ConvertionFactors!$C$38*FE_ConvertionFactors!$C$41*FE_ConvertionFactors!$F$41*FE_ConvertionFactors!$I$41</f>
        <v>407152.8402121439</v>
      </c>
      <c r="BJ92" s="181">
        <f>DB_Census_State!AR92*FE_ConvertionFactors!$F$48*FE_ConvertionFactors!$G$48</f>
        <v>20282.431752</v>
      </c>
      <c r="BK92" s="205">
        <f>(DB_Census_State!AR92*FE_ConvertionFactors!$D$50/FE_ConvertionFactors!$D$48)*FE_ConvertionFactors!$F$50*FE_ConvertionFactors!$G$50</f>
        <v>8602.4650799999981</v>
      </c>
      <c r="BL92" s="181">
        <f>DB_Census_State!AR92*FE_ConvertionFactors!$F$48*FE_ConvertionFactors!$H$48</f>
        <v>1521182.3814000001</v>
      </c>
      <c r="BM92" s="205">
        <f>(DB_Census_State!AR92*FE_ConvertionFactors!$D$50/FE_ConvertionFactors!$D$48)*FE_ConvertionFactors!$F$50*FE_ConvertionFactors!$H$50</f>
        <v>2168790.4919999996</v>
      </c>
      <c r="BN92" s="181">
        <f>DB_Census_State!AR92*FE_ConvertionFactors!$F$48*FE_ConvertionFactors!$I$48</f>
        <v>1073823.9068700001</v>
      </c>
      <c r="BO92" s="181">
        <f>DB_Census_State!AS92*FE_ConvertionFactors!$F$52*FE_ConvertionFactors!$G$52</f>
        <v>5.8641300000000003</v>
      </c>
      <c r="BP92" s="205">
        <f>DB_Census_State!AS92*FE_ConvertionFactors!$C$53*FE_ConvertionFactors!$F$53*FE_ConvertionFactors!$G$53</f>
        <v>1.759239</v>
      </c>
      <c r="BQ92" s="205">
        <f>DB_Census_State!AS92*FE_ConvertionFactors!$C$54*FE_ConvertionFactors!$C$55*FE_ConvertionFactors!$F$55*FE_ConvertionFactors!$G$55</f>
        <v>2.83521</v>
      </c>
      <c r="BR92" s="205">
        <f>DB_Census_State!AS92*FE_ConvertionFactors!$C$54*FE_ConvertionFactors!$C$56*FE_ConvertionFactors!$F$56*FE_ConvertionFactors!$G$56</f>
        <v>0.49843694824218909</v>
      </c>
      <c r="BS92" s="205">
        <f>DB_Census_State!AS92*FE_ConvertionFactors!$F$52*FE_ConvertionFactors!$H$52</f>
        <v>1394.7120000000002</v>
      </c>
      <c r="BT92" s="205">
        <f>DB_Census_State!AS92*FE_ConvertionFactors!$C$53*FE_ConvertionFactors!$F$53*FE_ConvertionFactors!$H$53</f>
        <v>418.41360000000009</v>
      </c>
      <c r="BU92" s="205">
        <f>DB_Census_State!AS92*FE_ConvertionFactors!$C$54*FE_ConvertionFactors!$C$55*FE_ConvertionFactors!$F$55*FE_ConvertionFactors!$H$55</f>
        <v>855.28835000000015</v>
      </c>
      <c r="BV92" s="205">
        <f>DB_Census_State!AS92*FE_ConvertionFactors!$C$54*FE_ConvertionFactors!$C$56*FE_ConvertionFactors!$F$56*FE_ConvertionFactors!$H$56</f>
        <v>130.92277173828168</v>
      </c>
      <c r="BW92" s="205">
        <f>DB_Census_State!AS92*FE_ConvertionFactors!$F$52*FE_ConvertionFactors!$I$52</f>
        <v>713.20500000000004</v>
      </c>
      <c r="BX92" s="205">
        <f>DB_Census_State!AS92*FE_ConvertionFactors!$C$53*FE_ConvertionFactors!$F$53*FE_ConvertionFactors!$I$53</f>
        <v>213.96150000000003</v>
      </c>
      <c r="BY92" s="205">
        <f>DB_Census_State!AS92*FE_ConvertionFactors!$C$54*FE_ConvertionFactors!$C$55*FE_ConvertionFactors!$F$55*FE_ConvertionFactors!$L$55</f>
        <v>444.18290000000002</v>
      </c>
      <c r="BZ92" s="205">
        <f>DB_Census_State!AS92*FE_ConvertionFactors!$C$54*FE_ConvertionFactors!$C$56*FE_ConvertionFactors!$F$56*FE_ConvertionFactors!$I$56</f>
        <v>74.765542236328372</v>
      </c>
      <c r="CA92" s="205">
        <f>DB_Census_State!AT92*FE_ConvertionFactors!$F$58*FE_ConvertionFactors!$G$58</f>
        <v>1985.8673120000001</v>
      </c>
      <c r="CB92" s="205">
        <f>(DB_Census_State!AT92*FE_ConvertionFactors!$D$60/FE_ConvertionFactors!$D$58)*FE_ConvertionFactors!$F$60*FE_ConvertionFactors!$G$60</f>
        <v>9311.523075000001</v>
      </c>
      <c r="CC92" s="205">
        <f>DB_Census_State!AT92*FE_ConvertionFactors!$F$58*FE_ConvertionFactors!$H$58</f>
        <v>1306089.6552000002</v>
      </c>
      <c r="CD92" s="205">
        <f>(DB_Census_State!AT92*FE_ConvertionFactors!$D$60/FE_ConvertionFactors!$D$58)*FE_ConvertionFactors!$F$60*FE_ConvertionFactors!$H$60</f>
        <v>744173.9325</v>
      </c>
      <c r="CE92" s="205">
        <f>DB_Census_State!AT92*FE_ConvertionFactors!$F$58*FE_ConvertionFactors!$I$58</f>
        <v>977657.75360000005</v>
      </c>
      <c r="CF92" s="205">
        <f>DB_Census_State!AU92*FE_ConvertionFactors!$F$62*FE_ConvertionFactors!$G$62</f>
        <v>29266.952000000005</v>
      </c>
      <c r="CG92" s="205">
        <f>DB_Census_State!AU92*FE_ConvertionFactors!$C$63*FE_ConvertionFactors!$F$63*FE_ConvertionFactors!$G$63</f>
        <v>11706.7808</v>
      </c>
      <c r="CH92" s="205">
        <f>DB_Census_State!AU92*FE_ConvertionFactors!$C$64*FE_ConvertionFactors!$F$64*FE_ConvertionFactors!$G$64</f>
        <v>17560.171200000001</v>
      </c>
      <c r="CI92" s="205">
        <f>(DB_Census_State!AU92*FE_ConvertionFactors!$D$66/FE_ConvertionFactors!$D$62)*FE_ConvertionFactors!$F$66*FE_ConvertionFactors!$G$66</f>
        <v>15548.068249999998</v>
      </c>
      <c r="CJ92" s="205">
        <f>DB_Census_State!AU92*FE_ConvertionFactors!$F$62*FE_ConvertionFactors!$H$62</f>
        <v>5502186.9760000007</v>
      </c>
      <c r="CK92" s="205">
        <f>DB_Census_State!AU92*FE_ConvertionFactors!$C$63*FE_ConvertionFactors!$F$63*FE_ConvertionFactors!$H$63</f>
        <v>2200874.7904000003</v>
      </c>
      <c r="CL92" s="205">
        <f>DB_Census_State!AU92*FE_ConvertionFactors!$C$64*FE_ConvertionFactors!$F$64*FE_ConvertionFactors!$H$64</f>
        <v>3301312.1856</v>
      </c>
      <c r="CM92" s="205">
        <f>(DB_Census_State!AU92*FE_ConvertionFactors!$D$66/FE_ConvertionFactors!$D$62)*FE_ConvertionFactors!$F$66*FE_ConvertionFactors!$H$66</f>
        <v>4664420.4749999996</v>
      </c>
      <c r="CN92" s="205">
        <f>DB_Census_State!AU92*FE_ConvertionFactors!$F$62*FE_ConvertionFactors!$I$62</f>
        <v>4682712.32</v>
      </c>
      <c r="CO92" s="205">
        <f>DB_Census_State!AU92*FE_ConvertionFactors!$C$63*FE_ConvertionFactors!$F$63*FE_ConvertionFactors!$I$63</f>
        <v>1873084.9280000001</v>
      </c>
      <c r="CP92" s="205">
        <f>DB_Census_State!AU92*FE_ConvertionFactors!$C$64*FE_ConvertionFactors!$F$64*FE_ConvertionFactors!$L$64</f>
        <v>2818407.4775999994</v>
      </c>
      <c r="CQ92" s="205">
        <f>DB_Census_State!AU92*FE_ConvertionFactors!$C$64*FE_ConvertionFactors!$F$64*FE_ConvertionFactors!$I$63</f>
        <v>2809627.392</v>
      </c>
      <c r="CR92" s="205">
        <f>DB_Census_State!AV92*FE_ConvertionFactors!$F$68*FE_ConvertionFactors!$G$68</f>
        <v>204456.61600000004</v>
      </c>
      <c r="CS92" s="205">
        <f>DB_Census_State!AV92*FE_ConvertionFactors!$C$69*FE_ConvertionFactors!$F$69*FE_ConvertionFactors!$G$69</f>
        <v>40891.323200000006</v>
      </c>
      <c r="CT92" s="205">
        <f>DB_Census_State!AV92*FE_ConvertionFactors!$C$70*FE_ConvertionFactors!$C$71*FE_ConvertionFactors!$F$71*FE_ConvertionFactors!$G$71</f>
        <v>0</v>
      </c>
      <c r="CU92" s="205">
        <f>DB_Census_State!AV92*FE_ConvertionFactors!$C$70*FE_ConvertionFactors!$C$72*FE_ConvertionFactors!$F$72*FE_ConvertionFactors!$G$72</f>
        <v>173911.11211823998</v>
      </c>
      <c r="CV92" s="205">
        <f>(DB_Census_State!AV92*FE_ConvertionFactors!$D$74/FE_ConvertionFactors!$D$69)*FE_ConvertionFactors!$F$74*FE_ConvertionFactors!$G$74</f>
        <v>25276.230000000003</v>
      </c>
      <c r="CW92" s="205">
        <f>DB_Census_State!AV92*FE_ConvertionFactors!$F$68*FE_ConvertionFactors!$H$68</f>
        <v>11960712.036</v>
      </c>
      <c r="CX92" s="205">
        <f>DB_Census_State!AV92*FE_ConvertionFactors!$C$69*FE_ConvertionFactors!$F$69*FE_ConvertionFactors!$H$69</f>
        <v>2392142.4071999998</v>
      </c>
      <c r="CY92" s="205">
        <f>DB_Census_State!AV92*FE_ConvertionFactors!$C$70*FE_ConvertionFactors!$C$71*FE_ConvertionFactors!$F$71*FE_ConvertionFactors!$H$71</f>
        <v>2648948.9039999996</v>
      </c>
      <c r="CZ92" s="205">
        <f>DB_Census_State!AV92*FE_ConvertionFactors!$C$70*FE_ConvertionFactors!$C$72*FE_ConvertionFactors!$F$72*FE_ConvertionFactors!$H$72</f>
        <v>6613994.0322959991</v>
      </c>
      <c r="DA92" s="205">
        <f>(DB_Census_State!AV92*FE_ConvertionFactors!$D$74/FE_ConvertionFactors!$D$69)*FE_ConvertionFactors!$F$74*FE_ConvertionFactors!$H$74</f>
        <v>8341155.9000000004</v>
      </c>
      <c r="DB92" s="205">
        <f>DB_Census_State!AV92*FE_ConvertionFactors!$F$68*FE_ConvertionFactors!$I$68</f>
        <v>9711689.2600000016</v>
      </c>
      <c r="DC92" s="205">
        <f>DB_Census_State!AV92*FE_ConvertionFactors!$C$69*FE_ConvertionFactors!$F$69*FE_ConvertionFactors!$I$69</f>
        <v>1942337.8520000002</v>
      </c>
      <c r="DD92" s="205">
        <f>DB_Census_State!AV92*FE_ConvertionFactors!$C$70*FE_ConvertionFactors!$C$71*FE_ConvertionFactors!$F$71*FE_ConvertionFactors!$I$71</f>
        <v>2493921.36</v>
      </c>
      <c r="DE92" s="205">
        <f>DB_Census_State!AV92*FE_ConvertionFactors!$C$70*FE_ConvertionFactors!$C$72*FE_ConvertionFactors!$F$72*FE_ConvertionFactors!$L$72</f>
        <v>4649939.9668680001</v>
      </c>
      <c r="DF92" s="205">
        <f>DB_Census_State!AV92*FE_ConvertionFactors!$C$70*FE_ConvertionFactors!$C$72*FE_ConvertionFactors!$F$72*FE_ConvertionFactors!$I$69</f>
        <v>6378979.0159199992</v>
      </c>
      <c r="DG92" s="205">
        <f>DB_Census_State!AW92*FE_ConvertionFactors!$F$76*FE_ConvertionFactors!$G$76</f>
        <v>0</v>
      </c>
      <c r="DH92" s="205">
        <f>DB_Census_State!AW92*FE_ConvertionFactors!$C$77*FE_ConvertionFactors!$F$77*FE_ConvertionFactors!$G$77</f>
        <v>0</v>
      </c>
      <c r="DI92" s="205">
        <f>DB_Census_State!AW92*FE_ConvertionFactors!$C$78*FE_ConvertionFactors!$F$78*FE_ConvertionFactors!$G$78</f>
        <v>0</v>
      </c>
      <c r="DJ92" s="205">
        <f>(DB_Census_State!AW92*FE_ConvertionFactors!$D$80/FE_ConvertionFactors!$D$76)*FE_ConvertionFactors!$F$80*FE_ConvertionFactors!$G$80</f>
        <v>0</v>
      </c>
      <c r="DK92" s="205">
        <f>DB_Census_State!AW92*FE_ConvertionFactors!$F$76*FE_ConvertionFactors!$H$76</f>
        <v>0</v>
      </c>
      <c r="DL92" s="205">
        <f>DB_Census_State!AW92*FE_ConvertionFactors!$C$77*FE_ConvertionFactors!$F$77*FE_ConvertionFactors!$H$77</f>
        <v>0</v>
      </c>
      <c r="DM92" s="205">
        <f>DB_Census_State!AW92*FE_ConvertionFactors!$C$78*FE_ConvertionFactors!$F$78*FE_ConvertionFactors!$H$78</f>
        <v>0</v>
      </c>
      <c r="DN92" s="205">
        <f>(DB_Census_State!AW92*FE_ConvertionFactors!$D$80/FE_ConvertionFactors!$D$76)*FE_ConvertionFactors!$F$80*FE_ConvertionFactors!$H$80</f>
        <v>0</v>
      </c>
      <c r="DO92" s="205">
        <f>DB_Census_State!AW92*FE_ConvertionFactors!$F$76*FE_ConvertionFactors!$I$76</f>
        <v>0</v>
      </c>
      <c r="DP92" s="205">
        <f>DB_Census_State!AW92*FE_ConvertionFactors!$C$77*FE_ConvertionFactors!$F$77*FE_ConvertionFactors!$I$77</f>
        <v>0</v>
      </c>
      <c r="DQ92" s="205">
        <f>DB_Census_State!AW92*FE_ConvertionFactors!$C$78*FE_ConvertionFactors!$F$78*FE_ConvertionFactors!$L$78</f>
        <v>0</v>
      </c>
      <c r="DR92" s="205">
        <f>DB_Census_State!AW92*FE_ConvertionFactors!$C$78*FE_ConvertionFactors!$F$78*FE_ConvertionFactors!$I$77</f>
        <v>0</v>
      </c>
      <c r="DS92" s="181">
        <f>SUM(DB_Census_State!M92:N92)*FE_ConvertionFactors!$E$84*FE_ConvertionFactors!$F$84*FE_ConvertionFactors!$G$84</f>
        <v>11049.277900567904</v>
      </c>
      <c r="DT92" s="181">
        <f>SUM(DB_Census_State!O92:P92)*FE_ConvertionFactors!$E$85*FE_ConvertionFactors!$F$85*FE_ConvertionFactors!$G$85</f>
        <v>1978.338626596</v>
      </c>
      <c r="DU92" s="181">
        <f>SUM(DB_Census_State!Q92:S92)*FE_ConvertionFactors!$E$86*FE_ConvertionFactors!$F$86*FE_ConvertionFactors!$G$86</f>
        <v>512.736452106</v>
      </c>
      <c r="DV92" s="181">
        <f>DB_Census_State!U92*FE_ConvertionFactors!$E$87*FE_ConvertionFactors!$F$87*FE_ConvertionFactors!$G$87</f>
        <v>7232.2291790232039</v>
      </c>
      <c r="DW92" s="181">
        <f>DB_Census_State!V92*FE_ConvertionFactors!$E$88*FE_ConvertionFactors!$F$88*FE_ConvertionFactors!$G$88</f>
        <v>7216.6917600000006</v>
      </c>
      <c r="DX92" s="181">
        <f>SUM(DB_Census_State!M92:N92)*FE_ConvertionFactors!$E$84*FE_ConvertionFactors!$F$84*FE_ConvertionFactors!$H$84</f>
        <v>624212.45282429073</v>
      </c>
      <c r="DY92" s="181">
        <f>SUM(DB_Census_State!O92:P92)*FE_ConvertionFactors!$E$85*FE_ConvertionFactors!$F$85*FE_ConvertionFactors!$H$85</f>
        <v>123355.23201128001</v>
      </c>
      <c r="DZ92" s="181">
        <f>SUM(DB_Census_State!Q92:S92)*FE_ConvertionFactors!$E$86*FE_ConvertionFactors!$F$86*FE_ConvertionFactors!$H$86</f>
        <v>32583.971177000003</v>
      </c>
      <c r="EA92" s="181">
        <f>DB_Census_State!U92*FE_ConvertionFactors!$E$87*FE_ConvertionFactors!$F$87*FE_ConvertionFactors!$H$87</f>
        <v>552722.17818959721</v>
      </c>
      <c r="EB92" s="181">
        <f>DB_Census_State!V92*FE_ConvertionFactors!$E$88*FE_ConvertionFactors!$F$88*FE_ConvertionFactors!$H$88</f>
        <v>431342.49600000004</v>
      </c>
      <c r="EC92" s="181">
        <f>SUM(DB_Census_State!M92:N92)*FE_ConvertionFactors!$E$84*FE_ConvertionFactors!$F$84*FE_ConvertionFactors!$I$84</f>
        <v>420924.87240258686</v>
      </c>
      <c r="ED92" s="181">
        <f>SUM(DB_Census_State!O92:P92)*FE_ConvertionFactors!$E$85*FE_ConvertionFactors!$F$85*FE_ConvertionFactors!$I$85</f>
        <v>83322.968037807994</v>
      </c>
      <c r="EE92" s="181">
        <f>SUM(DB_Census_State!Q92:S92)*FE_ConvertionFactors!$E$86*FE_ConvertionFactors!$F$86*FE_ConvertionFactors!$I$86</f>
        <v>22009.5503422</v>
      </c>
      <c r="EF92" s="181">
        <f>DB_Census_State!U92*FE_ConvertionFactors!$E$87*FE_ConvertionFactors!$F$87*FE_ConvertionFactors!$I$87</f>
        <v>442177.7425516778</v>
      </c>
      <c r="EG92" s="181">
        <f>DB_Census_State!V92*FE_ConvertionFactors!$E$88*FE_ConvertionFactors!$F$88*FE_ConvertionFactors!$I$88</f>
        <v>275395.59360000002</v>
      </c>
      <c r="EH92" s="181">
        <f>DB_Census_State!W92*0.00104*FE_ConvertionFactors!$F$90*FE_ConvertionFactors!$G$90</f>
        <v>2889.3424455999998</v>
      </c>
      <c r="EI92" s="181">
        <f>DB_Census_State!X92*0.00104*FE_ConvertionFactors!$F$91*FE_ConvertionFactors!$G$91</f>
        <v>79.888723200000001</v>
      </c>
      <c r="EJ92" s="181">
        <f>DB_Census_State!Y92*0.000054*FE_ConvertionFactors!$F$92*FE_ConvertionFactors!$G$92</f>
        <v>1009.473192</v>
      </c>
      <c r="EK92" s="205">
        <f>DB_Census_State!W92*0.00104*FE_ConvertionFactors!$F$90*FE_ConvertionFactors!$H$90</f>
        <v>343450.13975999999</v>
      </c>
      <c r="EL92" s="205">
        <f>DB_Census_State!X92*0.00104*FE_ConvertionFactors!$F$91*FE_ConvertionFactors!$H$91</f>
        <v>9496.2067200000001</v>
      </c>
      <c r="EM92" s="205">
        <f>DB_Census_State!Y92*0.000054*FE_ConvertionFactors!$F$92*FE_ConvertionFactors!$H$92</f>
        <v>83930.485392000017</v>
      </c>
      <c r="EN92" s="205">
        <f>DB_Census_State!W92*0.00104*FE_ConvertionFactors!$F$90*FE_ConvertionFactors!$I$90</f>
        <v>238343.49381439996</v>
      </c>
      <c r="EO92" s="205">
        <f>DB_Census_State!X92*0.00104*FE_ConvertionFactors!$F$91*FE_ConvertionFactors!$I$91</f>
        <v>6590.0659968</v>
      </c>
      <c r="EP92" s="205">
        <f>DB_Census_State!Y92*0.000054*FE_ConvertionFactors!$F$92*FE_ConvertionFactors!$I$92</f>
        <v>49608.396864000002</v>
      </c>
    </row>
    <row r="93" spans="1:146" x14ac:dyDescent="0.2">
      <c r="A93" s="203">
        <v>23</v>
      </c>
      <c r="B93" s="203" t="s">
        <v>41</v>
      </c>
      <c r="C93" s="203">
        <v>2006</v>
      </c>
      <c r="D93" s="204" t="s">
        <v>201</v>
      </c>
      <c r="E93" s="205">
        <f>DB_Census_State!AL93*FE_ConvertionFactors!$C$4*FE_ConvertionFactors!$F$4*FE_ConvertionFactors!$G$4</f>
        <v>0</v>
      </c>
      <c r="F93" s="205">
        <f>DB_Census_State!AL93*FE_ConvertionFactors!$C$5*FE_ConvertionFactors!$F$5*FE_ConvertionFactors!$G$5</f>
        <v>710.42283620000001</v>
      </c>
      <c r="G93" s="205">
        <f>(DB_Census_State!AL93*FE_ConvertionFactors!$D$9/FE_ConvertionFactors!$D$3)*FE_ConvertionFactors!$C$10*FE_ConvertionFactors!$F$10*FE_ConvertionFactors!$G$10</f>
        <v>66.041083733333338</v>
      </c>
      <c r="H93" s="205">
        <f>(DB_Census_State!AL93*FE_ConvertionFactors!$D$9/FE_ConvertionFactors!$D$3)*FE_ConvertionFactors!$C$11*FE_ConvertionFactors!$F$11*FE_ConvertionFactors!$G$11</f>
        <v>19.457365200000005</v>
      </c>
      <c r="I93" s="205">
        <f>DB_Census_State!AL93*FE_ConvertionFactors!$C$4*FE_ConvertionFactors!$F$4*FE_ConvertionFactors!$H$4</f>
        <v>22959.06</v>
      </c>
      <c r="J93" s="205">
        <f>DB_Census_State!AL93*FE_ConvertionFactors!$C$5*FE_ConvertionFactors!$F$5*FE_ConvertionFactors!$H$5</f>
        <v>40839.815450000002</v>
      </c>
      <c r="K93" s="205">
        <f>(DB_Census_State!AL93*FE_ConvertionFactors!$D$9/FE_ConvertionFactors!$D$3)*FE_ConvertionFactors!$C$10*FE_ConvertionFactors!$F$10*FE_ConvertionFactors!$H$10</f>
        <v>19399.568346666667</v>
      </c>
      <c r="L93" s="205">
        <f>(DB_Census_State!AL93*FE_ConvertionFactors!$D$9/FE_ConvertionFactors!$D$3)*FE_ConvertionFactors!$C$11*FE_ConvertionFactors!$F$11*FE_ConvertionFactors!$H$11</f>
        <v>3030.2454000000007</v>
      </c>
      <c r="M93" s="205">
        <f>DB_Census_State!AL93*FE_ConvertionFactors!$C$4*FE_ConvertionFactors!$F$4*FE_ConvertionFactors!$I$4</f>
        <v>21615.4</v>
      </c>
      <c r="N93" s="205">
        <f>DB_Census_State!AL93*FE_ConvertionFactors!$C$5*FE_ConvertionFactors!$F$5*FE_ConvertionFactors!$L$5</f>
        <v>20609.860355000004</v>
      </c>
      <c r="O93" s="205">
        <f>DB_Census_State!AM93*FE_ConvertionFactors!$C$14*FE_ConvertionFactors!$F$14*FE_ConvertionFactors!$G$14</f>
        <v>7798.9129919999996</v>
      </c>
      <c r="P93" s="205">
        <f>DB_Census_State!AM93*FE_ConvertionFactors!$C$15*FE_ConvertionFactors!$F$15*FE_ConvertionFactors!$G$15</f>
        <v>2242.0866023999997</v>
      </c>
      <c r="Q93" s="205">
        <f>DB_Census_State!AM93*FE_ConvertionFactors!$C$16*FE_ConvertionFactors!$F$16*FE_ConvertionFactors!$G$16</f>
        <v>3119.5651967999997</v>
      </c>
      <c r="R93" s="205">
        <f>DB_Census_State!AM93*FE_ConvertionFactors!$C$17*FE_ConvertionFactors!$F$17*FE_ConvertionFactors!$G$17</f>
        <v>1143.4392828</v>
      </c>
      <c r="S93" s="205">
        <f>(DB_Census_State!AM93*FE_ConvertionFactors!$D$19/FE_ConvertionFactors!$D$13)*FE_ConvertionFactors!$F$19*FE_ConvertionFactors!$G$19</f>
        <v>8009.6459520000008</v>
      </c>
      <c r="T93" s="205">
        <f>DB_Census_State!AM93*FE_ConvertionFactors!$C$14*FE_ConvertionFactors!$F$14*FE_ConvertionFactors!$H$14</f>
        <v>1349811.8639999998</v>
      </c>
      <c r="U93" s="205">
        <f>DB_Census_State!AM93*FE_ConvertionFactors!$C$15*FE_ConvertionFactors!$F$15*FE_ConvertionFactors!$H$15</f>
        <v>321163.75656000001</v>
      </c>
      <c r="V93" s="205">
        <f>DB_Census_State!AM93*FE_ConvertionFactors!$C$16*FE_ConvertionFactors!$F$16*FE_ConvertionFactors!$H$16</f>
        <v>539924.74560000002</v>
      </c>
      <c r="W93" s="205">
        <f>DB_Census_State!AM93*FE_ConvertionFactors!$C$17*FE_ConvertionFactors!$F$17*FE_ConvertionFactors!$H$17</f>
        <v>503731.35972000001</v>
      </c>
      <c r="X93" s="205">
        <f>(DB_Census_State!AM93*FE_ConvertionFactors!$D$19/FE_ConvertionFactors!$D$13)*FE_ConvertionFactors!$F$19*FE_ConvertionFactors!$H$19</f>
        <v>2955940.7680000002</v>
      </c>
      <c r="Y93" s="205">
        <f>DB_Census_State!AM93*FE_ConvertionFactors!$C$14*FE_ConvertionFactors!$F$14*FE_ConvertionFactors!$I$14</f>
        <v>1252325.4515999998</v>
      </c>
      <c r="Z93" s="205">
        <f>DB_Census_State!AM93*FE_ConvertionFactors!$C$15*FE_ConvertionFactors!$F$15*FE_ConvertionFactors!$L$15</f>
        <v>214361.65826999999</v>
      </c>
      <c r="AA93" s="205">
        <f>DB_Census_State!AM93*FE_ConvertionFactors!$C$15*FE_ConvertionFactors!$F$15*FE_ConvertionFactors!$I$14</f>
        <v>252992.20445999998</v>
      </c>
      <c r="AB93" s="205">
        <f>DB_Census_State!AM93*FE_ConvertionFactors!$C$16*FE_ConvertionFactors!$F$16*FE_ConvertionFactors!$L$16</f>
        <v>359196.6661448307</v>
      </c>
      <c r="AC93" s="205">
        <f>DB_Census_State!AM93*FE_ConvertionFactors!$C$16*FE_ConvertionFactors!$F$16*FE_ConvertionFactors!$I$14</f>
        <v>500930.18063999992</v>
      </c>
      <c r="AD93" s="205">
        <f>DB_Census_State!AN93*FE_ConvertionFactors!$C$22*FE_ConvertionFactors!$F$22*FE_ConvertionFactors!$G$22</f>
        <v>3972.6657739999996</v>
      </c>
      <c r="AE93" s="205">
        <f>DB_Census_State!AN93*FE_ConvertionFactors!$C$23*FE_ConvertionFactors!$F$23*FE_ConvertionFactors!$G$23</f>
        <v>1596.5619053999999</v>
      </c>
      <c r="AF93" s="205">
        <f>(DB_Census_State!AN93*FE_ConvertionFactors!$D$25/FE_ConvertionFactors!$D$21)*FE_ConvertionFactors!$F$25*FE_ConvertionFactors!$G$25</f>
        <v>90492.283840000004</v>
      </c>
      <c r="AG93" s="205">
        <f>DB_Census_State!AN93*FE_ConvertionFactors!$C$22*FE_ConvertionFactors!$F$22*FE_ConvertionFactors!$H$22</f>
        <v>1289242.4775999999</v>
      </c>
      <c r="AH93" s="205">
        <f>DB_Census_State!AN93*FE_ConvertionFactors!$C$23*FE_ConvertionFactors!$F$23*FE_ConvertionFactors!$H$23</f>
        <v>413756.88815999997</v>
      </c>
      <c r="AI93" s="205">
        <f>(DB_Census_State!AN93*FE_ConvertionFactors!$D$25/FE_ConvertionFactors!$D$21)*FE_ConvertionFactors!$F$25*FE_ConvertionFactors!$H$25</f>
        <v>9648876.0479999986</v>
      </c>
      <c r="AJ93" s="205">
        <f>DB_Census_State!AN93*FE_ConvertionFactors!$C$22*FE_ConvertionFactors!$F$22*FE_ConvertionFactors!$I$22</f>
        <v>1139330.5615999999</v>
      </c>
      <c r="AK93" s="205">
        <f>DB_Census_State!AO93*FE_ConvertionFactors!$F$27*FE_ConvertionFactors!$G$27</f>
        <v>0</v>
      </c>
      <c r="AL93" s="205">
        <f>DB_Census_State!AO93*FE_ConvertionFactors!$C$29*FE_ConvertionFactors!$F$29*FE_ConvertionFactors!$G$29</f>
        <v>0</v>
      </c>
      <c r="AM93" s="205">
        <f>DB_Census_State!AO93*FE_ConvertionFactors!$F$27*FE_ConvertionFactors!$H$27</f>
        <v>0</v>
      </c>
      <c r="AN93" s="205">
        <f>DB_Census_State!AO93*FE_ConvertionFactors!$C$29*FE_ConvertionFactors!$F$29*FE_ConvertionFactors!$H$29</f>
        <v>0</v>
      </c>
      <c r="AO93" s="205">
        <f>DB_Census_State!AO93*FE_ConvertionFactors!$F$27*FE_ConvertionFactors!$I$27</f>
        <v>0</v>
      </c>
      <c r="AP93" s="205">
        <f>DB_Census_State!AP93*FE_ConvertionFactors!$F$31*FE_ConvertionFactors!$G$31</f>
        <v>144.59255999999996</v>
      </c>
      <c r="AQ93" s="205">
        <f>DB_Census_State!AP93*FE_ConvertionFactors!$F$31*FE_ConvertionFactors!$H$31</f>
        <v>19727.9712</v>
      </c>
      <c r="AR93" s="205">
        <f>DB_Census_State!AP93*FE_ConvertionFactors!$F$31*FE_ConvertionFactors!$I$31</f>
        <v>16439.975999999999</v>
      </c>
      <c r="AS93" s="205">
        <f>DB_Census_State!AQ93*FE_ConvertionFactors!$C$34*FE_ConvertionFactors!$F$34*FE_ConvertionFactors!$G$34</f>
        <v>803.85648000000015</v>
      </c>
      <c r="AT93" s="205">
        <f>DB_Census_State!AQ93*FE_ConvertionFactors!$C$35*FE_ConvertionFactors!$F$35*FE_ConvertionFactors!$G$35</f>
        <v>2674.2582540000003</v>
      </c>
      <c r="AU93" s="205">
        <f>DB_Census_State!AQ93*FE_ConvertionFactors!$C$35*FE_ConvertionFactors!$C$37*FE_ConvertionFactors!$F$37*FE_ConvertionFactors!$G$37</f>
        <v>1530.8642805120003</v>
      </c>
      <c r="AV93" s="205">
        <f>DB_Census_State!AQ93*FE_ConvertionFactors!$C$35*FE_ConvertionFactors!$C$38*FE_ConvertionFactors!$C$39*FE_ConvertionFactors!$F$39*FE_ConvertionFactors!$G$39</f>
        <v>569.99668674300005</v>
      </c>
      <c r="AW93" s="205">
        <f>DB_Census_State!AQ93*FE_ConvertionFactors!$C$35*FE_ConvertionFactors!$C$38*FE_ConvertionFactors!$C$40*FE_ConvertionFactors!$F$40*FE_ConvertionFactors!$G$40</f>
        <v>117.12260686500001</v>
      </c>
      <c r="AX93" s="205">
        <f>DB_Census_State!AQ93*FE_ConvertionFactors!$C$35*FE_ConvertionFactors!$C$38*FE_ConvertionFactors!$C$41*FE_ConvertionFactors!$F$41*FE_ConvertionFactors!$G$41</f>
        <v>0</v>
      </c>
      <c r="AY93" s="205">
        <f>DB_Census_State!AQ93*FE_ConvertionFactors!$C$35*FE_ConvertionFactors!$C$42*FE_ConvertionFactors!$C$44*FE_ConvertionFactors!$F$44*FE_ConvertionFactors!$G$44</f>
        <v>3073.535419139138</v>
      </c>
      <c r="AZ93" s="205">
        <f>(DB_Census_State!AQ93*FE_ConvertionFactors!$D$46/FE_ConvertionFactors!$D$33)*FE_ConvertionFactors!$F$46*FE_ConvertionFactors!$G$46</f>
        <v>10549.659328</v>
      </c>
      <c r="BA93" s="205">
        <f>DB_Census_State!AQ93*FE_ConvertionFactors!$C$34*FE_ConvertionFactors!$F$34*FE_ConvertionFactors!$H$34</f>
        <v>273311.20320000005</v>
      </c>
      <c r="BB93" s="205">
        <f>DB_Census_State!AQ93*FE_ConvertionFactors!$C$35*FE_ConvertionFactors!$F$35*FE_ConvertionFactors!$H$35</f>
        <v>3030826.0212000003</v>
      </c>
      <c r="BC93" s="205">
        <f>DB_Census_State!AQ93*FE_ConvertionFactors!$C$35*FE_ConvertionFactors!$C$37*FE_ConvertionFactors!$F$37*FE_ConvertionFactors!$H$37</f>
        <v>1564883.4867456004</v>
      </c>
      <c r="BD93" s="205">
        <f>DB_Census_State!AQ93*FE_ConvertionFactors!$C$35*FE_ConvertionFactors!$C$38*FE_ConvertionFactors!$C$39*FE_ConvertionFactors!$F$39*FE_ConvertionFactors!$H$39</f>
        <v>152344.56900222</v>
      </c>
      <c r="BE93" s="205">
        <f>DB_Census_State!AQ93*FE_ConvertionFactors!$C$35*FE_ConvertionFactors!$C$38*FE_ConvertionFactors!$C$40*FE_ConvertionFactors!$F$40*FE_ConvertionFactors!$H$40</f>
        <v>52385.74779780001</v>
      </c>
      <c r="BF93" s="205">
        <f>DB_Census_State!AQ93*FE_ConvertionFactors!$C$35*FE_ConvertionFactors!$C$38*FE_ConvertionFactors!$C$41*FE_ConvertionFactors!$F$41*FE_ConvertionFactors!$H$41</f>
        <v>571664.79659835005</v>
      </c>
      <c r="BG93" s="205">
        <f>DB_Census_State!AQ93*FE_ConvertionFactors!$C$35*FE_ConvertionFactors!$C$42*FE_ConvertionFactors!$C$44*FE_ConvertionFactors!$F$44*FE_ConvertionFactors!$H$44</f>
        <v>322469.28987689316</v>
      </c>
      <c r="BH93" s="205">
        <f>(DB_Census_State!AQ93*FE_ConvertionFactors!$D$46/FE_ConvertionFactors!$D$33)*FE_ConvertionFactors!$F$46*FE_ConvertionFactors!$H$46</f>
        <v>3448927.0880000005</v>
      </c>
      <c r="BI93" s="205">
        <f>DB_Census_State!AQ93*FE_ConvertionFactors!$C$35*FE_ConvertionFactors!$C$38*FE_ConvertionFactors!$C$41*FE_ConvertionFactors!$F$41*FE_ConvertionFactors!$I$41</f>
        <v>529198.26885104401</v>
      </c>
      <c r="BJ93" s="181">
        <f>DB_Census_State!AR93*FE_ConvertionFactors!$F$48*FE_ConvertionFactors!$G$48</f>
        <v>94018.569480000006</v>
      </c>
      <c r="BK93" s="205">
        <f>(DB_Census_State!AR93*FE_ConvertionFactors!$D$50/FE_ConvertionFactors!$D$48)*FE_ConvertionFactors!$F$50*FE_ConvertionFactors!$G$50</f>
        <v>39876.454199999993</v>
      </c>
      <c r="BL93" s="181">
        <f>DB_Census_State!AR93*FE_ConvertionFactors!$F$48*FE_ConvertionFactors!$H$48</f>
        <v>7051392.7110000011</v>
      </c>
      <c r="BM93" s="205">
        <f>(DB_Census_State!AR93*FE_ConvertionFactors!$D$50/FE_ConvertionFactors!$D$48)*FE_ConvertionFactors!$F$50*FE_ConvertionFactors!$H$50</f>
        <v>10053359.579999998</v>
      </c>
      <c r="BN93" s="181">
        <f>DB_Census_State!AR93*FE_ConvertionFactors!$F$48*FE_ConvertionFactors!$I$48</f>
        <v>4977676.68255</v>
      </c>
      <c r="BO93" s="181">
        <f>DB_Census_State!AS93*FE_ConvertionFactors!$F$52*FE_ConvertionFactors!$G$52</f>
        <v>45.104850000000006</v>
      </c>
      <c r="BP93" s="205">
        <f>DB_Census_State!AS93*FE_ConvertionFactors!$C$53*FE_ConvertionFactors!$F$53*FE_ConvertionFactors!$G$53</f>
        <v>13.531455000000001</v>
      </c>
      <c r="BQ93" s="205">
        <f>DB_Census_State!AS93*FE_ConvertionFactors!$C$54*FE_ConvertionFactors!$C$55*FE_ConvertionFactors!$F$55*FE_ConvertionFactors!$G$55</f>
        <v>21.807450000000003</v>
      </c>
      <c r="BR93" s="205">
        <f>DB_Census_State!AS93*FE_ConvertionFactors!$C$54*FE_ConvertionFactors!$C$56*FE_ConvertionFactors!$F$56*FE_ConvertionFactors!$G$56</f>
        <v>3.8338037841797004</v>
      </c>
      <c r="BS93" s="205">
        <f>DB_Census_State!AS93*FE_ConvertionFactors!$F$52*FE_ConvertionFactors!$H$52</f>
        <v>10727.640000000003</v>
      </c>
      <c r="BT93" s="205">
        <f>DB_Census_State!AS93*FE_ConvertionFactors!$C$53*FE_ConvertionFactors!$F$53*FE_ConvertionFactors!$H$53</f>
        <v>3218.2920000000004</v>
      </c>
      <c r="BU93" s="205">
        <f>DB_Census_State!AS93*FE_ConvertionFactors!$C$54*FE_ConvertionFactors!$C$55*FE_ConvertionFactors!$F$55*FE_ConvertionFactors!$H$55</f>
        <v>6578.580750000001</v>
      </c>
      <c r="BV93" s="205">
        <f>DB_Census_State!AS93*FE_ConvertionFactors!$C$54*FE_ConvertionFactors!$C$56*FE_ConvertionFactors!$F$56*FE_ConvertionFactors!$H$56</f>
        <v>1007.0124606445346</v>
      </c>
      <c r="BW93" s="205">
        <f>DB_Census_State!AS93*FE_ConvertionFactors!$F$52*FE_ConvertionFactors!$I$52</f>
        <v>5485.7250000000004</v>
      </c>
      <c r="BX93" s="205">
        <f>DB_Census_State!AS93*FE_ConvertionFactors!$C$53*FE_ConvertionFactors!$F$53*FE_ConvertionFactors!$I$53</f>
        <v>1645.7175000000002</v>
      </c>
      <c r="BY93" s="205">
        <f>DB_Census_State!AS93*FE_ConvertionFactors!$C$54*FE_ConvertionFactors!$C$55*FE_ConvertionFactors!$F$55*FE_ConvertionFactors!$L$55</f>
        <v>3416.5005000000006</v>
      </c>
      <c r="BZ93" s="205">
        <f>DB_Census_State!AS93*FE_ConvertionFactors!$C$54*FE_ConvertionFactors!$C$56*FE_ConvertionFactors!$F$56*FE_ConvertionFactors!$I$56</f>
        <v>575.07056762695504</v>
      </c>
      <c r="CA93" s="205">
        <f>DB_Census_State!AT93*FE_ConvertionFactors!$F$58*FE_ConvertionFactors!$G$58</f>
        <v>4166.0912799999996</v>
      </c>
      <c r="CB93" s="205">
        <f>(DB_Census_State!AT93*FE_ConvertionFactors!$D$60/FE_ConvertionFactors!$D$58)*FE_ConvertionFactors!$F$60*FE_ConvertionFactors!$G$60</f>
        <v>19534.364079545456</v>
      </c>
      <c r="CC93" s="205">
        <f>DB_Census_State!AT93*FE_ConvertionFactors!$F$58*FE_ConvertionFactors!$H$58</f>
        <v>2740006.1880000001</v>
      </c>
      <c r="CD93" s="205">
        <f>(DB_Census_State!AT93*FE_ConvertionFactors!$D$60/FE_ConvertionFactors!$D$58)*FE_ConvertionFactors!$F$60*FE_ConvertionFactors!$H$60</f>
        <v>1561180.1011363636</v>
      </c>
      <c r="CE93" s="205">
        <f>DB_Census_State!AT93*FE_ConvertionFactors!$F$58*FE_ConvertionFactors!$I$58</f>
        <v>2050998.784</v>
      </c>
      <c r="CF93" s="205">
        <f>DB_Census_State!AU93*FE_ConvertionFactors!$F$62*FE_ConvertionFactors!$G$62</f>
        <v>140464.63200000001</v>
      </c>
      <c r="CG93" s="205">
        <f>DB_Census_State!AU93*FE_ConvertionFactors!$C$63*FE_ConvertionFactors!$F$63*FE_ConvertionFactors!$G$63</f>
        <v>56185.852800000008</v>
      </c>
      <c r="CH93" s="205">
        <f>DB_Census_State!AU93*FE_ConvertionFactors!$C$64*FE_ConvertionFactors!$F$64*FE_ConvertionFactors!$G$64</f>
        <v>84278.77919999999</v>
      </c>
      <c r="CI93" s="205">
        <f>(DB_Census_State!AU93*FE_ConvertionFactors!$D$66/FE_ConvertionFactors!$D$62)*FE_ConvertionFactors!$F$66*FE_ConvertionFactors!$G$66</f>
        <v>74621.835749999998</v>
      </c>
      <c r="CJ93" s="205">
        <f>DB_Census_State!AU93*FE_ConvertionFactors!$F$62*FE_ConvertionFactors!$H$62</f>
        <v>26407350.816000003</v>
      </c>
      <c r="CK93" s="205">
        <f>DB_Census_State!AU93*FE_ConvertionFactors!$C$63*FE_ConvertionFactors!$F$63*FE_ConvertionFactors!$H$63</f>
        <v>10562940.326400001</v>
      </c>
      <c r="CL93" s="205">
        <f>DB_Census_State!AU93*FE_ConvertionFactors!$C$64*FE_ConvertionFactors!$F$64*FE_ConvertionFactors!$H$64</f>
        <v>15844410.489599999</v>
      </c>
      <c r="CM93" s="205">
        <f>(DB_Census_State!AU93*FE_ConvertionFactors!$D$66/FE_ConvertionFactors!$D$62)*FE_ConvertionFactors!$F$66*FE_ConvertionFactors!$H$66</f>
        <v>22386550.724999998</v>
      </c>
      <c r="CN93" s="205">
        <f>DB_Census_State!AU93*FE_ConvertionFactors!$F$62*FE_ConvertionFactors!$I$62</f>
        <v>22474341.120000001</v>
      </c>
      <c r="CO93" s="205">
        <f>DB_Census_State!AU93*FE_ConvertionFactors!$C$63*FE_ConvertionFactors!$F$63*FE_ConvertionFactors!$I$63</f>
        <v>8989736.4480000008</v>
      </c>
      <c r="CP93" s="205">
        <f>DB_Census_State!AU93*FE_ConvertionFactors!$C$64*FE_ConvertionFactors!$F$64*FE_ConvertionFactors!$L$64</f>
        <v>13526744.061599996</v>
      </c>
      <c r="CQ93" s="205">
        <f>DB_Census_State!AU93*FE_ConvertionFactors!$C$64*FE_ConvertionFactors!$F$64*FE_ConvertionFactors!$I$63</f>
        <v>13484604.671999998</v>
      </c>
      <c r="CR93" s="205">
        <f>DB_Census_State!AV93*FE_ConvertionFactors!$F$68*FE_ConvertionFactors!$G$68</f>
        <v>474.29200000000003</v>
      </c>
      <c r="CS93" s="205">
        <f>DB_Census_State!AV93*FE_ConvertionFactors!$C$69*FE_ConvertionFactors!$F$69*FE_ConvertionFactors!$G$69</f>
        <v>94.858400000000017</v>
      </c>
      <c r="CT93" s="205">
        <f>DB_Census_State!AV93*FE_ConvertionFactors!$C$70*FE_ConvertionFactors!$C$71*FE_ConvertionFactors!$F$71*FE_ConvertionFactors!$G$71</f>
        <v>0</v>
      </c>
      <c r="CU93" s="205">
        <f>DB_Census_State!AV93*FE_ConvertionFactors!$C$70*FE_ConvertionFactors!$C$72*FE_ConvertionFactors!$F$72*FE_ConvertionFactors!$G$72</f>
        <v>403.4335048800001</v>
      </c>
      <c r="CV93" s="205">
        <f>(DB_Census_State!AV93*FE_ConvertionFactors!$D$74/FE_ConvertionFactors!$D$69)*FE_ConvertionFactors!$F$74*FE_ConvertionFactors!$G$74</f>
        <v>58.635000000000005</v>
      </c>
      <c r="CW93" s="205">
        <f>DB_Census_State!AV93*FE_ConvertionFactors!$F$68*FE_ConvertionFactors!$H$68</f>
        <v>27746.081999999999</v>
      </c>
      <c r="CX93" s="205">
        <f>DB_Census_State!AV93*FE_ConvertionFactors!$C$69*FE_ConvertionFactors!$F$69*FE_ConvertionFactors!$H$69</f>
        <v>5549.2164000000002</v>
      </c>
      <c r="CY93" s="205">
        <f>DB_Census_State!AV93*FE_ConvertionFactors!$C$70*FE_ConvertionFactors!$C$71*FE_ConvertionFactors!$F$71*FE_ConvertionFactors!$H$71</f>
        <v>6144.9480000000003</v>
      </c>
      <c r="CZ93" s="205">
        <f>DB_Census_State!AV93*FE_ConvertionFactors!$C$70*FE_ConvertionFactors!$C$72*FE_ConvertionFactors!$F$72*FE_ConvertionFactors!$H$72</f>
        <v>15342.934452000001</v>
      </c>
      <c r="DA93" s="205">
        <f>(DB_Census_State!AV93*FE_ConvertionFactors!$D$74/FE_ConvertionFactors!$D$69)*FE_ConvertionFactors!$F$74*FE_ConvertionFactors!$H$74</f>
        <v>19349.55</v>
      </c>
      <c r="DB93" s="205">
        <f>DB_Census_State!AV93*FE_ConvertionFactors!$F$68*FE_ConvertionFactors!$I$68</f>
        <v>22528.87</v>
      </c>
      <c r="DC93" s="205">
        <f>DB_Census_State!AV93*FE_ConvertionFactors!$C$69*FE_ConvertionFactors!$F$69*FE_ConvertionFactors!$I$69</f>
        <v>4505.7740000000003</v>
      </c>
      <c r="DD93" s="205">
        <f>DB_Census_State!AV93*FE_ConvertionFactors!$C$70*FE_ConvertionFactors!$C$71*FE_ConvertionFactors!$F$71*FE_ConvertionFactors!$I$71</f>
        <v>5785.3200000000006</v>
      </c>
      <c r="DE93" s="205">
        <f>DB_Census_State!AV93*FE_ConvertionFactors!$C$70*FE_ConvertionFactors!$C$72*FE_ConvertionFactors!$F$72*FE_ConvertionFactors!$L$72</f>
        <v>10786.783866000003</v>
      </c>
      <c r="DF93" s="205">
        <f>DB_Census_State!AV93*FE_ConvertionFactors!$C$70*FE_ConvertionFactors!$C$72*FE_ConvertionFactors!$F$72*FE_ConvertionFactors!$I$69</f>
        <v>14797.754040000002</v>
      </c>
      <c r="DG93" s="205">
        <f>DB_Census_State!AW93*FE_ConvertionFactors!$F$76*FE_ConvertionFactors!$G$76</f>
        <v>0</v>
      </c>
      <c r="DH93" s="205">
        <f>DB_Census_State!AW93*FE_ConvertionFactors!$C$77*FE_ConvertionFactors!$F$77*FE_ConvertionFactors!$G$77</f>
        <v>0</v>
      </c>
      <c r="DI93" s="205">
        <f>DB_Census_State!AW93*FE_ConvertionFactors!$C$78*FE_ConvertionFactors!$F$78*FE_ConvertionFactors!$G$78</f>
        <v>0</v>
      </c>
      <c r="DJ93" s="205">
        <f>(DB_Census_State!AW93*FE_ConvertionFactors!$D$80/FE_ConvertionFactors!$D$76)*FE_ConvertionFactors!$F$80*FE_ConvertionFactors!$G$80</f>
        <v>0</v>
      </c>
      <c r="DK93" s="205">
        <f>DB_Census_State!AW93*FE_ConvertionFactors!$F$76*FE_ConvertionFactors!$H$76</f>
        <v>0</v>
      </c>
      <c r="DL93" s="205">
        <f>DB_Census_State!AW93*FE_ConvertionFactors!$C$77*FE_ConvertionFactors!$F$77*FE_ConvertionFactors!$H$77</f>
        <v>0</v>
      </c>
      <c r="DM93" s="205">
        <f>DB_Census_State!AW93*FE_ConvertionFactors!$C$78*FE_ConvertionFactors!$F$78*FE_ConvertionFactors!$H$78</f>
        <v>0</v>
      </c>
      <c r="DN93" s="205">
        <f>(DB_Census_State!AW93*FE_ConvertionFactors!$D$80/FE_ConvertionFactors!$D$76)*FE_ConvertionFactors!$F$80*FE_ConvertionFactors!$H$80</f>
        <v>0</v>
      </c>
      <c r="DO93" s="205">
        <f>DB_Census_State!AW93*FE_ConvertionFactors!$F$76*FE_ConvertionFactors!$I$76</f>
        <v>0</v>
      </c>
      <c r="DP93" s="205">
        <f>DB_Census_State!AW93*FE_ConvertionFactors!$C$77*FE_ConvertionFactors!$F$77*FE_ConvertionFactors!$I$77</f>
        <v>0</v>
      </c>
      <c r="DQ93" s="205">
        <f>DB_Census_State!AW93*FE_ConvertionFactors!$C$78*FE_ConvertionFactors!$F$78*FE_ConvertionFactors!$L$78</f>
        <v>0</v>
      </c>
      <c r="DR93" s="205">
        <f>DB_Census_State!AW93*FE_ConvertionFactors!$C$78*FE_ConvertionFactors!$F$78*FE_ConvertionFactors!$I$77</f>
        <v>0</v>
      </c>
      <c r="DS93" s="181">
        <f>SUM(DB_Census_State!M93:N93)*FE_ConvertionFactors!$E$84*FE_ConvertionFactors!$F$84*FE_ConvertionFactors!$G$84</f>
        <v>14336.019846684963</v>
      </c>
      <c r="DT93" s="181">
        <f>SUM(DB_Census_State!O93:P93)*FE_ConvertionFactors!$E$85*FE_ConvertionFactors!$F$85*FE_ConvertionFactors!$G$85</f>
        <v>1649.752541822</v>
      </c>
      <c r="DU93" s="181">
        <f>SUM(DB_Census_State!Q93:S93)*FE_ConvertionFactors!$E$86*FE_ConvertionFactors!$F$86*FE_ConvertionFactors!$G$86</f>
        <v>546.49312992374996</v>
      </c>
      <c r="DV93" s="181">
        <f>DB_Census_State!U93*FE_ConvertionFactors!$E$87*FE_ConvertionFactors!$F$87*FE_ConvertionFactors!$G$87</f>
        <v>5168.1667503474391</v>
      </c>
      <c r="DW93" s="181">
        <f>DB_Census_State!V93*FE_ConvertionFactors!$E$88*FE_ConvertionFactors!$F$88*FE_ConvertionFactors!$G$88</f>
        <v>18469.411830000001</v>
      </c>
      <c r="DX93" s="181">
        <f>SUM(DB_Census_State!M93:N93)*FE_ConvertionFactors!$E$84*FE_ConvertionFactors!$F$84*FE_ConvertionFactors!$H$84</f>
        <v>809892.03029973491</v>
      </c>
      <c r="DY93" s="181">
        <f>SUM(DB_Census_State!O93:P93)*FE_ConvertionFactors!$E$85*FE_ConvertionFactors!$F$85*FE_ConvertionFactors!$H$85</f>
        <v>102866.92319596</v>
      </c>
      <c r="DZ93" s="181">
        <f>SUM(DB_Census_State!Q93:S93)*FE_ConvertionFactors!$E$86*FE_ConvertionFactors!$F$86*FE_ConvertionFactors!$H$86</f>
        <v>34729.179719375003</v>
      </c>
      <c r="EA93" s="181">
        <f>DB_Census_State!U93*FE_ConvertionFactors!$E$87*FE_ConvertionFactors!$F$87*FE_ConvertionFactors!$H$87</f>
        <v>394976.47444365139</v>
      </c>
      <c r="EB93" s="181">
        <f>DB_Census_State!V93*FE_ConvertionFactors!$E$88*FE_ConvertionFactors!$F$88*FE_ConvertionFactors!$H$88</f>
        <v>1103918.8680000002</v>
      </c>
      <c r="EC93" s="181">
        <f>SUM(DB_Census_State!M93:N93)*FE_ConvertionFactors!$E$84*FE_ConvertionFactors!$F$84*FE_ConvertionFactors!$I$84</f>
        <v>546134.08939752239</v>
      </c>
      <c r="ED93" s="181">
        <f>SUM(DB_Census_State!O93:P93)*FE_ConvertionFactors!$E$85*FE_ConvertionFactors!$F$85*FE_ConvertionFactors!$I$85</f>
        <v>69483.695290855991</v>
      </c>
      <c r="EE93" s="181">
        <f>SUM(DB_Census_State!Q93:S93)*FE_ConvertionFactors!$E$86*FE_ConvertionFactors!$F$86*FE_ConvertionFactors!$I$86</f>
        <v>23458.577999124998</v>
      </c>
      <c r="EF93" s="181">
        <f>DB_Census_State!U93*FE_ConvertionFactors!$E$87*FE_ConvertionFactors!$F$87*FE_ConvertionFactors!$I$87</f>
        <v>315981.17955492117</v>
      </c>
      <c r="EG93" s="181">
        <f>DB_Census_State!V93*FE_ConvertionFactors!$E$88*FE_ConvertionFactors!$F$88*FE_ConvertionFactors!$I$88</f>
        <v>704809.73880000017</v>
      </c>
      <c r="EH93" s="181">
        <f>DB_Census_State!W93*0.00104*FE_ConvertionFactors!$F$90*FE_ConvertionFactors!$G$90</f>
        <v>15444.178079199997</v>
      </c>
      <c r="EI93" s="181">
        <f>DB_Census_State!X93*0.00104*FE_ConvertionFactors!$F$91*FE_ConvertionFactors!$G$91</f>
        <v>62.102050399999996</v>
      </c>
      <c r="EJ93" s="181">
        <f>DB_Census_State!Y93*0.000054*FE_ConvertionFactors!$F$92*FE_ConvertionFactors!$G$92</f>
        <v>5441.1923663999996</v>
      </c>
      <c r="EK93" s="205">
        <f>DB_Census_State!W93*0.00104*FE_ConvertionFactors!$F$90*FE_ConvertionFactors!$H$90</f>
        <v>1835817.3943199995</v>
      </c>
      <c r="EL93" s="205">
        <f>DB_Census_State!X93*0.00104*FE_ConvertionFactors!$F$91*FE_ConvertionFactors!$H$91</f>
        <v>7381.9418399999995</v>
      </c>
      <c r="EM93" s="205">
        <f>DB_Census_State!Y93*0.000054*FE_ConvertionFactors!$F$92*FE_ConvertionFactors!$H$92</f>
        <v>452396.2796064</v>
      </c>
      <c r="EN93" s="205">
        <f>DB_Census_State!W93*0.00104*FE_ConvertionFactors!$F$90*FE_ConvertionFactors!$I$90</f>
        <v>1273998.9917407997</v>
      </c>
      <c r="EO93" s="205">
        <f>DB_Census_State!X93*0.00104*FE_ConvertionFactors!$F$91*FE_ConvertionFactors!$I$91</f>
        <v>5122.8332895999993</v>
      </c>
      <c r="EP93" s="205">
        <f>DB_Census_State!Y93*0.000054*FE_ConvertionFactors!$F$92*FE_ConvertionFactors!$I$92</f>
        <v>267395.73914879997</v>
      </c>
    </row>
    <row r="94" spans="1:146" x14ac:dyDescent="0.2">
      <c r="A94" s="203">
        <v>24</v>
      </c>
      <c r="B94" s="203" t="s">
        <v>42</v>
      </c>
      <c r="C94" s="203">
        <v>2006</v>
      </c>
      <c r="D94" s="204" t="s">
        <v>201</v>
      </c>
      <c r="E94" s="205">
        <f>DB_Census_State!AL94*FE_ConvertionFactors!$C$4*FE_ConvertionFactors!$F$4*FE_ConvertionFactors!$G$4</f>
        <v>0</v>
      </c>
      <c r="F94" s="205">
        <f>DB_Census_State!AL94*FE_ConvertionFactors!$C$5*FE_ConvertionFactors!$F$5*FE_ConvertionFactors!$G$5</f>
        <v>588.08709959999999</v>
      </c>
      <c r="G94" s="205">
        <f>(DB_Census_State!AL94*FE_ConvertionFactors!$D$9/FE_ConvertionFactors!$D$3)*FE_ConvertionFactors!$C$10*FE_ConvertionFactors!$F$10*FE_ConvertionFactors!$G$10</f>
        <v>54.668723200000009</v>
      </c>
      <c r="H94" s="205">
        <f>(DB_Census_State!AL94*FE_ConvertionFactors!$D$9/FE_ConvertionFactors!$D$3)*FE_ConvertionFactors!$C$11*FE_ConvertionFactors!$F$11*FE_ConvertionFactors!$G$11</f>
        <v>16.106781600000001</v>
      </c>
      <c r="I94" s="205">
        <f>DB_Census_State!AL94*FE_ConvertionFactors!$C$4*FE_ConvertionFactors!$F$4*FE_ConvertionFactors!$H$4</f>
        <v>19005.48</v>
      </c>
      <c r="J94" s="205">
        <f>DB_Census_State!AL94*FE_ConvertionFactors!$C$5*FE_ConvertionFactors!$F$5*FE_ConvertionFactors!$H$5</f>
        <v>33807.146099999998</v>
      </c>
      <c r="K94" s="205">
        <f>(DB_Census_State!AL94*FE_ConvertionFactors!$D$9/FE_ConvertionFactors!$D$3)*FE_ConvertionFactors!$C$10*FE_ConvertionFactors!$F$10*FE_ConvertionFactors!$H$10</f>
        <v>16058.937440000003</v>
      </c>
      <c r="L94" s="205">
        <f>(DB_Census_State!AL94*FE_ConvertionFactors!$D$9/FE_ConvertionFactors!$D$3)*FE_ConvertionFactors!$C$11*FE_ConvertionFactors!$F$11*FE_ConvertionFactors!$H$11</f>
        <v>2508.4332000000004</v>
      </c>
      <c r="M94" s="205">
        <f>DB_Census_State!AL94*FE_ConvertionFactors!$C$4*FE_ConvertionFactors!$F$4*FE_ConvertionFactors!$I$4</f>
        <v>17893.2</v>
      </c>
      <c r="N94" s="205">
        <f>DB_Census_State!AL94*FE_ConvertionFactors!$C$5*FE_ConvertionFactors!$F$5*FE_ConvertionFactors!$L$5</f>
        <v>17060.815590000002</v>
      </c>
      <c r="O94" s="205">
        <f>DB_Census_State!AM94*FE_ConvertionFactors!$C$14*FE_ConvertionFactors!$F$14*FE_ConvertionFactors!$G$14</f>
        <v>554.14964799999996</v>
      </c>
      <c r="P94" s="205">
        <f>DB_Census_State!AM94*FE_ConvertionFactors!$C$15*FE_ConvertionFactors!$F$15*FE_ConvertionFactors!$G$15</f>
        <v>159.3108556</v>
      </c>
      <c r="Q94" s="205">
        <f>DB_Census_State!AM94*FE_ConvertionFactors!$C$16*FE_ConvertionFactors!$F$16*FE_ConvertionFactors!$G$16</f>
        <v>221.65985920000003</v>
      </c>
      <c r="R94" s="205">
        <f>DB_Census_State!AM94*FE_ConvertionFactors!$C$17*FE_ConvertionFactors!$F$17*FE_ConvertionFactors!$G$17</f>
        <v>81.246768199999991</v>
      </c>
      <c r="S94" s="205">
        <f>(DB_Census_State!AM94*FE_ConvertionFactors!$D$19/FE_ConvertionFactors!$D$13)*FE_ConvertionFactors!$F$19*FE_ConvertionFactors!$G$19</f>
        <v>569.12322133333339</v>
      </c>
      <c r="T94" s="205">
        <f>DB_Census_State!AM94*FE_ConvertionFactors!$C$14*FE_ConvertionFactors!$F$14*FE_ConvertionFactors!$H$14</f>
        <v>95910.516000000003</v>
      </c>
      <c r="U94" s="205">
        <f>DB_Census_State!AM94*FE_ConvertionFactors!$C$15*FE_ConvertionFactors!$F$15*FE_ConvertionFactors!$H$15</f>
        <v>22820.20364</v>
      </c>
      <c r="V94" s="205">
        <f>DB_Census_State!AM94*FE_ConvertionFactors!$C$16*FE_ConvertionFactors!$F$16*FE_ConvertionFactors!$H$16</f>
        <v>38364.206400000003</v>
      </c>
      <c r="W94" s="205">
        <f>DB_Census_State!AM94*FE_ConvertionFactors!$C$17*FE_ConvertionFactors!$F$17*FE_ConvertionFactors!$H$17</f>
        <v>35792.495180000005</v>
      </c>
      <c r="X94" s="205">
        <f>(DB_Census_State!AM94*FE_ConvertionFactors!$D$19/FE_ConvertionFactors!$D$13)*FE_ConvertionFactors!$F$19*FE_ConvertionFactors!$H$19</f>
        <v>210033.5697777778</v>
      </c>
      <c r="Y94" s="205">
        <f>DB_Census_State!AM94*FE_ConvertionFactors!$C$14*FE_ConvertionFactors!$F$14*FE_ConvertionFactors!$I$14</f>
        <v>88983.645399999994</v>
      </c>
      <c r="Z94" s="205">
        <f>DB_Census_State!AM94*FE_ConvertionFactors!$C$15*FE_ConvertionFactors!$F$15*FE_ConvertionFactors!$L$15</f>
        <v>15231.409505</v>
      </c>
      <c r="AA94" s="205">
        <f>DB_Census_State!AM94*FE_ConvertionFactors!$C$15*FE_ConvertionFactors!$F$15*FE_ConvertionFactors!$I$14</f>
        <v>17976.29249</v>
      </c>
      <c r="AB94" s="205">
        <f>DB_Census_State!AM94*FE_ConvertionFactors!$C$16*FE_ConvertionFactors!$F$16*FE_ConvertionFactors!$L$16</f>
        <v>25522.621718066668</v>
      </c>
      <c r="AC94" s="205">
        <f>DB_Census_State!AM94*FE_ConvertionFactors!$C$16*FE_ConvertionFactors!$F$16*FE_ConvertionFactors!$I$14</f>
        <v>35593.458160000002</v>
      </c>
      <c r="AD94" s="205">
        <f>DB_Census_State!AN94*FE_ConvertionFactors!$C$22*FE_ConvertionFactors!$F$22*FE_ConvertionFactors!$G$22</f>
        <v>440.28276599999998</v>
      </c>
      <c r="AE94" s="205">
        <f>DB_Census_State!AN94*FE_ConvertionFactors!$C$23*FE_ConvertionFactors!$F$23*FE_ConvertionFactors!$G$23</f>
        <v>176.94382859999999</v>
      </c>
      <c r="AF94" s="205">
        <f>(DB_Census_State!AN94*FE_ConvertionFactors!$D$25/FE_ConvertionFactors!$D$21)*FE_ConvertionFactors!$F$25*FE_ConvertionFactors!$G$25</f>
        <v>10029.082560000001</v>
      </c>
      <c r="AG94" s="205">
        <f>DB_Census_State!AN94*FE_ConvertionFactors!$C$22*FE_ConvertionFactors!$F$22*FE_ConvertionFactors!$H$22</f>
        <v>142884.21839999998</v>
      </c>
      <c r="AH94" s="205">
        <f>DB_Census_State!AN94*FE_ConvertionFactors!$C$23*FE_ConvertionFactors!$F$23*FE_ConvertionFactors!$H$23</f>
        <v>45855.865439999994</v>
      </c>
      <c r="AI94" s="205">
        <f>(DB_Census_State!AN94*FE_ConvertionFactors!$D$25/FE_ConvertionFactors!$D$21)*FE_ConvertionFactors!$F$25*FE_ConvertionFactors!$H$25</f>
        <v>1069366.0320000001</v>
      </c>
      <c r="AJ94" s="205">
        <f>DB_Census_State!AN94*FE_ConvertionFactors!$C$22*FE_ConvertionFactors!$F$22*FE_ConvertionFactors!$I$22</f>
        <v>126269.77439999999</v>
      </c>
      <c r="AK94" s="205">
        <f>DB_Census_State!AO94*FE_ConvertionFactors!$F$27*FE_ConvertionFactors!$G$27</f>
        <v>0</v>
      </c>
      <c r="AL94" s="205">
        <f>DB_Census_State!AO94*FE_ConvertionFactors!$C$29*FE_ConvertionFactors!$F$29*FE_ConvertionFactors!$G$29</f>
        <v>0</v>
      </c>
      <c r="AM94" s="205">
        <f>DB_Census_State!AO94*FE_ConvertionFactors!$F$27*FE_ConvertionFactors!$H$27</f>
        <v>0</v>
      </c>
      <c r="AN94" s="205">
        <f>DB_Census_State!AO94*FE_ConvertionFactors!$C$29*FE_ConvertionFactors!$F$29*FE_ConvertionFactors!$H$29</f>
        <v>0</v>
      </c>
      <c r="AO94" s="205">
        <f>DB_Census_State!AO94*FE_ConvertionFactors!$F$27*FE_ConvertionFactors!$I$27</f>
        <v>0</v>
      </c>
      <c r="AP94" s="205">
        <f>DB_Census_State!AP94*FE_ConvertionFactors!$F$31*FE_ConvertionFactors!$G$31</f>
        <v>0.13796999999999998</v>
      </c>
      <c r="AQ94" s="205">
        <f>DB_Census_State!AP94*FE_ConvertionFactors!$F$31*FE_ConvertionFactors!$H$31</f>
        <v>18.824400000000001</v>
      </c>
      <c r="AR94" s="205">
        <f>DB_Census_State!AP94*FE_ConvertionFactors!$F$31*FE_ConvertionFactors!$I$31</f>
        <v>15.687000000000001</v>
      </c>
      <c r="AS94" s="205">
        <f>DB_Census_State!AQ94*FE_ConvertionFactors!$C$34*FE_ConvertionFactors!$F$34*FE_ConvertionFactors!$G$34</f>
        <v>1665.5520000000001</v>
      </c>
      <c r="AT94" s="205">
        <f>DB_Census_State!AQ94*FE_ConvertionFactors!$C$35*FE_ConvertionFactors!$F$35*FE_ConvertionFactors!$G$35</f>
        <v>5540.9345999999996</v>
      </c>
      <c r="AU94" s="205">
        <f>DB_Census_State!AQ94*FE_ConvertionFactors!$C$35*FE_ConvertionFactors!$C$37*FE_ConvertionFactors!$F$37*FE_ConvertionFactors!$G$37</f>
        <v>3171.8772288</v>
      </c>
      <c r="AV94" s="205">
        <f>DB_Census_State!AQ94*FE_ConvertionFactors!$C$35*FE_ConvertionFactors!$C$38*FE_ConvertionFactors!$C$39*FE_ConvertionFactors!$F$39*FE_ConvertionFactors!$G$39</f>
        <v>1181.0057457</v>
      </c>
      <c r="AW94" s="205">
        <f>DB_Census_State!AQ94*FE_ConvertionFactors!$C$35*FE_ConvertionFactors!$C$38*FE_ConvertionFactors!$C$40*FE_ConvertionFactors!$F$40*FE_ConvertionFactors!$G$40</f>
        <v>242.6724135</v>
      </c>
      <c r="AX94" s="205">
        <f>DB_Census_State!AQ94*FE_ConvertionFactors!$C$35*FE_ConvertionFactors!$C$38*FE_ConvertionFactors!$C$41*FE_ConvertionFactors!$F$41*FE_ConvertionFactors!$G$41</f>
        <v>0</v>
      </c>
      <c r="AY94" s="205">
        <f>DB_Census_State!AQ94*FE_ConvertionFactors!$C$35*FE_ConvertionFactors!$C$42*FE_ConvertionFactors!$C$44*FE_ConvertionFactors!$F$44*FE_ConvertionFactors!$G$44</f>
        <v>6368.2177002765829</v>
      </c>
      <c r="AZ94" s="205">
        <f>(DB_Census_State!AQ94*FE_ConvertionFactors!$D$46/FE_ConvertionFactors!$D$33)*FE_ConvertionFactors!$F$46*FE_ConvertionFactors!$G$46</f>
        <v>21858.387199999997</v>
      </c>
      <c r="BA94" s="205">
        <f>DB_Census_State!AQ94*FE_ConvertionFactors!$C$34*FE_ConvertionFactors!$F$34*FE_ConvertionFactors!$H$34</f>
        <v>566287.68000000005</v>
      </c>
      <c r="BB94" s="205">
        <f>DB_Census_State!AQ94*FE_ConvertionFactors!$C$35*FE_ConvertionFactors!$F$35*FE_ConvertionFactors!$H$35</f>
        <v>6279725.8799999999</v>
      </c>
      <c r="BC94" s="205">
        <f>DB_Census_State!AQ94*FE_ConvertionFactors!$C$35*FE_ConvertionFactors!$C$37*FE_ConvertionFactors!$F$37*FE_ConvertionFactors!$H$37</f>
        <v>3242363.3894400001</v>
      </c>
      <c r="BD94" s="205">
        <f>DB_Census_State!AQ94*FE_ConvertionFactors!$C$35*FE_ConvertionFactors!$C$38*FE_ConvertionFactors!$C$39*FE_ConvertionFactors!$F$39*FE_ConvertionFactors!$H$39</f>
        <v>315650.62657800002</v>
      </c>
      <c r="BE94" s="205">
        <f>DB_Census_State!AQ94*FE_ConvertionFactors!$C$35*FE_ConvertionFactors!$C$38*FE_ConvertionFactors!$C$40*FE_ConvertionFactors!$F$40*FE_ConvertionFactors!$H$40</f>
        <v>108540.75222000001</v>
      </c>
      <c r="BF94" s="205">
        <f>DB_Census_State!AQ94*FE_ConvertionFactors!$C$35*FE_ConvertionFactors!$C$38*FE_ConvertionFactors!$C$41*FE_ConvertionFactors!$F$41*FE_ConvertionFactors!$H$41</f>
        <v>1184461.9891650002</v>
      </c>
      <c r="BG94" s="205">
        <f>DB_Census_State!AQ94*FE_ConvertionFactors!$C$35*FE_ConvertionFactors!$C$42*FE_ConvertionFactors!$C$44*FE_ConvertionFactors!$F$44*FE_ConvertionFactors!$H$44</f>
        <v>668140.87347164156</v>
      </c>
      <c r="BH94" s="205">
        <f>(DB_Census_State!AQ94*FE_ConvertionFactors!$D$46/FE_ConvertionFactors!$D$33)*FE_ConvertionFactors!$F$46*FE_ConvertionFactors!$H$46</f>
        <v>7146011.1999999993</v>
      </c>
      <c r="BI94" s="205">
        <f>DB_Census_State!AQ94*FE_ConvertionFactors!$C$35*FE_ConvertionFactors!$C$38*FE_ConvertionFactors!$C$41*FE_ConvertionFactors!$F$41*FE_ConvertionFactors!$I$41</f>
        <v>1096473.3842556002</v>
      </c>
      <c r="BJ94" s="181">
        <f>DB_Census_State!AR94*FE_ConvertionFactors!$F$48*FE_ConvertionFactors!$G$48</f>
        <v>16491.283776</v>
      </c>
      <c r="BK94" s="205">
        <f>(DB_Census_State!AR94*FE_ConvertionFactors!$D$50/FE_ConvertionFactors!$D$48)*FE_ConvertionFactors!$F$50*FE_ConvertionFactors!$G$50</f>
        <v>6994.5110399999985</v>
      </c>
      <c r="BL94" s="181">
        <f>DB_Census_State!AR94*FE_ConvertionFactors!$F$48*FE_ConvertionFactors!$H$48</f>
        <v>1236846.2832000002</v>
      </c>
      <c r="BM94" s="205">
        <f>(DB_Census_State!AR94*FE_ConvertionFactors!$D$50/FE_ConvertionFactors!$D$48)*FE_ConvertionFactors!$F$50*FE_ConvertionFactors!$H$50</f>
        <v>1763404.8959999997</v>
      </c>
      <c r="BN94" s="181">
        <f>DB_Census_State!AR94*FE_ConvertionFactors!$F$48*FE_ConvertionFactors!$I$48</f>
        <v>873107.08056000015</v>
      </c>
      <c r="BO94" s="181">
        <f>DB_Census_State!AS94*FE_ConvertionFactors!$F$52*FE_ConvertionFactors!$G$52</f>
        <v>0.14985000000000001</v>
      </c>
      <c r="BP94" s="205">
        <f>DB_Census_State!AS94*FE_ConvertionFactors!$C$53*FE_ConvertionFactors!$F$53*FE_ConvertionFactors!$G$53</f>
        <v>4.4955000000000002E-2</v>
      </c>
      <c r="BQ94" s="205">
        <f>DB_Census_State!AS94*FE_ConvertionFactors!$C$54*FE_ConvertionFactors!$C$55*FE_ConvertionFactors!$F$55*FE_ConvertionFactors!$G$55</f>
        <v>7.2450000000000001E-2</v>
      </c>
      <c r="BR94" s="205">
        <f>DB_Census_State!AS94*FE_ConvertionFactors!$C$54*FE_ConvertionFactors!$C$56*FE_ConvertionFactors!$F$56*FE_ConvertionFactors!$G$56</f>
        <v>1.2736889648437541E-2</v>
      </c>
      <c r="BS94" s="205">
        <f>DB_Census_State!AS94*FE_ConvertionFactors!$F$52*FE_ConvertionFactors!$H$52</f>
        <v>35.640000000000008</v>
      </c>
      <c r="BT94" s="205">
        <f>DB_Census_State!AS94*FE_ConvertionFactors!$C$53*FE_ConvertionFactors!$F$53*FE_ConvertionFactors!$H$53</f>
        <v>10.692000000000002</v>
      </c>
      <c r="BU94" s="205">
        <f>DB_Census_State!AS94*FE_ConvertionFactors!$C$54*FE_ConvertionFactors!$C$55*FE_ConvertionFactors!$F$55*FE_ConvertionFactors!$H$55</f>
        <v>21.85575</v>
      </c>
      <c r="BV94" s="205">
        <f>DB_Census_State!AS94*FE_ConvertionFactors!$C$54*FE_ConvertionFactors!$C$56*FE_ConvertionFactors!$F$56*FE_ConvertionFactors!$H$56</f>
        <v>3.3455563476562609</v>
      </c>
      <c r="BW94" s="205">
        <f>DB_Census_State!AS94*FE_ConvertionFactors!$F$52*FE_ConvertionFactors!$I$52</f>
        <v>18.225000000000001</v>
      </c>
      <c r="BX94" s="205">
        <f>DB_Census_State!AS94*FE_ConvertionFactors!$C$53*FE_ConvertionFactors!$F$53*FE_ConvertionFactors!$I$53</f>
        <v>5.4675000000000002</v>
      </c>
      <c r="BY94" s="205">
        <f>DB_Census_State!AS94*FE_ConvertionFactors!$C$54*FE_ConvertionFactors!$C$55*FE_ConvertionFactors!$F$55*FE_ConvertionFactors!$L$55</f>
        <v>11.3505</v>
      </c>
      <c r="BZ94" s="205">
        <f>DB_Census_State!AS94*FE_ConvertionFactors!$C$54*FE_ConvertionFactors!$C$56*FE_ConvertionFactors!$F$56*FE_ConvertionFactors!$I$56</f>
        <v>1.9105334472656312</v>
      </c>
      <c r="CA94" s="205">
        <f>DB_Census_State!AT94*FE_ConvertionFactors!$F$58*FE_ConvertionFactors!$G$58</f>
        <v>1125.8041600000001</v>
      </c>
      <c r="CB94" s="205">
        <f>(DB_Census_State!AT94*FE_ConvertionFactors!$D$60/FE_ConvertionFactors!$D$58)*FE_ConvertionFactors!$F$60*FE_ConvertionFactors!$G$60</f>
        <v>5278.7773636363636</v>
      </c>
      <c r="CC94" s="205">
        <f>DB_Census_State!AT94*FE_ConvertionFactors!$F$58*FE_ConvertionFactors!$H$58</f>
        <v>740432.73600000015</v>
      </c>
      <c r="CD94" s="205">
        <f>(DB_Census_State!AT94*FE_ConvertionFactors!$D$60/FE_ConvertionFactors!$D$58)*FE_ConvertionFactors!$F$60*FE_ConvertionFactors!$H$60</f>
        <v>421878.19090909092</v>
      </c>
      <c r="CE94" s="205">
        <f>DB_Census_State!AT94*FE_ConvertionFactors!$F$58*FE_ConvertionFactors!$I$58</f>
        <v>554242.04800000007</v>
      </c>
      <c r="CF94" s="205">
        <f>DB_Census_State!AU94*FE_ConvertionFactors!$F$62*FE_ConvertionFactors!$G$62</f>
        <v>12270.28</v>
      </c>
      <c r="CG94" s="205">
        <f>DB_Census_State!AU94*FE_ConvertionFactors!$C$63*FE_ConvertionFactors!$F$63*FE_ConvertionFactors!$G$63</f>
        <v>4908.1120000000001</v>
      </c>
      <c r="CH94" s="205">
        <f>DB_Census_State!AU94*FE_ConvertionFactors!$C$64*FE_ConvertionFactors!$F$64*FE_ConvertionFactors!$G$64</f>
        <v>7362.1680000000015</v>
      </c>
      <c r="CI94" s="205">
        <f>(DB_Census_State!AU94*FE_ConvertionFactors!$D$66/FE_ConvertionFactors!$D$62)*FE_ConvertionFactors!$F$66*FE_ConvertionFactors!$G$66</f>
        <v>6518.5862500000003</v>
      </c>
      <c r="CJ94" s="205">
        <f>DB_Census_State!AU94*FE_ConvertionFactors!$F$62*FE_ConvertionFactors!$H$62</f>
        <v>2306812.64</v>
      </c>
      <c r="CK94" s="205">
        <f>DB_Census_State!AU94*FE_ConvertionFactors!$C$63*FE_ConvertionFactors!$F$63*FE_ConvertionFactors!$H$63</f>
        <v>922725.0560000001</v>
      </c>
      <c r="CL94" s="205">
        <f>DB_Census_State!AU94*FE_ConvertionFactors!$C$64*FE_ConvertionFactors!$F$64*FE_ConvertionFactors!$H$64</f>
        <v>1384087.5840000003</v>
      </c>
      <c r="CM94" s="205">
        <f>(DB_Census_State!AU94*FE_ConvertionFactors!$D$66/FE_ConvertionFactors!$D$62)*FE_ConvertionFactors!$F$66*FE_ConvertionFactors!$H$66</f>
        <v>1955575.875</v>
      </c>
      <c r="CN94" s="205">
        <f>DB_Census_State!AU94*FE_ConvertionFactors!$F$62*FE_ConvertionFactors!$I$62</f>
        <v>1963244.8</v>
      </c>
      <c r="CO94" s="205">
        <f>DB_Census_State!AU94*FE_ConvertionFactors!$C$63*FE_ConvertionFactors!$F$63*FE_ConvertionFactors!$I$63</f>
        <v>785297.92000000004</v>
      </c>
      <c r="CP94" s="205">
        <f>DB_Census_State!AU94*FE_ConvertionFactors!$C$64*FE_ConvertionFactors!$F$64*FE_ConvertionFactors!$L$64</f>
        <v>1181627.9639999999</v>
      </c>
      <c r="CQ94" s="205">
        <f>DB_Census_State!AU94*FE_ConvertionFactors!$C$64*FE_ConvertionFactors!$F$64*FE_ConvertionFactors!$I$63</f>
        <v>1177946.8800000001</v>
      </c>
      <c r="CR94" s="205">
        <f>DB_Census_State!AV94*FE_ConvertionFactors!$F$68*FE_ConvertionFactors!$G$68</f>
        <v>4.0040000000000004</v>
      </c>
      <c r="CS94" s="205">
        <f>DB_Census_State!AV94*FE_ConvertionFactors!$C$69*FE_ConvertionFactors!$F$69*FE_ConvertionFactors!$G$69</f>
        <v>0.80080000000000018</v>
      </c>
      <c r="CT94" s="205">
        <f>DB_Census_State!AV94*FE_ConvertionFactors!$C$70*FE_ConvertionFactors!$C$71*FE_ConvertionFactors!$F$71*FE_ConvertionFactors!$G$71</f>
        <v>0</v>
      </c>
      <c r="CU94" s="205">
        <f>DB_Census_State!AV94*FE_ConvertionFactors!$C$70*FE_ConvertionFactors!$C$72*FE_ConvertionFactors!$F$72*FE_ConvertionFactors!$G$72</f>
        <v>3.4058085600000005</v>
      </c>
      <c r="CV94" s="205">
        <f>(DB_Census_State!AV94*FE_ConvertionFactors!$D$74/FE_ConvertionFactors!$D$69)*FE_ConvertionFactors!$F$74*FE_ConvertionFactors!$G$74</f>
        <v>0.49500000000000005</v>
      </c>
      <c r="CW94" s="205">
        <f>DB_Census_State!AV94*FE_ConvertionFactors!$F$68*FE_ConvertionFactors!$H$68</f>
        <v>234.23399999999998</v>
      </c>
      <c r="CX94" s="205">
        <f>DB_Census_State!AV94*FE_ConvertionFactors!$C$69*FE_ConvertionFactors!$F$69*FE_ConvertionFactors!$H$69</f>
        <v>46.846800000000002</v>
      </c>
      <c r="CY94" s="205">
        <f>DB_Census_State!AV94*FE_ConvertionFactors!$C$70*FE_ConvertionFactors!$C$71*FE_ConvertionFactors!$F$71*FE_ConvertionFactors!$H$71</f>
        <v>51.875999999999998</v>
      </c>
      <c r="CZ94" s="205">
        <f>DB_Census_State!AV94*FE_ConvertionFactors!$C$70*FE_ConvertionFactors!$C$72*FE_ConvertionFactors!$F$72*FE_ConvertionFactors!$H$72</f>
        <v>129.525924</v>
      </c>
      <c r="DA94" s="205">
        <f>(DB_Census_State!AV94*FE_ConvertionFactors!$D$74/FE_ConvertionFactors!$D$69)*FE_ConvertionFactors!$F$74*FE_ConvertionFactors!$H$74</f>
        <v>163.35</v>
      </c>
      <c r="DB94" s="205">
        <f>DB_Census_State!AV94*FE_ConvertionFactors!$F$68*FE_ConvertionFactors!$I$68</f>
        <v>190.19</v>
      </c>
      <c r="DC94" s="205">
        <f>DB_Census_State!AV94*FE_ConvertionFactors!$C$69*FE_ConvertionFactors!$F$69*FE_ConvertionFactors!$I$69</f>
        <v>38.038000000000004</v>
      </c>
      <c r="DD94" s="205">
        <f>DB_Census_State!AV94*FE_ConvertionFactors!$C$70*FE_ConvertionFactors!$C$71*FE_ConvertionFactors!$F$71*FE_ConvertionFactors!$I$71</f>
        <v>48.84</v>
      </c>
      <c r="DE94" s="205">
        <f>DB_Census_State!AV94*FE_ConvertionFactors!$C$70*FE_ConvertionFactors!$C$72*FE_ConvertionFactors!$F$72*FE_ConvertionFactors!$L$72</f>
        <v>91.062642000000011</v>
      </c>
      <c r="DF94" s="205">
        <f>DB_Census_State!AV94*FE_ConvertionFactors!$C$70*FE_ConvertionFactors!$C$72*FE_ConvertionFactors!$F$72*FE_ConvertionFactors!$I$69</f>
        <v>124.92348000000001</v>
      </c>
      <c r="DG94" s="205">
        <f>DB_Census_State!AW94*FE_ConvertionFactors!$F$76*FE_ConvertionFactors!$G$76</f>
        <v>15.1008</v>
      </c>
      <c r="DH94" s="205">
        <f>DB_Census_State!AW94*FE_ConvertionFactors!$C$77*FE_ConvertionFactors!$F$77*FE_ConvertionFactors!$G$77</f>
        <v>10.443840000000002</v>
      </c>
      <c r="DI94" s="205">
        <f>DB_Census_State!AW94*FE_ConvertionFactors!$C$78*FE_ConvertionFactors!$F$78*FE_ConvertionFactors!$G$78</f>
        <v>3.9734639999999999</v>
      </c>
      <c r="DJ94" s="205">
        <f>(DB_Census_State!AW94*FE_ConvertionFactors!$D$80/FE_ConvertionFactors!$D$76)*FE_ConvertionFactors!$F$80*FE_ConvertionFactors!$G$80</f>
        <v>7.5675600000000012</v>
      </c>
      <c r="DK94" s="205">
        <f>DB_Census_State!AW94*FE_ConvertionFactors!$F$76*FE_ConvertionFactors!$H$76</f>
        <v>2137.3439999999996</v>
      </c>
      <c r="DL94" s="205">
        <f>DB_Census_State!AW94*FE_ConvertionFactors!$C$77*FE_ConvertionFactors!$F$77*FE_ConvertionFactors!$H$77</f>
        <v>1661.9328</v>
      </c>
      <c r="DM94" s="205">
        <f>DB_Census_State!AW94*FE_ConvertionFactors!$C$78*FE_ConvertionFactors!$F$78*FE_ConvertionFactors!$H$78</f>
        <v>434.09519999999998</v>
      </c>
      <c r="DN94" s="205">
        <f>(DB_Census_State!AW94*FE_ConvertionFactors!$D$80/FE_ConvertionFactors!$D$76)*FE_ConvertionFactors!$F$80*FE_ConvertionFactors!$H$80</f>
        <v>3333.33</v>
      </c>
      <c r="DO94" s="205">
        <f>DB_Census_State!AW94*FE_ConvertionFactors!$F$76*FE_ConvertionFactors!$I$76</f>
        <v>1858.56</v>
      </c>
      <c r="DP94" s="205">
        <f>DB_Census_State!AW94*FE_ConvertionFactors!$C$77*FE_ConvertionFactors!$F$77*FE_ConvertionFactors!$I$77</f>
        <v>1453.056</v>
      </c>
      <c r="DQ94" s="205">
        <f>DB_Census_State!AW94*FE_ConvertionFactors!$C$78*FE_ConvertionFactors!$F$78*FE_ConvertionFactors!$L$78</f>
        <v>213.60240000000002</v>
      </c>
      <c r="DR94" s="205">
        <f>DB_Census_State!AW94*FE_ConvertionFactors!$C$78*FE_ConvertionFactors!$F$78*FE_ConvertionFactors!$I$77</f>
        <v>367.488</v>
      </c>
      <c r="DS94" s="181">
        <f>SUM(DB_Census_State!M94:N94)*FE_ConvertionFactors!$E$84*FE_ConvertionFactors!$F$84*FE_ConvertionFactors!$G$84</f>
        <v>6016.0414003668393</v>
      </c>
      <c r="DT94" s="181">
        <f>SUM(DB_Census_State!O94:P94)*FE_ConvertionFactors!$E$85*FE_ConvertionFactors!$F$85*FE_ConvertionFactors!$G$85</f>
        <v>486.7725187580001</v>
      </c>
      <c r="DU94" s="181">
        <f>SUM(DB_Census_State!Q94:S94)*FE_ConvertionFactors!$E$86*FE_ConvertionFactors!$F$86*FE_ConvertionFactors!$G$86</f>
        <v>142.06066674975</v>
      </c>
      <c r="DV94" s="181">
        <f>DB_Census_State!U94*FE_ConvertionFactors!$E$87*FE_ConvertionFactors!$F$87*FE_ConvertionFactors!$G$87</f>
        <v>585.88652657506339</v>
      </c>
      <c r="DW94" s="181">
        <f>DB_Census_State!V94*FE_ConvertionFactors!$E$88*FE_ConvertionFactors!$F$88*FE_ConvertionFactors!$G$88</f>
        <v>5443.9660575000007</v>
      </c>
      <c r="DX94" s="181">
        <f>SUM(DB_Census_State!M94:N94)*FE_ConvertionFactors!$E$84*FE_ConvertionFactors!$F$84*FE_ConvertionFactors!$H$84</f>
        <v>339867.27391682798</v>
      </c>
      <c r="DY94" s="181">
        <f>SUM(DB_Census_State!O94:P94)*FE_ConvertionFactors!$E$85*FE_ConvertionFactors!$F$85*FE_ConvertionFactors!$H$85</f>
        <v>30351.698228440007</v>
      </c>
      <c r="DZ94" s="181">
        <f>SUM(DB_Census_State!Q94:S94)*FE_ConvertionFactors!$E$86*FE_ConvertionFactors!$F$86*FE_ConvertionFactors!$H$86</f>
        <v>9027.8361363750009</v>
      </c>
      <c r="EA94" s="181">
        <f>DB_Census_State!U94*FE_ConvertionFactors!$E$87*FE_ConvertionFactors!$F$87*FE_ConvertionFactors!$H$87</f>
        <v>44776.301901462095</v>
      </c>
      <c r="EB94" s="181">
        <f>DB_Census_State!V94*FE_ConvertionFactors!$E$88*FE_ConvertionFactors!$F$88*FE_ConvertionFactors!$H$88</f>
        <v>325386.47700000001</v>
      </c>
      <c r="EC94" s="181">
        <f>SUM(DB_Census_State!M94:N94)*FE_ConvertionFactors!$E$84*FE_ConvertionFactors!$F$84*FE_ConvertionFactors!$I$84</f>
        <v>229182.52953778437</v>
      </c>
      <c r="ED94" s="181">
        <f>SUM(DB_Census_State!O94:P94)*FE_ConvertionFactors!$E$85*FE_ConvertionFactors!$F$85*FE_ConvertionFactors!$I$85</f>
        <v>20501.713142984005</v>
      </c>
      <c r="EE94" s="181">
        <f>SUM(DB_Census_State!Q94:S94)*FE_ConvertionFactors!$E$86*FE_ConvertionFactors!$F$86*FE_ConvertionFactors!$I$86</f>
        <v>6098.0478053249999</v>
      </c>
      <c r="EF94" s="181">
        <f>DB_Census_State!U94*FE_ConvertionFactors!$E$87*FE_ConvertionFactors!$F$87*FE_ConvertionFactors!$I$87</f>
        <v>35821.041521169682</v>
      </c>
      <c r="EG94" s="181">
        <f>DB_Census_State!V94*FE_ConvertionFactors!$E$88*FE_ConvertionFactors!$F$88*FE_ConvertionFactors!$I$88</f>
        <v>207746.75070000003</v>
      </c>
      <c r="EH94" s="181">
        <f>DB_Census_State!W94*0.00104*FE_ConvertionFactors!$F$90*FE_ConvertionFactors!$G$90</f>
        <v>6492.1355720000001</v>
      </c>
      <c r="EI94" s="181">
        <f>DB_Census_State!X94*0.00104*FE_ConvertionFactors!$F$91*FE_ConvertionFactors!$G$91</f>
        <v>84.326985599999986</v>
      </c>
      <c r="EJ94" s="181">
        <f>DB_Census_State!Y94*0.000054*FE_ConvertionFactors!$F$92*FE_ConvertionFactors!$G$92</f>
        <v>1695.153096</v>
      </c>
      <c r="EK94" s="205">
        <f>DB_Census_State!W94*0.00104*FE_ConvertionFactors!$F$90*FE_ConvertionFactors!$H$90</f>
        <v>771706.68119999988</v>
      </c>
      <c r="EL94" s="205">
        <f>DB_Census_State!X94*0.00104*FE_ConvertionFactors!$F$91*FE_ConvertionFactors!$H$91</f>
        <v>10023.773759999998</v>
      </c>
      <c r="EM94" s="205">
        <f>DB_Census_State!Y94*0.000054*FE_ConvertionFactors!$F$92*FE_ConvertionFactors!$H$92</f>
        <v>140939.87169600002</v>
      </c>
      <c r="EN94" s="205">
        <f>DB_Census_State!W94*0.00104*FE_ConvertionFactors!$F$90*FE_ConvertionFactors!$I$90</f>
        <v>535539.93812799989</v>
      </c>
      <c r="EO94" s="205">
        <f>DB_Census_State!X94*0.00104*FE_ConvertionFactors!$F$91*FE_ConvertionFactors!$I$91</f>
        <v>6956.180774399998</v>
      </c>
      <c r="EP94" s="205">
        <f>DB_Census_State!Y94*0.000054*FE_ConvertionFactors!$F$92*FE_ConvertionFactors!$I$92</f>
        <v>83304.666431999998</v>
      </c>
    </row>
    <row r="95" spans="1:146" x14ac:dyDescent="0.2">
      <c r="A95" s="203">
        <v>25</v>
      </c>
      <c r="B95" s="203" t="s">
        <v>43</v>
      </c>
      <c r="C95" s="203">
        <v>2006</v>
      </c>
      <c r="D95" s="204" t="s">
        <v>201</v>
      </c>
      <c r="E95" s="205">
        <f>DB_Census_State!AL95*FE_ConvertionFactors!$C$4*FE_ConvertionFactors!$F$4*FE_ConvertionFactors!$G$4</f>
        <v>0</v>
      </c>
      <c r="F95" s="205">
        <f>DB_Census_State!AL95*FE_ConvertionFactors!$C$5*FE_ConvertionFactors!$F$5*FE_ConvertionFactors!$G$5</f>
        <v>1079.1325313999998</v>
      </c>
      <c r="G95" s="205">
        <f>(DB_Census_State!AL95*FE_ConvertionFactors!$D$9/FE_ConvertionFactors!$D$3)*FE_ConvertionFactors!$C$10*FE_ConvertionFactors!$F$10*FE_ConvertionFactors!$G$10</f>
        <v>100.31642880000003</v>
      </c>
      <c r="H95" s="205">
        <f>(DB_Census_State!AL95*FE_ConvertionFactors!$D$9/FE_ConvertionFactors!$D$3)*FE_ConvertionFactors!$C$11*FE_ConvertionFactors!$F$11*FE_ConvertionFactors!$G$11</f>
        <v>29.555744400000005</v>
      </c>
      <c r="I95" s="205">
        <f>DB_Census_State!AL95*FE_ConvertionFactors!$C$4*FE_ConvertionFactors!$F$4*FE_ConvertionFactors!$H$4</f>
        <v>34874.82</v>
      </c>
      <c r="J95" s="205">
        <f>DB_Census_State!AL95*FE_ConvertionFactors!$C$5*FE_ConvertionFactors!$F$5*FE_ConvertionFactors!$H$5</f>
        <v>62035.693649999994</v>
      </c>
      <c r="K95" s="205">
        <f>(DB_Census_State!AL95*FE_ConvertionFactors!$D$9/FE_ConvertionFactors!$D$3)*FE_ConvertionFactors!$C$10*FE_ConvertionFactors!$F$10*FE_ConvertionFactors!$H$10</f>
        <v>29467.950960000009</v>
      </c>
      <c r="L95" s="205">
        <f>(DB_Census_State!AL95*FE_ConvertionFactors!$D$9/FE_ConvertionFactors!$D$3)*FE_ConvertionFactors!$C$11*FE_ConvertionFactors!$F$11*FE_ConvertionFactors!$H$11</f>
        <v>4602.9438000000009</v>
      </c>
      <c r="M95" s="205">
        <f>DB_Census_State!AL95*FE_ConvertionFactors!$C$4*FE_ConvertionFactors!$F$4*FE_ConvertionFactors!$I$4</f>
        <v>32833.800000000003</v>
      </c>
      <c r="N95" s="205">
        <f>DB_Census_State!AL95*FE_ConvertionFactors!$C$5*FE_ConvertionFactors!$F$5*FE_ConvertionFactors!$L$5</f>
        <v>31306.384934999998</v>
      </c>
      <c r="O95" s="205">
        <f>DB_Census_State!AM95*FE_ConvertionFactors!$C$14*FE_ConvertionFactors!$F$14*FE_ConvertionFactors!$G$14</f>
        <v>1471.1149439999999</v>
      </c>
      <c r="P95" s="205">
        <f>DB_Census_State!AM95*FE_ConvertionFactors!$C$15*FE_ConvertionFactors!$F$15*FE_ConvertionFactors!$G$15</f>
        <v>422.9265168</v>
      </c>
      <c r="Q95" s="205">
        <f>DB_Census_State!AM95*FE_ConvertionFactors!$C$16*FE_ConvertionFactors!$F$16*FE_ConvertionFactors!$G$16</f>
        <v>588.44597760000011</v>
      </c>
      <c r="R95" s="205">
        <f>DB_Census_State!AM95*FE_ConvertionFactors!$C$17*FE_ConvertionFactors!$F$17*FE_ConvertionFactors!$G$17</f>
        <v>215.68782960000004</v>
      </c>
      <c r="S95" s="205">
        <f>(DB_Census_State!AM95*FE_ConvertionFactors!$D$19/FE_ConvertionFactors!$D$13)*FE_ConvertionFactors!$F$19*FE_ConvertionFactors!$G$19</f>
        <v>1510.8656640000004</v>
      </c>
      <c r="T95" s="205">
        <f>DB_Census_State!AM95*FE_ConvertionFactors!$C$14*FE_ConvertionFactors!$F$14*FE_ConvertionFactors!$H$14</f>
        <v>254616.04799999998</v>
      </c>
      <c r="U95" s="205">
        <f>DB_Census_State!AM95*FE_ConvertionFactors!$C$15*FE_ConvertionFactors!$F$15*FE_ConvertionFactors!$H$15</f>
        <v>60581.365920000004</v>
      </c>
      <c r="V95" s="205">
        <f>DB_Census_State!AM95*FE_ConvertionFactors!$C$16*FE_ConvertionFactors!$F$16*FE_ConvertionFactors!$H$16</f>
        <v>101846.41920000002</v>
      </c>
      <c r="W95" s="205">
        <f>DB_Census_State!AM95*FE_ConvertionFactors!$C$17*FE_ConvertionFactors!$F$17*FE_ConvertionFactors!$H$17</f>
        <v>95019.233040000021</v>
      </c>
      <c r="X95" s="205">
        <f>(DB_Census_State!AM95*FE_ConvertionFactors!$D$19/FE_ConvertionFactors!$D$13)*FE_ConvertionFactors!$F$19*FE_ConvertionFactors!$H$19</f>
        <v>557581.37600000005</v>
      </c>
      <c r="Y95" s="205">
        <f>DB_Census_State!AM95*FE_ConvertionFactors!$C$14*FE_ConvertionFactors!$F$14*FE_ConvertionFactors!$I$14</f>
        <v>236227.11119999998</v>
      </c>
      <c r="Z95" s="205">
        <f>DB_Census_State!AM95*FE_ConvertionFactors!$C$15*FE_ConvertionFactors!$F$15*FE_ConvertionFactors!$L$15</f>
        <v>40435.204140000002</v>
      </c>
      <c r="AA95" s="205">
        <f>DB_Census_State!AM95*FE_ConvertionFactors!$C$15*FE_ConvertionFactors!$F$15*FE_ConvertionFactors!$I$14</f>
        <v>47722.113720000001</v>
      </c>
      <c r="AB95" s="205">
        <f>DB_Census_State!AM95*FE_ConvertionFactors!$C$16*FE_ConvertionFactors!$F$16*FE_ConvertionFactors!$L$16</f>
        <v>67755.542848430778</v>
      </c>
      <c r="AC95" s="205">
        <f>DB_Census_State!AM95*FE_ConvertionFactors!$C$16*FE_ConvertionFactors!$F$16*FE_ConvertionFactors!$I$14</f>
        <v>94490.844480000014</v>
      </c>
      <c r="AD95" s="205">
        <f>DB_Census_State!AN95*FE_ConvertionFactors!$C$22*FE_ConvertionFactors!$F$22*FE_ConvertionFactors!$G$22</f>
        <v>1351.2435859999998</v>
      </c>
      <c r="AE95" s="205">
        <f>DB_Census_State!AN95*FE_ConvertionFactors!$C$23*FE_ConvertionFactors!$F$23*FE_ConvertionFactors!$G$23</f>
        <v>543.04695059999995</v>
      </c>
      <c r="AF95" s="205">
        <f>(DB_Census_State!AN95*FE_ConvertionFactors!$D$25/FE_ConvertionFactors!$D$21)*FE_ConvertionFactors!$F$25*FE_ConvertionFactors!$G$25</f>
        <v>30779.613760000004</v>
      </c>
      <c r="AG95" s="205">
        <f>DB_Census_State!AN95*FE_ConvertionFactors!$C$22*FE_ConvertionFactors!$F$22*FE_ConvertionFactors!$H$22</f>
        <v>438516.78639999992</v>
      </c>
      <c r="AH95" s="205">
        <f>DB_Census_State!AN95*FE_ConvertionFactors!$C$23*FE_ConvertionFactors!$F$23*FE_ConvertionFactors!$H$23</f>
        <v>140733.29423999999</v>
      </c>
      <c r="AI95" s="205">
        <f>(DB_Census_State!AN95*FE_ConvertionFactors!$D$25/FE_ConvertionFactors!$D$21)*FE_ConvertionFactors!$F$25*FE_ConvertionFactors!$H$25</f>
        <v>3281922.6720000003</v>
      </c>
      <c r="AJ95" s="205">
        <f>DB_Census_State!AN95*FE_ConvertionFactors!$C$22*FE_ConvertionFactors!$F$22*FE_ConvertionFactors!$I$22</f>
        <v>387526.4623999999</v>
      </c>
      <c r="AK95" s="205">
        <f>DB_Census_State!AO95*FE_ConvertionFactors!$F$27*FE_ConvertionFactors!$G$27</f>
        <v>0</v>
      </c>
      <c r="AL95" s="205">
        <f>DB_Census_State!AO95*FE_ConvertionFactors!$C$29*FE_ConvertionFactors!$F$29*FE_ConvertionFactors!$G$29</f>
        <v>0</v>
      </c>
      <c r="AM95" s="205">
        <f>DB_Census_State!AO95*FE_ConvertionFactors!$F$27*FE_ConvertionFactors!$H$27</f>
        <v>0</v>
      </c>
      <c r="AN95" s="205">
        <f>DB_Census_State!AO95*FE_ConvertionFactors!$C$29*FE_ConvertionFactors!$F$29*FE_ConvertionFactors!$H$29</f>
        <v>0</v>
      </c>
      <c r="AO95" s="205">
        <f>DB_Census_State!AO95*FE_ConvertionFactors!$F$27*FE_ConvertionFactors!$I$27</f>
        <v>0</v>
      </c>
      <c r="AP95" s="205">
        <f>DB_Census_State!AP95*FE_ConvertionFactors!$F$31*FE_ConvertionFactors!$G$31</f>
        <v>1.2417299999999998</v>
      </c>
      <c r="AQ95" s="205">
        <f>DB_Census_State!AP95*FE_ConvertionFactors!$F$31*FE_ConvertionFactors!$H$31</f>
        <v>169.4196</v>
      </c>
      <c r="AR95" s="205">
        <f>DB_Census_State!AP95*FE_ConvertionFactors!$F$31*FE_ConvertionFactors!$I$31</f>
        <v>141.18299999999999</v>
      </c>
      <c r="AS95" s="205">
        <f>DB_Census_State!AQ95*FE_ConvertionFactors!$C$34*FE_ConvertionFactors!$F$34*FE_ConvertionFactors!$G$34</f>
        <v>4023.7019200000013</v>
      </c>
      <c r="AT95" s="205">
        <f>DB_Census_State!AQ95*FE_ConvertionFactors!$C$35*FE_ConvertionFactors!$F$35*FE_ConvertionFactors!$G$35</f>
        <v>13385.994066000001</v>
      </c>
      <c r="AU95" s="205">
        <f>DB_Census_State!AQ95*FE_ConvertionFactors!$C$35*FE_ConvertionFactors!$C$37*FE_ConvertionFactors!$F$37*FE_ConvertionFactors!$G$37</f>
        <v>7662.7379364480012</v>
      </c>
      <c r="AV95" s="205">
        <f>DB_Census_State!AQ95*FE_ConvertionFactors!$C$35*FE_ConvertionFactors!$C$38*FE_ConvertionFactors!$C$39*FE_ConvertionFactors!$F$39*FE_ConvertionFactors!$G$39</f>
        <v>2853.117216697</v>
      </c>
      <c r="AW95" s="205">
        <f>DB_Census_State!AQ95*FE_ConvertionFactors!$C$35*FE_ConvertionFactors!$C$38*FE_ConvertionFactors!$C$40*FE_ConvertionFactors!$F$40*FE_ConvertionFactors!$G$40</f>
        <v>586.25696233500003</v>
      </c>
      <c r="AX95" s="205">
        <f>DB_Census_State!AQ95*FE_ConvertionFactors!$C$35*FE_ConvertionFactors!$C$38*FE_ConvertionFactors!$C$41*FE_ConvertionFactors!$F$41*FE_ConvertionFactors!$G$41</f>
        <v>0</v>
      </c>
      <c r="AY95" s="205">
        <f>DB_Census_State!AQ95*FE_ConvertionFactors!$C$35*FE_ConvertionFactors!$C$42*FE_ConvertionFactors!$C$44*FE_ConvertionFactors!$F$44*FE_ConvertionFactors!$G$44</f>
        <v>15384.575076359592</v>
      </c>
      <c r="AZ95" s="205">
        <f>(DB_Census_State!AQ95*FE_ConvertionFactors!$D$46/FE_ConvertionFactors!$D$33)*FE_ConvertionFactors!$F$46*FE_ConvertionFactors!$G$46</f>
        <v>52806.297578666665</v>
      </c>
      <c r="BA95" s="205">
        <f>DB_Census_State!AQ95*FE_ConvertionFactors!$C$34*FE_ConvertionFactors!$F$34*FE_ConvertionFactors!$H$34</f>
        <v>1368058.6528000003</v>
      </c>
      <c r="BB95" s="205">
        <f>DB_Census_State!AQ95*FE_ConvertionFactors!$C$35*FE_ConvertionFactors!$F$35*FE_ConvertionFactors!$H$35</f>
        <v>15170793.274800001</v>
      </c>
      <c r="BC95" s="205">
        <f>DB_Census_State!AQ95*FE_ConvertionFactors!$C$35*FE_ConvertionFactors!$C$37*FE_ConvertionFactors!$F$37*FE_ConvertionFactors!$H$37</f>
        <v>7833021.0017024018</v>
      </c>
      <c r="BD95" s="205">
        <f>DB_Census_State!AQ95*FE_ConvertionFactors!$C$35*FE_ConvertionFactors!$C$38*FE_ConvertionFactors!$C$39*FE_ConvertionFactors!$F$39*FE_ConvertionFactors!$H$39</f>
        <v>762560.41973537998</v>
      </c>
      <c r="BE95" s="205">
        <f>DB_Census_State!AQ95*FE_ConvertionFactors!$C$35*FE_ConvertionFactors!$C$38*FE_ConvertionFactors!$C$40*FE_ConvertionFactors!$F$40*FE_ConvertionFactors!$H$40</f>
        <v>262216.75042619999</v>
      </c>
      <c r="BF95" s="205">
        <f>DB_Census_State!AQ95*FE_ConvertionFactors!$C$35*FE_ConvertionFactors!$C$38*FE_ConvertionFactors!$C$41*FE_ConvertionFactors!$F$41*FE_ConvertionFactors!$H$41</f>
        <v>2861466.9370696498</v>
      </c>
      <c r="BG95" s="205">
        <f>DB_Census_State!AQ95*FE_ConvertionFactors!$C$35*FE_ConvertionFactors!$C$42*FE_ConvertionFactors!$C$44*FE_ConvertionFactors!$F$44*FE_ConvertionFactors!$H$44</f>
        <v>1614119.3522737934</v>
      </c>
      <c r="BH95" s="205">
        <f>(DB_Census_State!AQ95*FE_ConvertionFactors!$D$46/FE_ConvertionFactors!$D$33)*FE_ConvertionFactors!$F$46*FE_ConvertionFactors!$H$46</f>
        <v>17263597.285333335</v>
      </c>
      <c r="BI95" s="205">
        <f>DB_Census_State!AQ95*FE_ConvertionFactors!$C$35*FE_ConvertionFactors!$C$38*FE_ConvertionFactors!$C$41*FE_ConvertionFactors!$F$41*FE_ConvertionFactors!$I$41</f>
        <v>2648900.8217444755</v>
      </c>
      <c r="BJ95" s="181">
        <f>DB_Census_State!AR95*FE_ConvertionFactors!$F$48*FE_ConvertionFactors!$G$48</f>
        <v>22441.731047999998</v>
      </c>
      <c r="BK95" s="205">
        <f>(DB_Census_State!AR95*FE_ConvertionFactors!$D$50/FE_ConvertionFactors!$D$48)*FE_ConvertionFactors!$F$50*FE_ConvertionFactors!$G$50</f>
        <v>9518.2969199999989</v>
      </c>
      <c r="BL95" s="181">
        <f>DB_Census_State!AR95*FE_ConvertionFactors!$F$48*FE_ConvertionFactors!$H$48</f>
        <v>1683129.8286000001</v>
      </c>
      <c r="BM95" s="205">
        <f>(DB_Census_State!AR95*FE_ConvertionFactors!$D$50/FE_ConvertionFactors!$D$48)*FE_ConvertionFactors!$F$50*FE_ConvertionFactors!$H$50</f>
        <v>2399683.3079999997</v>
      </c>
      <c r="BN95" s="181">
        <f>DB_Census_State!AR95*FE_ConvertionFactors!$F$48*FE_ConvertionFactors!$I$48</f>
        <v>1188144.87363</v>
      </c>
      <c r="BO95" s="181">
        <f>DB_Census_State!AS95*FE_ConvertionFactors!$F$52*FE_ConvertionFactors!$G$52</f>
        <v>149.09076000000002</v>
      </c>
      <c r="BP95" s="205">
        <f>DB_Census_State!AS95*FE_ConvertionFactors!$C$53*FE_ConvertionFactors!$F$53*FE_ConvertionFactors!$G$53</f>
        <v>44.727227999999997</v>
      </c>
      <c r="BQ95" s="205">
        <f>DB_Census_State!AS95*FE_ConvertionFactors!$C$54*FE_ConvertionFactors!$C$55*FE_ConvertionFactors!$F$55*FE_ConvertionFactors!$G$55</f>
        <v>72.082920000000001</v>
      </c>
      <c r="BR95" s="205">
        <f>DB_Census_State!AS95*FE_ConvertionFactors!$C$54*FE_ConvertionFactors!$C$56*FE_ConvertionFactors!$F$56*FE_ConvertionFactors!$G$56</f>
        <v>12.672356074218792</v>
      </c>
      <c r="BS95" s="205">
        <f>DB_Census_State!AS95*FE_ConvertionFactors!$F$52*FE_ConvertionFactors!$H$52</f>
        <v>35459.424000000006</v>
      </c>
      <c r="BT95" s="205">
        <f>DB_Census_State!AS95*FE_ConvertionFactors!$C$53*FE_ConvertionFactors!$F$53*FE_ConvertionFactors!$H$53</f>
        <v>10637.827200000002</v>
      </c>
      <c r="BU95" s="205">
        <f>DB_Census_State!AS95*FE_ConvertionFactors!$C$54*FE_ConvertionFactors!$C$55*FE_ConvertionFactors!$F$55*FE_ConvertionFactors!$H$55</f>
        <v>21745.014200000001</v>
      </c>
      <c r="BV95" s="205">
        <f>DB_Census_State!AS95*FE_ConvertionFactors!$C$54*FE_ConvertionFactors!$C$56*FE_ConvertionFactors!$F$56*FE_ConvertionFactors!$H$56</f>
        <v>3328.6055288281359</v>
      </c>
      <c r="BW95" s="205">
        <f>DB_Census_State!AS95*FE_ConvertionFactors!$F$52*FE_ConvertionFactors!$I$52</f>
        <v>18132.660000000003</v>
      </c>
      <c r="BX95" s="205">
        <f>DB_Census_State!AS95*FE_ConvertionFactors!$C$53*FE_ConvertionFactors!$F$53*FE_ConvertionFactors!$I$53</f>
        <v>5439.7980000000007</v>
      </c>
      <c r="BY95" s="205">
        <f>DB_Census_State!AS95*FE_ConvertionFactors!$C$54*FE_ConvertionFactors!$C$55*FE_ConvertionFactors!$F$55*FE_ConvertionFactors!$L$55</f>
        <v>11292.990800000001</v>
      </c>
      <c r="BZ95" s="205">
        <f>DB_Census_State!AS95*FE_ConvertionFactors!$C$54*FE_ConvertionFactors!$C$56*FE_ConvertionFactors!$F$56*FE_ConvertionFactors!$I$56</f>
        <v>1900.8534111328188</v>
      </c>
      <c r="CA95" s="205">
        <f>DB_Census_State!AT95*FE_ConvertionFactors!$F$58*FE_ConvertionFactors!$G$58</f>
        <v>903.10687999999993</v>
      </c>
      <c r="CB95" s="205">
        <f>(DB_Census_State!AT95*FE_ConvertionFactors!$D$60/FE_ConvertionFactors!$D$58)*FE_ConvertionFactors!$F$60*FE_ConvertionFactors!$G$60</f>
        <v>4234.5732272727264</v>
      </c>
      <c r="CC95" s="205">
        <f>DB_Census_State!AT95*FE_ConvertionFactors!$F$58*FE_ConvertionFactors!$H$58</f>
        <v>593966.44799999997</v>
      </c>
      <c r="CD95" s="205">
        <f>(DB_Census_State!AT95*FE_ConvertionFactors!$D$60/FE_ConvertionFactors!$D$58)*FE_ConvertionFactors!$F$60*FE_ConvertionFactors!$H$60</f>
        <v>338425.73181818175</v>
      </c>
      <c r="CE95" s="205">
        <f>DB_Census_State!AT95*FE_ConvertionFactors!$F$58*FE_ConvertionFactors!$I$58</f>
        <v>444606.46399999998</v>
      </c>
      <c r="CF95" s="205">
        <f>DB_Census_State!AU95*FE_ConvertionFactors!$F$62*FE_ConvertionFactors!$G$62</f>
        <v>17789.024000000001</v>
      </c>
      <c r="CG95" s="205">
        <f>DB_Census_State!AU95*FE_ConvertionFactors!$C$63*FE_ConvertionFactors!$F$63*FE_ConvertionFactors!$G$63</f>
        <v>7115.6096000000007</v>
      </c>
      <c r="CH95" s="205">
        <f>DB_Census_State!AU95*FE_ConvertionFactors!$C$64*FE_ConvertionFactors!$F$64*FE_ConvertionFactors!$G$64</f>
        <v>10673.4144</v>
      </c>
      <c r="CI95" s="205">
        <f>(DB_Census_State!AU95*FE_ConvertionFactors!$D$66/FE_ConvertionFactors!$D$62)*FE_ConvertionFactors!$F$66*FE_ConvertionFactors!$G$66</f>
        <v>9450.4189999999999</v>
      </c>
      <c r="CJ95" s="205">
        <f>DB_Census_State!AU95*FE_ConvertionFactors!$F$62*FE_ConvertionFactors!$H$62</f>
        <v>3344336.5120000001</v>
      </c>
      <c r="CK95" s="205">
        <f>DB_Census_State!AU95*FE_ConvertionFactors!$C$63*FE_ConvertionFactors!$F$63*FE_ConvertionFactors!$H$63</f>
        <v>1337734.6048000001</v>
      </c>
      <c r="CL95" s="205">
        <f>DB_Census_State!AU95*FE_ConvertionFactors!$C$64*FE_ConvertionFactors!$F$64*FE_ConvertionFactors!$H$64</f>
        <v>2006601.9071999998</v>
      </c>
      <c r="CM95" s="205">
        <f>(DB_Census_State!AU95*FE_ConvertionFactors!$D$66/FE_ConvertionFactors!$D$62)*FE_ConvertionFactors!$F$66*FE_ConvertionFactors!$H$66</f>
        <v>2835125.6999999997</v>
      </c>
      <c r="CN95" s="205">
        <f>DB_Census_State!AU95*FE_ConvertionFactors!$F$62*FE_ConvertionFactors!$I$62</f>
        <v>2846243.84</v>
      </c>
      <c r="CO95" s="205">
        <f>DB_Census_State!AU95*FE_ConvertionFactors!$C$63*FE_ConvertionFactors!$F$63*FE_ConvertionFactors!$I$63</f>
        <v>1138497.5360000001</v>
      </c>
      <c r="CP95" s="205">
        <f>DB_Census_State!AU95*FE_ConvertionFactors!$C$64*FE_ConvertionFactors!$F$64*FE_ConvertionFactors!$L$64</f>
        <v>1713083.0111999994</v>
      </c>
      <c r="CQ95" s="205">
        <f>DB_Census_State!AU95*FE_ConvertionFactors!$C$64*FE_ConvertionFactors!$F$64*FE_ConvertionFactors!$I$63</f>
        <v>1707746.3039999998</v>
      </c>
      <c r="CR95" s="205">
        <f>DB_Census_State!AV95*FE_ConvertionFactors!$F$68*FE_ConvertionFactors!$G$68</f>
        <v>0</v>
      </c>
      <c r="CS95" s="205">
        <f>DB_Census_State!AV95*FE_ConvertionFactors!$C$69*FE_ConvertionFactors!$F$69*FE_ConvertionFactors!$G$69</f>
        <v>0</v>
      </c>
      <c r="CT95" s="205">
        <f>DB_Census_State!AV95*FE_ConvertionFactors!$C$70*FE_ConvertionFactors!$C$71*FE_ConvertionFactors!$F$71*FE_ConvertionFactors!$G$71</f>
        <v>0</v>
      </c>
      <c r="CU95" s="205">
        <f>DB_Census_State!AV95*FE_ConvertionFactors!$C$70*FE_ConvertionFactors!$C$72*FE_ConvertionFactors!$F$72*FE_ConvertionFactors!$G$72</f>
        <v>0</v>
      </c>
      <c r="CV95" s="205">
        <f>(DB_Census_State!AV95*FE_ConvertionFactors!$D$74/FE_ConvertionFactors!$D$69)*FE_ConvertionFactors!$F$74*FE_ConvertionFactors!$G$74</f>
        <v>0</v>
      </c>
      <c r="CW95" s="205">
        <f>DB_Census_State!AV95*FE_ConvertionFactors!$F$68*FE_ConvertionFactors!$H$68</f>
        <v>0</v>
      </c>
      <c r="CX95" s="205">
        <f>DB_Census_State!AV95*FE_ConvertionFactors!$C$69*FE_ConvertionFactors!$F$69*FE_ConvertionFactors!$H$69</f>
        <v>0</v>
      </c>
      <c r="CY95" s="205">
        <f>DB_Census_State!AV95*FE_ConvertionFactors!$C$70*FE_ConvertionFactors!$C$71*FE_ConvertionFactors!$F$71*FE_ConvertionFactors!$H$71</f>
        <v>0</v>
      </c>
      <c r="CZ95" s="205">
        <f>DB_Census_State!AV95*FE_ConvertionFactors!$C$70*FE_ConvertionFactors!$C$72*FE_ConvertionFactors!$F$72*FE_ConvertionFactors!$H$72</f>
        <v>0</v>
      </c>
      <c r="DA95" s="205">
        <f>(DB_Census_State!AV95*FE_ConvertionFactors!$D$74/FE_ConvertionFactors!$D$69)*FE_ConvertionFactors!$F$74*FE_ConvertionFactors!$H$74</f>
        <v>0</v>
      </c>
      <c r="DB95" s="205">
        <f>DB_Census_State!AV95*FE_ConvertionFactors!$F$68*FE_ConvertionFactors!$I$68</f>
        <v>0</v>
      </c>
      <c r="DC95" s="205">
        <f>DB_Census_State!AV95*FE_ConvertionFactors!$C$69*FE_ConvertionFactors!$F$69*FE_ConvertionFactors!$I$69</f>
        <v>0</v>
      </c>
      <c r="DD95" s="205">
        <f>DB_Census_State!AV95*FE_ConvertionFactors!$C$70*FE_ConvertionFactors!$C$71*FE_ConvertionFactors!$F$71*FE_ConvertionFactors!$I$71</f>
        <v>0</v>
      </c>
      <c r="DE95" s="205">
        <f>DB_Census_State!AV95*FE_ConvertionFactors!$C$70*FE_ConvertionFactors!$C$72*FE_ConvertionFactors!$F$72*FE_ConvertionFactors!$L$72</f>
        <v>0</v>
      </c>
      <c r="DF95" s="205">
        <f>DB_Census_State!AV95*FE_ConvertionFactors!$C$70*FE_ConvertionFactors!$C$72*FE_ConvertionFactors!$F$72*FE_ConvertionFactors!$I$69</f>
        <v>0</v>
      </c>
      <c r="DG95" s="205">
        <f>DB_Census_State!AW95*FE_ConvertionFactors!$F$76*FE_ConvertionFactors!$G$76</f>
        <v>2.8600000000000003</v>
      </c>
      <c r="DH95" s="205">
        <f>DB_Census_State!AW95*FE_ConvertionFactors!$C$77*FE_ConvertionFactors!$F$77*FE_ConvertionFactors!$G$77</f>
        <v>1.978</v>
      </c>
      <c r="DI95" s="205">
        <f>DB_Census_State!AW95*FE_ConvertionFactors!$C$78*FE_ConvertionFactors!$F$78*FE_ConvertionFactors!$G$78</f>
        <v>0.75254999999999983</v>
      </c>
      <c r="DJ95" s="205">
        <f>(DB_Census_State!AW95*FE_ConvertionFactors!$D$80/FE_ConvertionFactors!$D$76)*FE_ConvertionFactors!$F$80*FE_ConvertionFactors!$G$80</f>
        <v>1.4332500000000001</v>
      </c>
      <c r="DK95" s="205">
        <f>DB_Census_State!AW95*FE_ConvertionFactors!$F$76*FE_ConvertionFactors!$H$76</f>
        <v>404.79999999999995</v>
      </c>
      <c r="DL95" s="205">
        <f>DB_Census_State!AW95*FE_ConvertionFactors!$C$77*FE_ConvertionFactors!$F$77*FE_ConvertionFactors!$H$77</f>
        <v>314.76</v>
      </c>
      <c r="DM95" s="205">
        <f>DB_Census_State!AW95*FE_ConvertionFactors!$C$78*FE_ConvertionFactors!$F$78*FE_ConvertionFactors!$H$78</f>
        <v>82.214999999999989</v>
      </c>
      <c r="DN95" s="205">
        <f>(DB_Census_State!AW95*FE_ConvertionFactors!$D$80/FE_ConvertionFactors!$D$76)*FE_ConvertionFactors!$F$80*FE_ConvertionFactors!$H$80</f>
        <v>631.3125</v>
      </c>
      <c r="DO95" s="205">
        <f>DB_Census_State!AW95*FE_ConvertionFactors!$F$76*FE_ConvertionFactors!$I$76</f>
        <v>352</v>
      </c>
      <c r="DP95" s="205">
        <f>DB_Census_State!AW95*FE_ConvertionFactors!$C$77*FE_ConvertionFactors!$F$77*FE_ConvertionFactors!$I$77</f>
        <v>275.2</v>
      </c>
      <c r="DQ95" s="205">
        <f>DB_Census_State!AW95*FE_ConvertionFactors!$C$78*FE_ConvertionFactors!$F$78*FE_ConvertionFactors!$L$78</f>
        <v>40.454999999999998</v>
      </c>
      <c r="DR95" s="205">
        <f>DB_Census_State!AW95*FE_ConvertionFactors!$C$78*FE_ConvertionFactors!$F$78*FE_ConvertionFactors!$I$77</f>
        <v>69.599999999999994</v>
      </c>
      <c r="DS95" s="181">
        <f>SUM(DB_Census_State!M95:N95)*FE_ConvertionFactors!$E$84*FE_ConvertionFactors!$F$84*FE_ConvertionFactors!$G$84</f>
        <v>8974.7002090865753</v>
      </c>
      <c r="DT95" s="181">
        <f>SUM(DB_Census_State!O95:P95)*FE_ConvertionFactors!$E$85*FE_ConvertionFactors!$F$85*FE_ConvertionFactors!$G$85</f>
        <v>644.15966404800008</v>
      </c>
      <c r="DU95" s="181">
        <f>SUM(DB_Census_State!Q95:S95)*FE_ConvertionFactors!$E$86*FE_ConvertionFactors!$F$86*FE_ConvertionFactors!$G$86</f>
        <v>229.70228003625002</v>
      </c>
      <c r="DV95" s="181">
        <f>DB_Census_State!U95*FE_ConvertionFactors!$E$87*FE_ConvertionFactors!$F$87*FE_ConvertionFactors!$G$87</f>
        <v>792.81783913619131</v>
      </c>
      <c r="DW95" s="181">
        <f>DB_Census_State!V95*FE_ConvertionFactors!$E$88*FE_ConvertionFactors!$F$88*FE_ConvertionFactors!$G$88</f>
        <v>8491.6526175000017</v>
      </c>
      <c r="DX95" s="181">
        <f>SUM(DB_Census_State!M95:N95)*FE_ConvertionFactors!$E$84*FE_ConvertionFactors!$F$84*FE_ConvertionFactors!$H$84</f>
        <v>507012.28453930654</v>
      </c>
      <c r="DY95" s="181">
        <f>SUM(DB_Census_State!O95:P95)*FE_ConvertionFactors!$E$85*FE_ConvertionFactors!$F$85*FE_ConvertionFactors!$H$85</f>
        <v>40165.249640640002</v>
      </c>
      <c r="DZ95" s="181">
        <f>SUM(DB_Census_State!Q95:S95)*FE_ConvertionFactors!$E$86*FE_ConvertionFactors!$F$86*FE_ConvertionFactors!$H$86</f>
        <v>14597.387100625001</v>
      </c>
      <c r="EA95" s="181">
        <f>DB_Census_State!U95*FE_ConvertionFactors!$E$87*FE_ConvertionFactors!$F$87*FE_ConvertionFactors!$H$87</f>
        <v>60591.000659372134</v>
      </c>
      <c r="EB95" s="181">
        <f>DB_Census_State!V95*FE_ConvertionFactors!$E$88*FE_ConvertionFactors!$F$88*FE_ConvertionFactors!$H$88</f>
        <v>507547.05300000007</v>
      </c>
      <c r="EC95" s="181">
        <f>SUM(DB_Census_State!M95:N95)*FE_ConvertionFactors!$E$84*FE_ConvertionFactors!$F$84*FE_ConvertionFactors!$I$84</f>
        <v>341893.34129853622</v>
      </c>
      <c r="ED95" s="181">
        <f>SUM(DB_Census_State!O95:P95)*FE_ConvertionFactors!$E$85*FE_ConvertionFactors!$F$85*FE_ConvertionFactors!$I$85</f>
        <v>27130.489379904</v>
      </c>
      <c r="EE95" s="181">
        <f>SUM(DB_Census_State!Q95:S95)*FE_ConvertionFactors!$E$86*FE_ConvertionFactors!$F$86*FE_ConvertionFactors!$I$86</f>
        <v>9860.1218528749996</v>
      </c>
      <c r="EF95" s="181">
        <f>DB_Census_State!U95*FE_ConvertionFactors!$E$87*FE_ConvertionFactors!$F$87*FE_ConvertionFactors!$I$87</f>
        <v>48472.800527497711</v>
      </c>
      <c r="EG95" s="181">
        <f>DB_Census_State!V95*FE_ConvertionFactors!$E$88*FE_ConvertionFactors!$F$88*FE_ConvertionFactors!$I$88</f>
        <v>324049.27230000007</v>
      </c>
      <c r="EH95" s="181">
        <f>DB_Census_State!W95*0.00104*FE_ConvertionFactors!$F$90*FE_ConvertionFactors!$G$90</f>
        <v>7820.5545807999997</v>
      </c>
      <c r="EI95" s="181">
        <f>DB_Census_State!X95*0.00104*FE_ConvertionFactors!$F$91*FE_ConvertionFactors!$G$91</f>
        <v>149.15251519999998</v>
      </c>
      <c r="EJ95" s="181">
        <f>DB_Census_State!Y95*0.000054*FE_ConvertionFactors!$F$92*FE_ConvertionFactors!$G$92</f>
        <v>1724.9684507999998</v>
      </c>
      <c r="EK95" s="205">
        <f>DB_Census_State!W95*0.00104*FE_ConvertionFactors!$F$90*FE_ConvertionFactors!$H$90</f>
        <v>929613.09167999995</v>
      </c>
      <c r="EL95" s="205">
        <f>DB_Census_State!X95*0.00104*FE_ConvertionFactors!$F$91*FE_ConvertionFactors!$H$91</f>
        <v>17729.449919999999</v>
      </c>
      <c r="EM95" s="205">
        <f>DB_Census_State!Y95*0.000054*FE_ConvertionFactors!$F$92*FE_ConvertionFactors!$H$92</f>
        <v>143418.80548080002</v>
      </c>
      <c r="EN95" s="205">
        <f>DB_Census_State!W95*0.00104*FE_ConvertionFactors!$F$90*FE_ConvertionFactors!$I$90</f>
        <v>645121.97409919999</v>
      </c>
      <c r="EO95" s="205">
        <f>DB_Census_State!X95*0.00104*FE_ConvertionFactors!$F$91*FE_ConvertionFactors!$I$91</f>
        <v>12303.675404799998</v>
      </c>
      <c r="EP95" s="205">
        <f>DB_Census_State!Y95*0.000054*FE_ConvertionFactors!$F$92*FE_ConvertionFactors!$I$92</f>
        <v>84769.878153600002</v>
      </c>
    </row>
    <row r="96" spans="1:146" x14ac:dyDescent="0.2">
      <c r="A96" s="203">
        <v>26</v>
      </c>
      <c r="B96" s="203" t="s">
        <v>44</v>
      </c>
      <c r="C96" s="203">
        <v>2006</v>
      </c>
      <c r="D96" s="204" t="s">
        <v>201</v>
      </c>
      <c r="E96" s="205">
        <f>DB_Census_State!AL96*FE_ConvertionFactors!$C$4*FE_ConvertionFactors!$F$4*FE_ConvertionFactors!$G$4</f>
        <v>0</v>
      </c>
      <c r="F96" s="205">
        <f>DB_Census_State!AL96*FE_ConvertionFactors!$C$5*FE_ConvertionFactors!$F$5*FE_ConvertionFactors!$G$5</f>
        <v>45.480681400000002</v>
      </c>
      <c r="G96" s="205">
        <f>(DB_Census_State!AL96*FE_ConvertionFactors!$D$9/FE_ConvertionFactors!$D$3)*FE_ConvertionFactors!$C$10*FE_ConvertionFactors!$F$10*FE_ConvertionFactors!$G$10</f>
        <v>4.2278954666666673</v>
      </c>
      <c r="H96" s="205">
        <f>(DB_Census_State!AL96*FE_ConvertionFactors!$D$9/FE_ConvertionFactors!$D$3)*FE_ConvertionFactors!$C$11*FE_ConvertionFactors!$F$11*FE_ConvertionFactors!$G$11</f>
        <v>1.2456444</v>
      </c>
      <c r="I96" s="205">
        <f>DB_Census_State!AL96*FE_ConvertionFactors!$C$4*FE_ConvertionFactors!$F$4*FE_ConvertionFactors!$H$4</f>
        <v>1469.82</v>
      </c>
      <c r="J96" s="205">
        <f>DB_Census_State!AL96*FE_ConvertionFactors!$C$5*FE_ConvertionFactors!$F$5*FE_ConvertionFactors!$H$5</f>
        <v>2614.5311500000003</v>
      </c>
      <c r="K96" s="205">
        <f>(DB_Census_State!AL96*FE_ConvertionFactors!$D$9/FE_ConvertionFactors!$D$3)*FE_ConvertionFactors!$C$10*FE_ConvertionFactors!$F$10*FE_ConvertionFactors!$H$10</f>
        <v>1241.9442933333335</v>
      </c>
      <c r="L96" s="205">
        <f>(DB_Census_State!AL96*FE_ConvertionFactors!$D$9/FE_ConvertionFactors!$D$3)*FE_ConvertionFactors!$C$11*FE_ConvertionFactors!$F$11*FE_ConvertionFactors!$H$11</f>
        <v>193.99380000000002</v>
      </c>
      <c r="M96" s="205">
        <f>DB_Census_State!AL96*FE_ConvertionFactors!$C$4*FE_ConvertionFactors!$F$4*FE_ConvertionFactors!$I$4</f>
        <v>1383.8</v>
      </c>
      <c r="N96" s="205">
        <f>DB_Census_State!AL96*FE_ConvertionFactors!$C$5*FE_ConvertionFactors!$F$5*FE_ConvertionFactors!$L$5</f>
        <v>1319.4261850000003</v>
      </c>
      <c r="O96" s="205">
        <f>DB_Census_State!AM96*FE_ConvertionFactors!$C$14*FE_ConvertionFactors!$F$14*FE_ConvertionFactors!$G$14</f>
        <v>610.73812799999996</v>
      </c>
      <c r="P96" s="205">
        <f>DB_Census_State!AM96*FE_ConvertionFactors!$C$15*FE_ConvertionFactors!$F$15*FE_ConvertionFactors!$G$15</f>
        <v>175.57931160000001</v>
      </c>
      <c r="Q96" s="205">
        <f>DB_Census_State!AM96*FE_ConvertionFactors!$C$16*FE_ConvertionFactors!$F$16*FE_ConvertionFactors!$G$16</f>
        <v>244.2952512</v>
      </c>
      <c r="R96" s="205">
        <f>DB_Census_State!AM96*FE_ConvertionFactors!$C$17*FE_ConvertionFactors!$F$17*FE_ConvertionFactors!$G$17</f>
        <v>89.543500200000011</v>
      </c>
      <c r="S96" s="205">
        <f>(DB_Census_State!AM96*FE_ConvertionFactors!$D$19/FE_ConvertionFactors!$D$13)*FE_ConvertionFactors!$F$19*FE_ConvertionFactors!$G$19</f>
        <v>627.240768</v>
      </c>
      <c r="T96" s="205">
        <f>DB_Census_State!AM96*FE_ConvertionFactors!$C$14*FE_ConvertionFactors!$F$14*FE_ConvertionFactors!$H$14</f>
        <v>105704.67600000001</v>
      </c>
      <c r="U96" s="205">
        <f>DB_Census_State!AM96*FE_ConvertionFactors!$C$15*FE_ConvertionFactors!$F$15*FE_ConvertionFactors!$H$15</f>
        <v>25150.550040000002</v>
      </c>
      <c r="V96" s="205">
        <f>DB_Census_State!AM96*FE_ConvertionFactors!$C$16*FE_ConvertionFactors!$F$16*FE_ConvertionFactors!$H$16</f>
        <v>42281.8704</v>
      </c>
      <c r="W96" s="205">
        <f>DB_Census_State!AM96*FE_ConvertionFactors!$C$17*FE_ConvertionFactors!$F$17*FE_ConvertionFactors!$H$17</f>
        <v>39447.541980000009</v>
      </c>
      <c r="X96" s="205">
        <f>(DB_Census_State!AM96*FE_ConvertionFactors!$D$19/FE_ConvertionFactors!$D$13)*FE_ConvertionFactors!$F$19*FE_ConvertionFactors!$H$19</f>
        <v>231481.712</v>
      </c>
      <c r="Y96" s="205">
        <f>DB_Census_State!AM96*FE_ConvertionFactors!$C$14*FE_ConvertionFactors!$F$14*FE_ConvertionFactors!$I$14</f>
        <v>98070.449399999998</v>
      </c>
      <c r="Z96" s="205">
        <f>DB_Census_State!AM96*FE_ConvertionFactors!$C$15*FE_ConvertionFactors!$F$15*FE_ConvertionFactors!$L$15</f>
        <v>16786.805805</v>
      </c>
      <c r="AA96" s="205">
        <f>DB_Census_State!AM96*FE_ConvertionFactors!$C$15*FE_ConvertionFactors!$F$15*FE_ConvertionFactors!$I$14</f>
        <v>19811.989890000001</v>
      </c>
      <c r="AB96" s="205">
        <f>DB_Census_State!AM96*FE_ConvertionFactors!$C$16*FE_ConvertionFactors!$F$16*FE_ConvertionFactors!$L$16</f>
        <v>28128.932800015384</v>
      </c>
      <c r="AC96" s="205">
        <f>DB_Census_State!AM96*FE_ConvertionFactors!$C$16*FE_ConvertionFactors!$F$16*FE_ConvertionFactors!$I$14</f>
        <v>39228.179759999999</v>
      </c>
      <c r="AD96" s="205">
        <f>DB_Census_State!AN96*FE_ConvertionFactors!$C$22*FE_ConvertionFactors!$F$22*FE_ConvertionFactors!$G$22</f>
        <v>3926.4362059999994</v>
      </c>
      <c r="AE96" s="205">
        <f>DB_Census_State!AN96*FE_ConvertionFactors!$C$23*FE_ConvertionFactors!$F$23*FE_ConvertionFactors!$G$23</f>
        <v>1577.9828525999999</v>
      </c>
      <c r="AF96" s="205">
        <f>(DB_Census_State!AN96*FE_ConvertionFactors!$D$25/FE_ConvertionFactors!$D$21)*FE_ConvertionFactors!$F$25*FE_ConvertionFactors!$G$25</f>
        <v>89439.232960000008</v>
      </c>
      <c r="AG96" s="205">
        <f>DB_Census_State!AN96*FE_ConvertionFactors!$C$22*FE_ConvertionFactors!$F$22*FE_ConvertionFactors!$H$22</f>
        <v>1274239.6743999997</v>
      </c>
      <c r="AH96" s="205">
        <f>DB_Census_State!AN96*FE_ConvertionFactors!$C$23*FE_ConvertionFactors!$F$23*FE_ConvertionFactors!$H$23</f>
        <v>408942.03503999999</v>
      </c>
      <c r="AI96" s="205">
        <f>(DB_Census_State!AN96*FE_ConvertionFactors!$D$25/FE_ConvertionFactors!$D$21)*FE_ConvertionFactors!$F$25*FE_ConvertionFactors!$H$25</f>
        <v>9536592.9120000005</v>
      </c>
      <c r="AJ96" s="205">
        <f>DB_Census_State!AN96*FE_ConvertionFactors!$C$22*FE_ConvertionFactors!$F$22*FE_ConvertionFactors!$I$22</f>
        <v>1126072.2703999998</v>
      </c>
      <c r="AK96" s="205">
        <f>DB_Census_State!AO96*FE_ConvertionFactors!$F$27*FE_ConvertionFactors!$G$27</f>
        <v>0</v>
      </c>
      <c r="AL96" s="205">
        <f>DB_Census_State!AO96*FE_ConvertionFactors!$C$29*FE_ConvertionFactors!$F$29*FE_ConvertionFactors!$G$29</f>
        <v>0</v>
      </c>
      <c r="AM96" s="205">
        <f>DB_Census_State!AO96*FE_ConvertionFactors!$F$27*FE_ConvertionFactors!$H$27</f>
        <v>0</v>
      </c>
      <c r="AN96" s="205">
        <f>DB_Census_State!AO96*FE_ConvertionFactors!$C$29*FE_ConvertionFactors!$F$29*FE_ConvertionFactors!$H$29</f>
        <v>0</v>
      </c>
      <c r="AO96" s="205">
        <f>DB_Census_State!AO96*FE_ConvertionFactors!$F$27*FE_ConvertionFactors!$I$27</f>
        <v>0</v>
      </c>
      <c r="AP96" s="205">
        <f>DB_Census_State!AP96*FE_ConvertionFactors!$F$31*FE_ConvertionFactors!$G$31</f>
        <v>292.91030999999998</v>
      </c>
      <c r="AQ96" s="205">
        <f>DB_Census_State!AP96*FE_ConvertionFactors!$F$31*FE_ConvertionFactors!$H$31</f>
        <v>39964.201200000003</v>
      </c>
      <c r="AR96" s="205">
        <f>DB_Census_State!AP96*FE_ConvertionFactors!$F$31*FE_ConvertionFactors!$I$31</f>
        <v>33303.501000000004</v>
      </c>
      <c r="AS96" s="205">
        <f>DB_Census_State!AQ96*FE_ConvertionFactors!$C$34*FE_ConvertionFactors!$F$34*FE_ConvertionFactors!$G$34</f>
        <v>19208.66416</v>
      </c>
      <c r="AT96" s="205">
        <f>DB_Census_State!AQ96*FE_ConvertionFactors!$C$35*FE_ConvertionFactors!$F$35*FE_ConvertionFactors!$G$35</f>
        <v>63903.109518000005</v>
      </c>
      <c r="AU96" s="205">
        <f>DB_Census_State!AQ96*FE_ConvertionFactors!$C$35*FE_ConvertionFactors!$C$37*FE_ConvertionFactors!$F$37*FE_ConvertionFactors!$G$37</f>
        <v>36580.980026304002</v>
      </c>
      <c r="AV96" s="205">
        <f>DB_Census_State!AQ96*FE_ConvertionFactors!$C$35*FE_ConvertionFactors!$C$38*FE_ConvertionFactors!$C$39*FE_ConvertionFactors!$F$39*FE_ConvertionFactors!$G$39</f>
        <v>13620.434991031001</v>
      </c>
      <c r="AW96" s="205">
        <f>DB_Census_State!AQ96*FE_ConvertionFactors!$C$35*FE_ConvertionFactors!$C$38*FE_ConvertionFactors!$C$40*FE_ConvertionFactors!$F$40*FE_ConvertionFactors!$G$40</f>
        <v>2798.7195187050002</v>
      </c>
      <c r="AX96" s="205">
        <f>DB_Census_State!AQ96*FE_ConvertionFactors!$C$35*FE_ConvertionFactors!$C$38*FE_ConvertionFactors!$C$41*FE_ConvertionFactors!$F$41*FE_ConvertionFactors!$G$41</f>
        <v>0</v>
      </c>
      <c r="AY96" s="205">
        <f>DB_Census_State!AQ96*FE_ConvertionFactors!$C$35*FE_ConvertionFactors!$C$42*FE_ConvertionFactors!$C$44*FE_ConvertionFactors!$F$44*FE_ConvertionFactors!$G$44</f>
        <v>73444.092470472504</v>
      </c>
      <c r="AZ96" s="205">
        <f>(DB_Census_State!AQ96*FE_ConvertionFactors!$D$46/FE_ConvertionFactors!$D$33)*FE_ConvertionFactors!$F$46*FE_ConvertionFactors!$G$46</f>
        <v>252090.84964266667</v>
      </c>
      <c r="BA96" s="205">
        <f>DB_Census_State!AQ96*FE_ConvertionFactors!$C$34*FE_ConvertionFactors!$F$34*FE_ConvertionFactors!$H$34</f>
        <v>6530945.8144000005</v>
      </c>
      <c r="BB96" s="205">
        <f>DB_Census_State!AQ96*FE_ConvertionFactors!$C$35*FE_ConvertionFactors!$F$35*FE_ConvertionFactors!$H$35</f>
        <v>72423524.120400012</v>
      </c>
      <c r="BC96" s="205">
        <f>DB_Census_State!AQ96*FE_ConvertionFactors!$C$35*FE_ConvertionFactors!$C$37*FE_ConvertionFactors!$F$37*FE_ConvertionFactors!$H$37</f>
        <v>37393890.693555206</v>
      </c>
      <c r="BD96" s="205">
        <f>DB_Census_State!AQ96*FE_ConvertionFactors!$C$35*FE_ConvertionFactors!$C$38*FE_ConvertionFactors!$C$39*FE_ConvertionFactors!$F$39*FE_ConvertionFactors!$H$39</f>
        <v>3640370.8066937402</v>
      </c>
      <c r="BE96" s="205">
        <f>DB_Census_State!AQ96*FE_ConvertionFactors!$C$35*FE_ConvertionFactors!$C$38*FE_ConvertionFactors!$C$40*FE_ConvertionFactors!$F$40*FE_ConvertionFactors!$H$40</f>
        <v>1251790.9120026</v>
      </c>
      <c r="BF96" s="205">
        <f>DB_Census_State!AQ96*FE_ConvertionFactors!$C$35*FE_ConvertionFactors!$C$38*FE_ConvertionFactors!$C$41*FE_ConvertionFactors!$F$41*FE_ConvertionFactors!$H$41</f>
        <v>13660295.541751951</v>
      </c>
      <c r="BG96" s="205">
        <f>DB_Census_State!AQ96*FE_ConvertionFactors!$C$35*FE_ConvertionFactors!$C$42*FE_ConvertionFactors!$C$44*FE_ConvertionFactors!$F$44*FE_ConvertionFactors!$H$44</f>
        <v>7705609.7018200671</v>
      </c>
      <c r="BH96" s="205">
        <f>(DB_Census_State!AQ96*FE_ConvertionFactors!$D$46/FE_ConvertionFactors!$D$33)*FE_ConvertionFactors!$F$46*FE_ConvertionFactors!$H$46</f>
        <v>82414316.229333341</v>
      </c>
      <c r="BI96" s="205">
        <f>DB_Census_State!AQ96*FE_ConvertionFactors!$C$35*FE_ConvertionFactors!$C$38*FE_ConvertionFactors!$C$41*FE_ConvertionFactors!$F$41*FE_ConvertionFactors!$I$41</f>
        <v>12645530.730078949</v>
      </c>
      <c r="BJ96" s="181">
        <f>DB_Census_State!AR96*FE_ConvertionFactors!$F$48*FE_ConvertionFactors!$G$48</f>
        <v>37930.483008000003</v>
      </c>
      <c r="BK96" s="205">
        <f>(DB_Census_State!AR96*FE_ConvertionFactors!$D$50/FE_ConvertionFactors!$D$48)*FE_ConvertionFactors!$F$50*FE_ConvertionFactors!$G$50</f>
        <v>16087.600319999998</v>
      </c>
      <c r="BL96" s="181">
        <f>DB_Census_State!AR96*FE_ConvertionFactors!$F$48*FE_ConvertionFactors!$H$48</f>
        <v>2844786.2256000005</v>
      </c>
      <c r="BM96" s="205">
        <f>(DB_Census_State!AR96*FE_ConvertionFactors!$D$50/FE_ConvertionFactors!$D$48)*FE_ConvertionFactors!$F$50*FE_ConvertionFactors!$H$50</f>
        <v>4055887.9679999994</v>
      </c>
      <c r="BN96" s="181">
        <f>DB_Census_State!AR96*FE_ConvertionFactors!$F$48*FE_ConvertionFactors!$I$48</f>
        <v>2008174.3624800004</v>
      </c>
      <c r="BO96" s="181">
        <f>DB_Census_State!AS96*FE_ConvertionFactors!$F$52*FE_ConvertionFactors!$G$52</f>
        <v>114.19569000000001</v>
      </c>
      <c r="BP96" s="205">
        <f>DB_Census_State!AS96*FE_ConvertionFactors!$C$53*FE_ConvertionFactors!$F$53*FE_ConvertionFactors!$G$53</f>
        <v>34.258706999999994</v>
      </c>
      <c r="BQ96" s="205">
        <f>DB_Census_State!AS96*FE_ConvertionFactors!$C$54*FE_ConvertionFactors!$C$55*FE_ConvertionFactors!$F$55*FE_ConvertionFactors!$G$55</f>
        <v>55.211730000000003</v>
      </c>
      <c r="BR96" s="205">
        <f>DB_Census_State!AS96*FE_ConvertionFactors!$C$54*FE_ConvertionFactors!$C$56*FE_ConvertionFactors!$F$56*FE_ConvertionFactors!$G$56</f>
        <v>9.706359038085969</v>
      </c>
      <c r="BS96" s="205">
        <f>DB_Census_State!AS96*FE_ConvertionFactors!$F$52*FE_ConvertionFactors!$H$52</f>
        <v>27160.056000000004</v>
      </c>
      <c r="BT96" s="205">
        <f>DB_Census_State!AS96*FE_ConvertionFactors!$C$53*FE_ConvertionFactors!$F$53*FE_ConvertionFactors!$H$53</f>
        <v>8148.0168000000003</v>
      </c>
      <c r="BU96" s="205">
        <f>DB_Census_State!AS96*FE_ConvertionFactors!$C$54*FE_ConvertionFactors!$C$55*FE_ConvertionFactors!$F$55*FE_ConvertionFactors!$H$55</f>
        <v>16655.538550000001</v>
      </c>
      <c r="BV96" s="205">
        <f>DB_Census_State!AS96*FE_ConvertionFactors!$C$54*FE_ConvertionFactors!$C$56*FE_ConvertionFactors!$F$56*FE_ConvertionFactors!$H$56</f>
        <v>2549.5369740039146</v>
      </c>
      <c r="BW96" s="205">
        <f>DB_Census_State!AS96*FE_ConvertionFactors!$F$52*FE_ConvertionFactors!$I$52</f>
        <v>13888.665000000001</v>
      </c>
      <c r="BX96" s="205">
        <f>DB_Census_State!AS96*FE_ConvertionFactors!$C$53*FE_ConvertionFactors!$F$53*FE_ConvertionFactors!$I$53</f>
        <v>4166.5994999999994</v>
      </c>
      <c r="BY96" s="205">
        <f>DB_Census_State!AS96*FE_ConvertionFactors!$C$54*FE_ConvertionFactors!$C$55*FE_ConvertionFactors!$F$55*FE_ConvertionFactors!$L$55</f>
        <v>8649.8377</v>
      </c>
      <c r="BZ96" s="205">
        <f>DB_Census_State!AS96*FE_ConvertionFactors!$C$54*FE_ConvertionFactors!$C$56*FE_ConvertionFactors!$F$56*FE_ConvertionFactors!$I$56</f>
        <v>1455.9538557128956</v>
      </c>
      <c r="CA96" s="205">
        <f>DB_Census_State!AT96*FE_ConvertionFactors!$F$58*FE_ConvertionFactors!$G$58</f>
        <v>3190.6028959999999</v>
      </c>
      <c r="CB96" s="205">
        <f>(DB_Census_State!AT96*FE_ConvertionFactors!$D$60/FE_ConvertionFactors!$D$58)*FE_ConvertionFactors!$F$60*FE_ConvertionFactors!$G$60</f>
        <v>14960.401588636363</v>
      </c>
      <c r="CC96" s="205">
        <f>DB_Census_State!AT96*FE_ConvertionFactors!$F$58*FE_ConvertionFactors!$H$58</f>
        <v>2098434.9816000001</v>
      </c>
      <c r="CD96" s="205">
        <f>(DB_Census_State!AT96*FE_ConvertionFactors!$D$60/FE_ConvertionFactors!$D$58)*FE_ConvertionFactors!$F$60*FE_ConvertionFactors!$H$60</f>
        <v>1195630.4884090908</v>
      </c>
      <c r="CE96" s="205">
        <f>DB_Census_State!AT96*FE_ConvertionFactors!$F$58*FE_ConvertionFactors!$I$58</f>
        <v>1570758.3488</v>
      </c>
      <c r="CF96" s="205">
        <f>DB_Census_State!AU96*FE_ConvertionFactors!$F$62*FE_ConvertionFactors!$G$62</f>
        <v>42823.088000000003</v>
      </c>
      <c r="CG96" s="205">
        <f>DB_Census_State!AU96*FE_ConvertionFactors!$C$63*FE_ConvertionFactors!$F$63*FE_ConvertionFactors!$G$63</f>
        <v>17129.235200000003</v>
      </c>
      <c r="CH96" s="205">
        <f>DB_Census_State!AU96*FE_ConvertionFactors!$C$64*FE_ConvertionFactors!$F$64*FE_ConvertionFactors!$G$64</f>
        <v>25693.852800000001</v>
      </c>
      <c r="CI96" s="205">
        <f>(DB_Census_State!AU96*FE_ConvertionFactors!$D$66/FE_ConvertionFactors!$D$62)*FE_ConvertionFactors!$F$66*FE_ConvertionFactors!$G$66</f>
        <v>22749.765499999998</v>
      </c>
      <c r="CJ96" s="205">
        <f>DB_Census_State!AU96*FE_ConvertionFactors!$F$62*FE_ConvertionFactors!$H$62</f>
        <v>8050740.5440000007</v>
      </c>
      <c r="CK96" s="205">
        <f>DB_Census_State!AU96*FE_ConvertionFactors!$C$63*FE_ConvertionFactors!$F$63*FE_ConvertionFactors!$H$63</f>
        <v>3220296.2176000006</v>
      </c>
      <c r="CL96" s="205">
        <f>DB_Census_State!AU96*FE_ConvertionFactors!$C$64*FE_ConvertionFactors!$F$64*FE_ConvertionFactors!$H$64</f>
        <v>4830444.3263999997</v>
      </c>
      <c r="CM96" s="205">
        <f>(DB_Census_State!AU96*FE_ConvertionFactors!$D$66/FE_ConvertionFactors!$D$62)*FE_ConvertionFactors!$F$66*FE_ConvertionFactors!$H$66</f>
        <v>6824929.6499999994</v>
      </c>
      <c r="CN96" s="205">
        <f>DB_Census_State!AU96*FE_ConvertionFactors!$F$62*FE_ConvertionFactors!$I$62</f>
        <v>6851694.0800000001</v>
      </c>
      <c r="CO96" s="205">
        <f>DB_Census_State!AU96*FE_ConvertionFactors!$C$63*FE_ConvertionFactors!$F$63*FE_ConvertionFactors!$I$63</f>
        <v>2740677.6320000002</v>
      </c>
      <c r="CP96" s="205">
        <f>DB_Census_State!AU96*FE_ConvertionFactors!$C$64*FE_ConvertionFactors!$F$64*FE_ConvertionFactors!$L$64</f>
        <v>4123863.3743999992</v>
      </c>
      <c r="CQ96" s="205">
        <f>DB_Census_State!AU96*FE_ConvertionFactors!$C$64*FE_ConvertionFactors!$F$64*FE_ConvertionFactors!$I$63</f>
        <v>4111016.4479999999</v>
      </c>
      <c r="CR96" s="205">
        <f>DB_Census_State!AV96*FE_ConvertionFactors!$F$68*FE_ConvertionFactors!$G$68</f>
        <v>14.924000000000001</v>
      </c>
      <c r="CS96" s="205">
        <f>DB_Census_State!AV96*FE_ConvertionFactors!$C$69*FE_ConvertionFactors!$F$69*FE_ConvertionFactors!$G$69</f>
        <v>2.9848000000000008</v>
      </c>
      <c r="CT96" s="205">
        <f>DB_Census_State!AV96*FE_ConvertionFactors!$C$70*FE_ConvertionFactors!$C$71*FE_ConvertionFactors!$F$71*FE_ConvertionFactors!$G$71</f>
        <v>0</v>
      </c>
      <c r="CU96" s="205">
        <f>DB_Census_State!AV96*FE_ConvertionFactors!$C$70*FE_ConvertionFactors!$C$72*FE_ConvertionFactors!$F$72*FE_ConvertionFactors!$G$72</f>
        <v>12.694377360000001</v>
      </c>
      <c r="CV96" s="205">
        <f>(DB_Census_State!AV96*FE_ConvertionFactors!$D$74/FE_ConvertionFactors!$D$69)*FE_ConvertionFactors!$F$74*FE_ConvertionFactors!$G$74</f>
        <v>1.845</v>
      </c>
      <c r="CW96" s="205">
        <f>DB_Census_State!AV96*FE_ConvertionFactors!$F$68*FE_ConvertionFactors!$H$68</f>
        <v>873.05399999999997</v>
      </c>
      <c r="CX96" s="205">
        <f>DB_Census_State!AV96*FE_ConvertionFactors!$C$69*FE_ConvertionFactors!$F$69*FE_ConvertionFactors!$H$69</f>
        <v>174.61080000000001</v>
      </c>
      <c r="CY96" s="205">
        <f>DB_Census_State!AV96*FE_ConvertionFactors!$C$70*FE_ConvertionFactors!$C$71*FE_ConvertionFactors!$F$71*FE_ConvertionFactors!$H$71</f>
        <v>193.35600000000002</v>
      </c>
      <c r="CZ96" s="205">
        <f>DB_Census_State!AV96*FE_ConvertionFactors!$C$70*FE_ConvertionFactors!$C$72*FE_ConvertionFactors!$F$72*FE_ConvertionFactors!$H$72</f>
        <v>482.77844400000004</v>
      </c>
      <c r="DA96" s="205">
        <f>(DB_Census_State!AV96*FE_ConvertionFactors!$D$74/FE_ConvertionFactors!$D$69)*FE_ConvertionFactors!$F$74*FE_ConvertionFactors!$H$74</f>
        <v>608.85</v>
      </c>
      <c r="DB96" s="205">
        <f>DB_Census_State!AV96*FE_ConvertionFactors!$F$68*FE_ConvertionFactors!$I$68</f>
        <v>708.8900000000001</v>
      </c>
      <c r="DC96" s="205">
        <f>DB_Census_State!AV96*FE_ConvertionFactors!$C$69*FE_ConvertionFactors!$F$69*FE_ConvertionFactors!$I$69</f>
        <v>141.77800000000002</v>
      </c>
      <c r="DD96" s="205">
        <f>DB_Census_State!AV96*FE_ConvertionFactors!$C$70*FE_ConvertionFactors!$C$71*FE_ConvertionFactors!$F$71*FE_ConvertionFactors!$I$71</f>
        <v>182.04000000000002</v>
      </c>
      <c r="DE96" s="205">
        <f>DB_Census_State!AV96*FE_ConvertionFactors!$C$70*FE_ConvertionFactors!$C$72*FE_ConvertionFactors!$F$72*FE_ConvertionFactors!$L$72</f>
        <v>339.41530200000005</v>
      </c>
      <c r="DF96" s="205">
        <f>DB_Census_State!AV96*FE_ConvertionFactors!$C$70*FE_ConvertionFactors!$C$72*FE_ConvertionFactors!$F$72*FE_ConvertionFactors!$I$69</f>
        <v>465.62388000000004</v>
      </c>
      <c r="DG96" s="205">
        <f>DB_Census_State!AW96*FE_ConvertionFactors!$F$76*FE_ConvertionFactors!$G$76</f>
        <v>0</v>
      </c>
      <c r="DH96" s="205">
        <f>DB_Census_State!AW96*FE_ConvertionFactors!$C$77*FE_ConvertionFactors!$F$77*FE_ConvertionFactors!$G$77</f>
        <v>0</v>
      </c>
      <c r="DI96" s="205">
        <f>DB_Census_State!AW96*FE_ConvertionFactors!$C$78*FE_ConvertionFactors!$F$78*FE_ConvertionFactors!$G$78</f>
        <v>0</v>
      </c>
      <c r="DJ96" s="205">
        <f>(DB_Census_State!AW96*FE_ConvertionFactors!$D$80/FE_ConvertionFactors!$D$76)*FE_ConvertionFactors!$F$80*FE_ConvertionFactors!$G$80</f>
        <v>0</v>
      </c>
      <c r="DK96" s="205">
        <f>DB_Census_State!AW96*FE_ConvertionFactors!$F$76*FE_ConvertionFactors!$H$76</f>
        <v>0</v>
      </c>
      <c r="DL96" s="205">
        <f>DB_Census_State!AW96*FE_ConvertionFactors!$C$77*FE_ConvertionFactors!$F$77*FE_ConvertionFactors!$H$77</f>
        <v>0</v>
      </c>
      <c r="DM96" s="205">
        <f>DB_Census_State!AW96*FE_ConvertionFactors!$C$78*FE_ConvertionFactors!$F$78*FE_ConvertionFactors!$H$78</f>
        <v>0</v>
      </c>
      <c r="DN96" s="205">
        <f>(DB_Census_State!AW96*FE_ConvertionFactors!$D$80/FE_ConvertionFactors!$D$76)*FE_ConvertionFactors!$F$80*FE_ConvertionFactors!$H$80</f>
        <v>0</v>
      </c>
      <c r="DO96" s="205">
        <f>DB_Census_State!AW96*FE_ConvertionFactors!$F$76*FE_ConvertionFactors!$I$76</f>
        <v>0</v>
      </c>
      <c r="DP96" s="205">
        <f>DB_Census_State!AW96*FE_ConvertionFactors!$C$77*FE_ConvertionFactors!$F$77*FE_ConvertionFactors!$I$77</f>
        <v>0</v>
      </c>
      <c r="DQ96" s="205">
        <f>DB_Census_State!AW96*FE_ConvertionFactors!$C$78*FE_ConvertionFactors!$F$78*FE_ConvertionFactors!$L$78</f>
        <v>0</v>
      </c>
      <c r="DR96" s="205">
        <f>DB_Census_State!AW96*FE_ConvertionFactors!$C$78*FE_ConvertionFactors!$F$78*FE_ConvertionFactors!$I$77</f>
        <v>0</v>
      </c>
      <c r="DS96" s="181">
        <f>SUM(DB_Census_State!M96:N96)*FE_ConvertionFactors!$E$84*FE_ConvertionFactors!$F$84*FE_ConvertionFactors!$G$84</f>
        <v>12476.561801672318</v>
      </c>
      <c r="DT96" s="181">
        <f>SUM(DB_Census_State!O96:P96)*FE_ConvertionFactors!$E$85*FE_ConvertionFactors!$F$85*FE_ConvertionFactors!$G$85</f>
        <v>1411.2472197800003</v>
      </c>
      <c r="DU96" s="181">
        <f>SUM(DB_Census_State!Q96:S96)*FE_ConvertionFactors!$E$86*FE_ConvertionFactors!$F$86*FE_ConvertionFactors!$G$86</f>
        <v>398.95039383675004</v>
      </c>
      <c r="DV96" s="181">
        <f>DB_Census_State!U96*FE_ConvertionFactors!$E$87*FE_ConvertionFactors!$F$87*FE_ConvertionFactors!$G$87</f>
        <v>2082.8961250911816</v>
      </c>
      <c r="DW96" s="181">
        <f>DB_Census_State!V96*FE_ConvertionFactors!$E$88*FE_ConvertionFactors!$F$88*FE_ConvertionFactors!$G$88</f>
        <v>32891.114947500006</v>
      </c>
      <c r="DX96" s="181">
        <f>SUM(DB_Census_State!M96:N96)*FE_ConvertionFactors!$E$84*FE_ConvertionFactors!$F$84*FE_ConvertionFactors!$H$84</f>
        <v>704844.72515941015</v>
      </c>
      <c r="DY96" s="181">
        <f>SUM(DB_Census_State!O96:P96)*FE_ConvertionFactors!$E$85*FE_ConvertionFactors!$F$85*FE_ConvertionFactors!$H$85</f>
        <v>87995.414880400014</v>
      </c>
      <c r="DZ96" s="181">
        <f>SUM(DB_Census_State!Q96:S96)*FE_ConvertionFactors!$E$86*FE_ConvertionFactors!$F$86*FE_ConvertionFactors!$H$86</f>
        <v>25352.962677875003</v>
      </c>
      <c r="EA96" s="181">
        <f>DB_Census_State!U96*FE_ConvertionFactors!$E$87*FE_ConvertionFactors!$F$87*FE_ConvertionFactors!$H$87</f>
        <v>159185.06655489601</v>
      </c>
      <c r="EB96" s="181">
        <f>DB_Census_State!V96*FE_ConvertionFactors!$E$88*FE_ConvertionFactors!$F$88*FE_ConvertionFactors!$H$88</f>
        <v>1965905.7210000004</v>
      </c>
      <c r="EC96" s="181">
        <f>SUM(DB_Census_State!M96:N96)*FE_ConvertionFactors!$E$84*FE_ConvertionFactors!$F$84*FE_ConvertionFactors!$I$84</f>
        <v>475297.59244465973</v>
      </c>
      <c r="ED96" s="181">
        <f>SUM(DB_Census_State!O96:P96)*FE_ConvertionFactors!$E$85*FE_ConvertionFactors!$F$85*FE_ConvertionFactors!$I$85</f>
        <v>59438.412315440008</v>
      </c>
      <c r="EE96" s="181">
        <f>SUM(DB_Census_State!Q96:S96)*FE_ConvertionFactors!$E$86*FE_ConvertionFactors!$F$86*FE_ConvertionFactors!$I$86</f>
        <v>17125.208752225</v>
      </c>
      <c r="EF96" s="181">
        <f>DB_Census_State!U96*FE_ConvertionFactors!$E$87*FE_ConvertionFactors!$F$87*FE_ConvertionFactors!$I$87</f>
        <v>127348.05324391682</v>
      </c>
      <c r="EG96" s="181">
        <f>DB_Census_State!V96*FE_ConvertionFactors!$E$88*FE_ConvertionFactors!$F$88*FE_ConvertionFactors!$I$88</f>
        <v>1255155.1911000002</v>
      </c>
      <c r="EH96" s="181">
        <f>DB_Census_State!W96*0.00104*FE_ConvertionFactors!$F$90*FE_ConvertionFactors!$G$90</f>
        <v>15746.719632799999</v>
      </c>
      <c r="EI96" s="181">
        <f>DB_Census_State!X96*0.00104*FE_ConvertionFactors!$F$91*FE_ConvertionFactors!$G$91</f>
        <v>98.650468799999985</v>
      </c>
      <c r="EJ96" s="181">
        <f>DB_Census_State!Y96*0.000054*FE_ConvertionFactors!$F$92*FE_ConvertionFactors!$G$92</f>
        <v>14322.138994799998</v>
      </c>
      <c r="EK96" s="205">
        <f>DB_Census_State!W96*0.00104*FE_ConvertionFactors!$F$90*FE_ConvertionFactors!$H$90</f>
        <v>1871779.8808799998</v>
      </c>
      <c r="EL96" s="205">
        <f>DB_Census_State!X96*0.00104*FE_ConvertionFactors!$F$91*FE_ConvertionFactors!$H$91</f>
        <v>11726.376479999997</v>
      </c>
      <c r="EM96" s="205">
        <f>DB_Census_State!Y96*0.000054*FE_ConvertionFactors!$F$92*FE_ConvertionFactors!$H$92</f>
        <v>1190783.5564248001</v>
      </c>
      <c r="EN96" s="205">
        <f>DB_Census_State!W96*0.00104*FE_ConvertionFactors!$F$90*FE_ConvertionFactors!$I$90</f>
        <v>1298955.8157471998</v>
      </c>
      <c r="EO96" s="205">
        <f>DB_Census_State!X96*0.00104*FE_ConvertionFactors!$F$91*FE_ConvertionFactors!$I$91</f>
        <v>8137.7330111999981</v>
      </c>
      <c r="EP96" s="205">
        <f>DB_Census_State!Y96*0.000054*FE_ConvertionFactors!$F$92*FE_ConvertionFactors!$I$92</f>
        <v>703830.83060159988</v>
      </c>
    </row>
    <row r="97" spans="1:146" x14ac:dyDescent="0.2">
      <c r="A97" s="203">
        <v>27</v>
      </c>
      <c r="B97" s="203" t="s">
        <v>45</v>
      </c>
      <c r="C97" s="203">
        <v>2006</v>
      </c>
      <c r="D97" s="204" t="s">
        <v>201</v>
      </c>
      <c r="E97" s="205">
        <f>DB_Census_State!AL97*FE_ConvertionFactors!$C$4*FE_ConvertionFactors!$F$4*FE_ConvertionFactors!$G$4</f>
        <v>0</v>
      </c>
      <c r="F97" s="205">
        <f>DB_Census_State!AL97*FE_ConvertionFactors!$C$5*FE_ConvertionFactors!$F$5*FE_ConvertionFactors!$G$5</f>
        <v>161.24968859999998</v>
      </c>
      <c r="G97" s="205">
        <f>(DB_Census_State!AL97*FE_ConvertionFactors!$D$9/FE_ConvertionFactors!$D$3)*FE_ConvertionFactors!$C$10*FE_ConvertionFactors!$F$10*FE_ConvertionFactors!$G$10</f>
        <v>14.989811199999998</v>
      </c>
      <c r="H97" s="205">
        <f>(DB_Census_State!AL97*FE_ConvertionFactors!$D$9/FE_ConvertionFactors!$D$3)*FE_ConvertionFactors!$C$11*FE_ConvertionFactors!$F$11*FE_ConvertionFactors!$G$11</f>
        <v>4.4163756000000003</v>
      </c>
      <c r="I97" s="205">
        <f>DB_Census_State!AL97*FE_ConvertionFactors!$C$4*FE_ConvertionFactors!$F$4*FE_ConvertionFactors!$H$4</f>
        <v>5211.1799999999994</v>
      </c>
      <c r="J97" s="205">
        <f>DB_Census_State!AL97*FE_ConvertionFactors!$C$5*FE_ConvertionFactors!$F$5*FE_ConvertionFactors!$H$5</f>
        <v>9269.7013499999994</v>
      </c>
      <c r="K97" s="205">
        <f>(DB_Census_State!AL97*FE_ConvertionFactors!$D$9/FE_ConvertionFactors!$D$3)*FE_ConvertionFactors!$C$10*FE_ConvertionFactors!$F$10*FE_ConvertionFactors!$H$10</f>
        <v>4403.2570399999995</v>
      </c>
      <c r="L97" s="205">
        <f>(DB_Census_State!AL97*FE_ConvertionFactors!$D$9/FE_ConvertionFactors!$D$3)*FE_ConvertionFactors!$C$11*FE_ConvertionFactors!$F$11*FE_ConvertionFactors!$H$11</f>
        <v>687.79620000000011</v>
      </c>
      <c r="M97" s="205">
        <f>DB_Census_State!AL97*FE_ConvertionFactors!$C$4*FE_ConvertionFactors!$F$4*FE_ConvertionFactors!$I$4</f>
        <v>4906.2</v>
      </c>
      <c r="N97" s="205">
        <f>DB_Census_State!AL97*FE_ConvertionFactors!$C$5*FE_ConvertionFactors!$F$5*FE_ConvertionFactors!$L$5</f>
        <v>4677.9655650000004</v>
      </c>
      <c r="O97" s="205">
        <f>DB_Census_State!AM97*FE_ConvertionFactors!$C$14*FE_ConvertionFactors!$F$14*FE_ConvertionFactors!$G$14</f>
        <v>948.738336</v>
      </c>
      <c r="P97" s="205">
        <f>DB_Census_State!AM97*FE_ConvertionFactors!$C$15*FE_ConvertionFactors!$F$15*FE_ConvertionFactors!$G$15</f>
        <v>272.74999919999999</v>
      </c>
      <c r="Q97" s="205">
        <f>DB_Census_State!AM97*FE_ConvertionFactors!$C$16*FE_ConvertionFactors!$F$16*FE_ConvertionFactors!$G$16</f>
        <v>379.49533439999999</v>
      </c>
      <c r="R97" s="205">
        <f>DB_Census_State!AM97*FE_ConvertionFactors!$C$17*FE_ConvertionFactors!$F$17*FE_ConvertionFactors!$G$17</f>
        <v>139.0994724</v>
      </c>
      <c r="S97" s="205">
        <f>(DB_Census_State!AM97*FE_ConvertionFactors!$D$19/FE_ConvertionFactors!$D$13)*FE_ConvertionFactors!$F$19*FE_ConvertionFactors!$G$19</f>
        <v>974.37401600000032</v>
      </c>
      <c r="T97" s="205">
        <f>DB_Census_State!AM97*FE_ConvertionFactors!$C$14*FE_ConvertionFactors!$F$14*FE_ConvertionFactors!$H$14</f>
        <v>164204.712</v>
      </c>
      <c r="U97" s="205">
        <f>DB_Census_State!AM97*FE_ConvertionFactors!$C$15*FE_ConvertionFactors!$F$15*FE_ConvertionFactors!$H$15</f>
        <v>39069.59448</v>
      </c>
      <c r="V97" s="205">
        <f>DB_Census_State!AM97*FE_ConvertionFactors!$C$16*FE_ConvertionFactors!$F$16*FE_ConvertionFactors!$H$16</f>
        <v>65681.8848</v>
      </c>
      <c r="W97" s="205">
        <f>DB_Census_State!AM97*FE_ConvertionFactors!$C$17*FE_ConvertionFactors!$F$17*FE_ConvertionFactors!$H$17</f>
        <v>61278.956760000001</v>
      </c>
      <c r="X97" s="205">
        <f>(DB_Census_State!AM97*FE_ConvertionFactors!$D$19/FE_ConvertionFactors!$D$13)*FE_ConvertionFactors!$F$19*FE_ConvertionFactors!$H$19</f>
        <v>359590.41066666675</v>
      </c>
      <c r="Y97" s="205">
        <f>DB_Census_State!AM97*FE_ConvertionFactors!$C$14*FE_ConvertionFactors!$F$14*FE_ConvertionFactors!$I$14</f>
        <v>152345.4828</v>
      </c>
      <c r="Z97" s="205">
        <f>DB_Census_State!AM97*FE_ConvertionFactors!$C$15*FE_ConvertionFactors!$F$15*FE_ConvertionFactors!$L$15</f>
        <v>26077.111409999998</v>
      </c>
      <c r="AA97" s="205">
        <f>DB_Census_State!AM97*FE_ConvertionFactors!$C$15*FE_ConvertionFactors!$F$15*FE_ConvertionFactors!$I$14</f>
        <v>30776.52018</v>
      </c>
      <c r="AB97" s="205">
        <f>DB_Census_State!AM97*FE_ConvertionFactors!$C$16*FE_ConvertionFactors!$F$16*FE_ConvertionFactors!$L$16</f>
        <v>43696.300713261538</v>
      </c>
      <c r="AC97" s="205">
        <f>DB_Census_State!AM97*FE_ConvertionFactors!$C$16*FE_ConvertionFactors!$F$16*FE_ConvertionFactors!$I$14</f>
        <v>60938.193120000004</v>
      </c>
      <c r="AD97" s="205">
        <f>DB_Census_State!AN97*FE_ConvertionFactors!$C$22*FE_ConvertionFactors!$F$22*FE_ConvertionFactors!$G$22</f>
        <v>432.75740199999996</v>
      </c>
      <c r="AE97" s="205">
        <f>DB_Census_State!AN97*FE_ConvertionFactors!$C$23*FE_ConvertionFactors!$F$23*FE_ConvertionFactors!$G$23</f>
        <v>173.91948419999997</v>
      </c>
      <c r="AF97" s="205">
        <f>(DB_Census_State!AN97*FE_ConvertionFactors!$D$25/FE_ConvertionFactors!$D$21)*FE_ConvertionFactors!$F$25*FE_ConvertionFactors!$G$25</f>
        <v>9857.6643200000017</v>
      </c>
      <c r="AG97" s="205">
        <f>DB_Census_State!AN97*FE_ConvertionFactors!$C$22*FE_ConvertionFactors!$F$22*FE_ConvertionFactors!$H$22</f>
        <v>140442.02479999998</v>
      </c>
      <c r="AH97" s="205">
        <f>DB_Census_State!AN97*FE_ConvertionFactors!$C$23*FE_ConvertionFactors!$F$23*FE_ConvertionFactors!$H$23</f>
        <v>45072.09167999999</v>
      </c>
      <c r="AI97" s="205">
        <f>(DB_Census_State!AN97*FE_ConvertionFactors!$D$25/FE_ConvertionFactors!$D$21)*FE_ConvertionFactors!$F$25*FE_ConvertionFactors!$H$25</f>
        <v>1051088.304</v>
      </c>
      <c r="AJ97" s="205">
        <f>DB_Census_State!AN97*FE_ConvertionFactors!$C$22*FE_ConvertionFactors!$F$22*FE_ConvertionFactors!$I$22</f>
        <v>124111.55679999999</v>
      </c>
      <c r="AK97" s="205">
        <f>DB_Census_State!AO97*FE_ConvertionFactors!$F$27*FE_ConvertionFactors!$G$27</f>
        <v>0</v>
      </c>
      <c r="AL97" s="205">
        <f>DB_Census_State!AO97*FE_ConvertionFactors!$C$29*FE_ConvertionFactors!$F$29*FE_ConvertionFactors!$G$29</f>
        <v>0</v>
      </c>
      <c r="AM97" s="205">
        <f>DB_Census_State!AO97*FE_ConvertionFactors!$F$27*FE_ConvertionFactors!$H$27</f>
        <v>0</v>
      </c>
      <c r="AN97" s="205">
        <f>DB_Census_State!AO97*FE_ConvertionFactors!$C$29*FE_ConvertionFactors!$F$29*FE_ConvertionFactors!$H$29</f>
        <v>0</v>
      </c>
      <c r="AO97" s="205">
        <f>DB_Census_State!AO97*FE_ConvertionFactors!$F$27*FE_ConvertionFactors!$I$27</f>
        <v>0</v>
      </c>
      <c r="AP97" s="205">
        <f>DB_Census_State!AP97*FE_ConvertionFactors!$F$31*FE_ConvertionFactors!$G$31</f>
        <v>5.7947399999999991</v>
      </c>
      <c r="AQ97" s="205">
        <f>DB_Census_State!AP97*FE_ConvertionFactors!$F$31*FE_ConvertionFactors!$H$31</f>
        <v>790.62480000000005</v>
      </c>
      <c r="AR97" s="205">
        <f>DB_Census_State!AP97*FE_ConvertionFactors!$F$31*FE_ConvertionFactors!$I$31</f>
        <v>658.85400000000004</v>
      </c>
      <c r="AS97" s="205">
        <f>DB_Census_State!AQ97*FE_ConvertionFactors!$C$34*FE_ConvertionFactors!$F$34*FE_ConvertionFactors!$G$34</f>
        <v>38265.414880000004</v>
      </c>
      <c r="AT97" s="205">
        <f>DB_Census_State!AQ97*FE_ConvertionFactors!$C$35*FE_ConvertionFactors!$F$35*FE_ConvertionFactors!$G$35</f>
        <v>127300.835574</v>
      </c>
      <c r="AU97" s="205">
        <f>DB_Census_State!AQ97*FE_ConvertionFactors!$C$35*FE_ConvertionFactors!$C$37*FE_ConvertionFactors!$F$37*FE_ConvertionFactors!$G$37</f>
        <v>72872.656097472005</v>
      </c>
      <c r="AV97" s="205">
        <f>DB_Census_State!AQ97*FE_ConvertionFactors!$C$35*FE_ConvertionFactors!$C$38*FE_ConvertionFactors!$C$39*FE_ConvertionFactors!$F$39*FE_ConvertionFactors!$G$39</f>
        <v>27133.151552683008</v>
      </c>
      <c r="AW97" s="205">
        <f>DB_Census_State!AQ97*FE_ConvertionFactors!$C$35*FE_ConvertionFactors!$C$38*FE_ConvertionFactors!$C$40*FE_ConvertionFactors!$F$40*FE_ConvertionFactors!$G$40</f>
        <v>5575.3051135650003</v>
      </c>
      <c r="AX97" s="205">
        <f>DB_Census_State!AQ97*FE_ConvertionFactors!$C$35*FE_ConvertionFactors!$C$38*FE_ConvertionFactors!$C$41*FE_ConvertionFactors!$F$41*FE_ConvertionFactors!$G$41</f>
        <v>0</v>
      </c>
      <c r="AY97" s="205">
        <f>DB_Census_State!AQ97*FE_ConvertionFactors!$C$35*FE_ConvertionFactors!$C$42*FE_ConvertionFactors!$C$44*FE_ConvertionFactors!$F$44*FE_ConvertionFactors!$G$44</f>
        <v>146307.34576119087</v>
      </c>
      <c r="AZ97" s="205">
        <f>(DB_Census_State!AQ97*FE_ConvertionFactors!$D$46/FE_ConvertionFactors!$D$33)*FE_ConvertionFactors!$F$46*FE_ConvertionFactors!$G$46</f>
        <v>502188.01623466675</v>
      </c>
      <c r="BA97" s="205">
        <f>DB_Census_State!AQ97*FE_ConvertionFactors!$C$34*FE_ConvertionFactors!$F$34*FE_ConvertionFactors!$H$34</f>
        <v>13010241.0592</v>
      </c>
      <c r="BB97" s="205">
        <f>DB_Census_State!AQ97*FE_ConvertionFactors!$C$35*FE_ConvertionFactors!$F$35*FE_ConvertionFactors!$H$35</f>
        <v>144274280.31720001</v>
      </c>
      <c r="BC97" s="205">
        <f>DB_Census_State!AQ97*FE_ConvertionFactors!$C$35*FE_ConvertionFactors!$C$37*FE_ConvertionFactors!$F$37*FE_ConvertionFactors!$H$37</f>
        <v>74492048.455193609</v>
      </c>
      <c r="BD97" s="205">
        <f>DB_Census_State!AQ97*FE_ConvertionFactors!$C$35*FE_ConvertionFactors!$C$38*FE_ConvertionFactors!$C$39*FE_ConvertionFactors!$F$39*FE_ConvertionFactors!$H$39</f>
        <v>7251951.4149898216</v>
      </c>
      <c r="BE97" s="205">
        <f>DB_Census_State!AQ97*FE_ConvertionFactors!$C$35*FE_ConvertionFactors!$C$38*FE_ConvertionFactors!$C$40*FE_ConvertionFactors!$F$40*FE_ConvertionFactors!$H$40</f>
        <v>2493681.9235218004</v>
      </c>
      <c r="BF97" s="205">
        <f>DB_Census_State!AQ97*FE_ConvertionFactors!$C$35*FE_ConvertionFactors!$C$38*FE_ConvertionFactors!$C$41*FE_ConvertionFactors!$F$41*FE_ConvertionFactors!$H$41</f>
        <v>27212557.413391352</v>
      </c>
      <c r="BG97" s="205">
        <f>DB_Census_State!AQ97*FE_ConvertionFactors!$C$35*FE_ConvertionFactors!$C$42*FE_ConvertionFactors!$C$44*FE_ConvertionFactors!$F$44*FE_ConvertionFactors!$H$44</f>
        <v>15350278.899534781</v>
      </c>
      <c r="BH97" s="205">
        <f>(DB_Census_State!AQ97*FE_ConvertionFactors!$D$46/FE_ConvertionFactors!$D$33)*FE_ConvertionFactors!$F$46*FE_ConvertionFactors!$H$46</f>
        <v>164176851.46133336</v>
      </c>
      <c r="BI97" s="205">
        <f>DB_Census_State!AQ97*FE_ConvertionFactors!$C$35*FE_ConvertionFactors!$C$38*FE_ConvertionFactors!$C$41*FE_ConvertionFactors!$F$41*FE_ConvertionFactors!$I$41</f>
        <v>25191053.148396563</v>
      </c>
      <c r="BJ97" s="181">
        <f>DB_Census_State!AR97*FE_ConvertionFactors!$F$48*FE_ConvertionFactors!$G$48</f>
        <v>31213.497744</v>
      </c>
      <c r="BK97" s="205">
        <f>(DB_Census_State!AR97*FE_ConvertionFactors!$D$50/FE_ConvertionFactors!$D$48)*FE_ConvertionFactors!$F$50*FE_ConvertionFactors!$G$50</f>
        <v>13238.69976</v>
      </c>
      <c r="BL97" s="181">
        <f>DB_Census_State!AR97*FE_ConvertionFactors!$F$48*FE_ConvertionFactors!$H$48</f>
        <v>2341012.3308000001</v>
      </c>
      <c r="BM97" s="205">
        <f>(DB_Census_State!AR97*FE_ConvertionFactors!$D$50/FE_ConvertionFactors!$D$48)*FE_ConvertionFactors!$F$50*FE_ConvertionFactors!$H$50</f>
        <v>3337644.0239999997</v>
      </c>
      <c r="BN97" s="181">
        <f>DB_Census_State!AR97*FE_ConvertionFactors!$F$48*FE_ConvertionFactors!$I$48</f>
        <v>1652553.3281400001</v>
      </c>
      <c r="BO97" s="181">
        <f>DB_Census_State!AS97*FE_ConvertionFactors!$F$52*FE_ConvertionFactors!$G$52</f>
        <v>1584.9334799999999</v>
      </c>
      <c r="BP97" s="205">
        <f>DB_Census_State!AS97*FE_ConvertionFactors!$C$53*FE_ConvertionFactors!$F$53*FE_ConvertionFactors!$G$53</f>
        <v>475.48004399999996</v>
      </c>
      <c r="BQ97" s="205">
        <f>DB_Census_State!AS97*FE_ConvertionFactors!$C$54*FE_ConvertionFactors!$C$55*FE_ConvertionFactors!$F$55*FE_ConvertionFactors!$G$55</f>
        <v>766.28916000000004</v>
      </c>
      <c r="BR97" s="205">
        <f>DB_Census_State!AS97*FE_ConvertionFactors!$C$54*FE_ConvertionFactors!$C$56*FE_ConvertionFactors!$F$56*FE_ConvertionFactors!$G$56</f>
        <v>134.7155344335942</v>
      </c>
      <c r="BS97" s="205">
        <f>DB_Census_State!AS97*FE_ConvertionFactors!$F$52*FE_ConvertionFactors!$H$52</f>
        <v>376957.15200000006</v>
      </c>
      <c r="BT97" s="205">
        <f>DB_Census_State!AS97*FE_ConvertionFactors!$C$53*FE_ConvertionFactors!$F$53*FE_ConvertionFactors!$H$53</f>
        <v>113087.1456</v>
      </c>
      <c r="BU97" s="205">
        <f>DB_Census_State!AS97*FE_ConvertionFactors!$C$54*FE_ConvertionFactors!$C$55*FE_ConvertionFactors!$F$55*FE_ConvertionFactors!$H$55</f>
        <v>231163.89660000004</v>
      </c>
      <c r="BV97" s="205">
        <f>DB_Census_State!AS97*FE_ConvertionFactors!$C$54*FE_ConvertionFactors!$C$56*FE_ConvertionFactors!$F$56*FE_ConvertionFactors!$H$56</f>
        <v>35385.28037789074</v>
      </c>
      <c r="BW97" s="205">
        <f>DB_Census_State!AS97*FE_ConvertionFactors!$F$52*FE_ConvertionFactors!$I$52</f>
        <v>192762.18</v>
      </c>
      <c r="BX97" s="205">
        <f>DB_Census_State!AS97*FE_ConvertionFactors!$C$53*FE_ConvertionFactors!$F$53*FE_ConvertionFactors!$I$53</f>
        <v>57828.654000000002</v>
      </c>
      <c r="BY97" s="205">
        <f>DB_Census_State!AS97*FE_ConvertionFactors!$C$54*FE_ConvertionFactors!$C$55*FE_ConvertionFactors!$F$55*FE_ConvertionFactors!$L$55</f>
        <v>120051.96840000001</v>
      </c>
      <c r="BZ97" s="205">
        <f>DB_Census_State!AS97*FE_ConvertionFactors!$C$54*FE_ConvertionFactors!$C$56*FE_ConvertionFactors!$F$56*FE_ConvertionFactors!$I$56</f>
        <v>20207.330165039129</v>
      </c>
      <c r="CA97" s="205">
        <f>DB_Census_State!AT97*FE_ConvertionFactors!$F$58*FE_ConvertionFactors!$G$58</f>
        <v>4832.7753759999996</v>
      </c>
      <c r="CB97" s="205">
        <f>(DB_Census_State!AT97*FE_ConvertionFactors!$D$60/FE_ConvertionFactors!$D$58)*FE_ConvertionFactors!$F$60*FE_ConvertionFactors!$G$60</f>
        <v>22660.375725000002</v>
      </c>
      <c r="CC97" s="205">
        <f>DB_Census_State!AT97*FE_ConvertionFactors!$F$58*FE_ConvertionFactors!$H$58</f>
        <v>3178479.1896000002</v>
      </c>
      <c r="CD97" s="205">
        <f>(DB_Census_State!AT97*FE_ConvertionFactors!$D$60/FE_ConvertionFactors!$D$58)*FE_ConvertionFactors!$F$60*FE_ConvertionFactors!$H$60</f>
        <v>1811009.9475</v>
      </c>
      <c r="CE97" s="205">
        <f>DB_Census_State!AT97*FE_ConvertionFactors!$F$58*FE_ConvertionFactors!$I$58</f>
        <v>2379212.4928000001</v>
      </c>
      <c r="CF97" s="205">
        <f>DB_Census_State!AU97*FE_ConvertionFactors!$F$62*FE_ConvertionFactors!$G$62</f>
        <v>14177.768</v>
      </c>
      <c r="CG97" s="205">
        <f>DB_Census_State!AU97*FE_ConvertionFactors!$C$63*FE_ConvertionFactors!$F$63*FE_ConvertionFactors!$G$63</f>
        <v>5671.1072000000004</v>
      </c>
      <c r="CH97" s="205">
        <f>DB_Census_State!AU97*FE_ConvertionFactors!$C$64*FE_ConvertionFactors!$F$64*FE_ConvertionFactors!$G$64</f>
        <v>8506.6607999999997</v>
      </c>
      <c r="CI97" s="205">
        <f>(DB_Census_State!AU97*FE_ConvertionFactors!$D$66/FE_ConvertionFactors!$D$62)*FE_ConvertionFactors!$F$66*FE_ConvertionFactors!$G$66</f>
        <v>7531.9392500000004</v>
      </c>
      <c r="CJ97" s="205">
        <f>DB_Census_State!AU97*FE_ConvertionFactors!$F$62*FE_ConvertionFactors!$H$62</f>
        <v>2665420.3840000001</v>
      </c>
      <c r="CK97" s="205">
        <f>DB_Census_State!AU97*FE_ConvertionFactors!$C$63*FE_ConvertionFactors!$F$63*FE_ConvertionFactors!$H$63</f>
        <v>1066168.1536000001</v>
      </c>
      <c r="CL97" s="205">
        <f>DB_Census_State!AU97*FE_ConvertionFactors!$C$64*FE_ConvertionFactors!$F$64*FE_ConvertionFactors!$H$64</f>
        <v>1599252.2304</v>
      </c>
      <c r="CM97" s="205">
        <f>(DB_Census_State!AU97*FE_ConvertionFactors!$D$66/FE_ConvertionFactors!$D$62)*FE_ConvertionFactors!$F$66*FE_ConvertionFactors!$H$66</f>
        <v>2259581.7749999999</v>
      </c>
      <c r="CN97" s="205">
        <f>DB_Census_State!AU97*FE_ConvertionFactors!$F$62*FE_ConvertionFactors!$I$62</f>
        <v>2268442.88</v>
      </c>
      <c r="CO97" s="205">
        <f>DB_Census_State!AU97*FE_ConvertionFactors!$C$63*FE_ConvertionFactors!$F$63*FE_ConvertionFactors!$I$63</f>
        <v>907377.152</v>
      </c>
      <c r="CP97" s="205">
        <f>DB_Census_State!AU97*FE_ConvertionFactors!$C$64*FE_ConvertionFactors!$F$64*FE_ConvertionFactors!$L$64</f>
        <v>1365319.0583999997</v>
      </c>
      <c r="CQ97" s="205">
        <f>DB_Census_State!AU97*FE_ConvertionFactors!$C$64*FE_ConvertionFactors!$F$64*FE_ConvertionFactors!$I$63</f>
        <v>1361065.7279999999</v>
      </c>
      <c r="CR97" s="205">
        <f>DB_Census_State!AV97*FE_ConvertionFactors!$F$68*FE_ConvertionFactors!$G$68</f>
        <v>0</v>
      </c>
      <c r="CS97" s="205">
        <f>DB_Census_State!AV97*FE_ConvertionFactors!$C$69*FE_ConvertionFactors!$F$69*FE_ConvertionFactors!$G$69</f>
        <v>0</v>
      </c>
      <c r="CT97" s="205">
        <f>DB_Census_State!AV97*FE_ConvertionFactors!$C$70*FE_ConvertionFactors!$C$71*FE_ConvertionFactors!$F$71*FE_ConvertionFactors!$G$71</f>
        <v>0</v>
      </c>
      <c r="CU97" s="205">
        <f>DB_Census_State!AV97*FE_ConvertionFactors!$C$70*FE_ConvertionFactors!$C$72*FE_ConvertionFactors!$F$72*FE_ConvertionFactors!$G$72</f>
        <v>0</v>
      </c>
      <c r="CV97" s="205">
        <f>(DB_Census_State!AV97*FE_ConvertionFactors!$D$74/FE_ConvertionFactors!$D$69)*FE_ConvertionFactors!$F$74*FE_ConvertionFactors!$G$74</f>
        <v>0</v>
      </c>
      <c r="CW97" s="205">
        <f>DB_Census_State!AV97*FE_ConvertionFactors!$F$68*FE_ConvertionFactors!$H$68</f>
        <v>0</v>
      </c>
      <c r="CX97" s="205">
        <f>DB_Census_State!AV97*FE_ConvertionFactors!$C$69*FE_ConvertionFactors!$F$69*FE_ConvertionFactors!$H$69</f>
        <v>0</v>
      </c>
      <c r="CY97" s="205">
        <f>DB_Census_State!AV97*FE_ConvertionFactors!$C$70*FE_ConvertionFactors!$C$71*FE_ConvertionFactors!$F$71*FE_ConvertionFactors!$H$71</f>
        <v>0</v>
      </c>
      <c r="CZ97" s="205">
        <f>DB_Census_State!AV97*FE_ConvertionFactors!$C$70*FE_ConvertionFactors!$C$72*FE_ConvertionFactors!$F$72*FE_ConvertionFactors!$H$72</f>
        <v>0</v>
      </c>
      <c r="DA97" s="205">
        <f>(DB_Census_State!AV97*FE_ConvertionFactors!$D$74/FE_ConvertionFactors!$D$69)*FE_ConvertionFactors!$F$74*FE_ConvertionFactors!$H$74</f>
        <v>0</v>
      </c>
      <c r="DB97" s="205">
        <f>DB_Census_State!AV97*FE_ConvertionFactors!$F$68*FE_ConvertionFactors!$I$68</f>
        <v>0</v>
      </c>
      <c r="DC97" s="205">
        <f>DB_Census_State!AV97*FE_ConvertionFactors!$C$69*FE_ConvertionFactors!$F$69*FE_ConvertionFactors!$I$69</f>
        <v>0</v>
      </c>
      <c r="DD97" s="205">
        <f>DB_Census_State!AV97*FE_ConvertionFactors!$C$70*FE_ConvertionFactors!$C$71*FE_ConvertionFactors!$F$71*FE_ConvertionFactors!$I$71</f>
        <v>0</v>
      </c>
      <c r="DE97" s="205">
        <f>DB_Census_State!AV97*FE_ConvertionFactors!$C$70*FE_ConvertionFactors!$C$72*FE_ConvertionFactors!$F$72*FE_ConvertionFactors!$L$72</f>
        <v>0</v>
      </c>
      <c r="DF97" s="205">
        <f>DB_Census_State!AV97*FE_ConvertionFactors!$C$70*FE_ConvertionFactors!$C$72*FE_ConvertionFactors!$F$72*FE_ConvertionFactors!$I$69</f>
        <v>0</v>
      </c>
      <c r="DG97" s="205">
        <f>DB_Census_State!AW97*FE_ConvertionFactors!$F$76*FE_ConvertionFactors!$G$76</f>
        <v>0</v>
      </c>
      <c r="DH97" s="205">
        <f>DB_Census_State!AW97*FE_ConvertionFactors!$C$77*FE_ConvertionFactors!$F$77*FE_ConvertionFactors!$G$77</f>
        <v>0</v>
      </c>
      <c r="DI97" s="205">
        <f>DB_Census_State!AW97*FE_ConvertionFactors!$C$78*FE_ConvertionFactors!$F$78*FE_ConvertionFactors!$G$78</f>
        <v>0</v>
      </c>
      <c r="DJ97" s="205">
        <f>(DB_Census_State!AW97*FE_ConvertionFactors!$D$80/FE_ConvertionFactors!$D$76)*FE_ConvertionFactors!$F$80*FE_ConvertionFactors!$G$80</f>
        <v>0</v>
      </c>
      <c r="DK97" s="205">
        <f>DB_Census_State!AW97*FE_ConvertionFactors!$F$76*FE_ConvertionFactors!$H$76</f>
        <v>0</v>
      </c>
      <c r="DL97" s="205">
        <f>DB_Census_State!AW97*FE_ConvertionFactors!$C$77*FE_ConvertionFactors!$F$77*FE_ConvertionFactors!$H$77</f>
        <v>0</v>
      </c>
      <c r="DM97" s="205">
        <f>DB_Census_State!AW97*FE_ConvertionFactors!$C$78*FE_ConvertionFactors!$F$78*FE_ConvertionFactors!$H$78</f>
        <v>0</v>
      </c>
      <c r="DN97" s="205">
        <f>(DB_Census_State!AW97*FE_ConvertionFactors!$D$80/FE_ConvertionFactors!$D$76)*FE_ConvertionFactors!$F$80*FE_ConvertionFactors!$H$80</f>
        <v>0</v>
      </c>
      <c r="DO97" s="205">
        <f>DB_Census_State!AW97*FE_ConvertionFactors!$F$76*FE_ConvertionFactors!$I$76</f>
        <v>0</v>
      </c>
      <c r="DP97" s="205">
        <f>DB_Census_State!AW97*FE_ConvertionFactors!$C$77*FE_ConvertionFactors!$F$77*FE_ConvertionFactors!$I$77</f>
        <v>0</v>
      </c>
      <c r="DQ97" s="205">
        <f>DB_Census_State!AW97*FE_ConvertionFactors!$C$78*FE_ConvertionFactors!$F$78*FE_ConvertionFactors!$L$78</f>
        <v>0</v>
      </c>
      <c r="DR97" s="205">
        <f>DB_Census_State!AW97*FE_ConvertionFactors!$C$78*FE_ConvertionFactors!$F$78*FE_ConvertionFactors!$I$77</f>
        <v>0</v>
      </c>
      <c r="DS97" s="181">
        <f>SUM(DB_Census_State!M97:N97)*FE_ConvertionFactors!$E$84*FE_ConvertionFactors!$F$84*FE_ConvertionFactors!$G$84</f>
        <v>6095.3040281524072</v>
      </c>
      <c r="DT97" s="181">
        <f>SUM(DB_Census_State!O97:P97)*FE_ConvertionFactors!$E$85*FE_ConvertionFactors!$F$85*FE_ConvertionFactors!$G$85</f>
        <v>119.39276827200001</v>
      </c>
      <c r="DU97" s="181">
        <f>SUM(DB_Census_State!Q97:S97)*FE_ConvertionFactors!$E$86*FE_ConvertionFactors!$F$86*FE_ConvertionFactors!$G$86</f>
        <v>132.20682059924999</v>
      </c>
      <c r="DV97" s="181">
        <f>DB_Census_State!U97*FE_ConvertionFactors!$E$87*FE_ConvertionFactors!$F$87*FE_ConvertionFactors!$G$87</f>
        <v>697.62464839790334</v>
      </c>
      <c r="DW97" s="181">
        <f>DB_Census_State!V97*FE_ConvertionFactors!$E$88*FE_ConvertionFactors!$F$88*FE_ConvertionFactors!$G$88</f>
        <v>5022.5730750000012</v>
      </c>
      <c r="DX97" s="181">
        <f>SUM(DB_Census_State!M97:N97)*FE_ConvertionFactors!$E$84*FE_ConvertionFactors!$F$84*FE_ConvertionFactors!$H$84</f>
        <v>344345.09769432427</v>
      </c>
      <c r="DY97" s="181">
        <f>SUM(DB_Census_State!O97:P97)*FE_ConvertionFactors!$E$85*FE_ConvertionFactors!$F$85*FE_ConvertionFactors!$H$85</f>
        <v>7444.4902569600008</v>
      </c>
      <c r="DZ97" s="181">
        <f>SUM(DB_Census_State!Q97:S97)*FE_ConvertionFactors!$E$86*FE_ConvertionFactors!$F$86*FE_ConvertionFactors!$H$86</f>
        <v>8401.6324841250007</v>
      </c>
      <c r="EA97" s="181">
        <f>DB_Census_State!U97*FE_ConvertionFactors!$E$87*FE_ConvertionFactors!$F$87*FE_ConvertionFactors!$H$87</f>
        <v>53315.873387922664</v>
      </c>
      <c r="EB97" s="181">
        <f>DB_Census_State!V97*FE_ConvertionFactors!$E$88*FE_ConvertionFactors!$F$88*FE_ConvertionFactors!$H$88</f>
        <v>300199.77000000008</v>
      </c>
      <c r="EC97" s="181">
        <f>SUM(DB_Census_State!M97:N97)*FE_ConvertionFactors!$E$84*FE_ConvertionFactors!$F$84*FE_ConvertionFactors!$I$84</f>
        <v>232202.0582153298</v>
      </c>
      <c r="ED97" s="181">
        <f>SUM(DB_Census_State!O97:P97)*FE_ConvertionFactors!$E$85*FE_ConvertionFactors!$F$85*FE_ConvertionFactors!$I$85</f>
        <v>5028.5424754559999</v>
      </c>
      <c r="EE97" s="181">
        <f>SUM(DB_Census_State!Q97:S97)*FE_ConvertionFactors!$E$86*FE_ConvertionFactors!$F$86*FE_ConvertionFactors!$I$86</f>
        <v>5675.0649609749998</v>
      </c>
      <c r="EF97" s="181">
        <f>DB_Census_State!U97*FE_ConvertionFactors!$E$87*FE_ConvertionFactors!$F$87*FE_ConvertionFactors!$I$87</f>
        <v>42652.698710338133</v>
      </c>
      <c r="EG97" s="181">
        <f>DB_Census_State!V97*FE_ConvertionFactors!$E$88*FE_ConvertionFactors!$F$88*FE_ConvertionFactors!$I$88</f>
        <v>191666.00700000004</v>
      </c>
      <c r="EH97" s="181">
        <f>DB_Census_State!W97*0.00104*FE_ConvertionFactors!$F$90*FE_ConvertionFactors!$G$90</f>
        <v>5937.4536415999992</v>
      </c>
      <c r="EI97" s="181">
        <f>DB_Census_State!X97*0.00104*FE_ConvertionFactors!$F$91*FE_ConvertionFactors!$G$91</f>
        <v>14.188990399999998</v>
      </c>
      <c r="EJ97" s="181">
        <f>DB_Census_State!Y97*0.000054*FE_ConvertionFactors!$F$92*FE_ConvertionFactors!$G$92</f>
        <v>1828.1867183999998</v>
      </c>
      <c r="EK97" s="205">
        <f>DB_Census_State!W97*0.00104*FE_ConvertionFactors!$F$90*FE_ConvertionFactors!$H$90</f>
        <v>705772.79135999992</v>
      </c>
      <c r="EL97" s="205">
        <f>DB_Census_State!X97*0.00104*FE_ConvertionFactors!$F$91*FE_ConvertionFactors!$H$91</f>
        <v>1686.6158399999997</v>
      </c>
      <c r="EM97" s="205">
        <f>DB_Census_State!Y97*0.000054*FE_ConvertionFactors!$F$92*FE_ConvertionFactors!$H$92</f>
        <v>152000.6671584</v>
      </c>
      <c r="EN97" s="205">
        <f>DB_Census_State!W97*0.00104*FE_ConvertionFactors!$F$90*FE_ConvertionFactors!$I$90</f>
        <v>489783.9117183999</v>
      </c>
      <c r="EO97" s="205">
        <f>DB_Census_State!X97*0.00104*FE_ConvertionFactors!$F$91*FE_ConvertionFactors!$I$91</f>
        <v>1170.4578495999999</v>
      </c>
      <c r="EP97" s="205">
        <f>DB_Census_State!Y97*0.000054*FE_ConvertionFactors!$F$92*FE_ConvertionFactors!$I$92</f>
        <v>89842.318732799991</v>
      </c>
    </row>
    <row r="98" spans="1:146" x14ac:dyDescent="0.2">
      <c r="A98" s="203">
        <v>28</v>
      </c>
      <c r="B98" s="203" t="s">
        <v>46</v>
      </c>
      <c r="C98" s="203">
        <v>2006</v>
      </c>
      <c r="D98" s="204" t="s">
        <v>201</v>
      </c>
      <c r="E98" s="205">
        <f>DB_Census_State!AL98*FE_ConvertionFactors!$C$4*FE_ConvertionFactors!$F$4*FE_ConvertionFactors!$G$4</f>
        <v>0</v>
      </c>
      <c r="F98" s="205">
        <f>DB_Census_State!AL98*FE_ConvertionFactors!$C$5*FE_ConvertionFactors!$F$5*FE_ConvertionFactors!$G$5</f>
        <v>0</v>
      </c>
      <c r="G98" s="205">
        <f>(DB_Census_State!AL98*FE_ConvertionFactors!$D$9/FE_ConvertionFactors!$D$3)*FE_ConvertionFactors!$C$10*FE_ConvertionFactors!$F$10*FE_ConvertionFactors!$G$10</f>
        <v>0</v>
      </c>
      <c r="H98" s="205">
        <f>(DB_Census_State!AL98*FE_ConvertionFactors!$D$9/FE_ConvertionFactors!$D$3)*FE_ConvertionFactors!$C$11*FE_ConvertionFactors!$F$11*FE_ConvertionFactors!$G$11</f>
        <v>0</v>
      </c>
      <c r="I98" s="205">
        <f>DB_Census_State!AL98*FE_ConvertionFactors!$C$4*FE_ConvertionFactors!$F$4*FE_ConvertionFactors!$H$4</f>
        <v>0</v>
      </c>
      <c r="J98" s="205">
        <f>DB_Census_State!AL98*FE_ConvertionFactors!$C$5*FE_ConvertionFactors!$F$5*FE_ConvertionFactors!$H$5</f>
        <v>0</v>
      </c>
      <c r="K98" s="205">
        <f>(DB_Census_State!AL98*FE_ConvertionFactors!$D$9/FE_ConvertionFactors!$D$3)*FE_ConvertionFactors!$C$10*FE_ConvertionFactors!$F$10*FE_ConvertionFactors!$H$10</f>
        <v>0</v>
      </c>
      <c r="L98" s="205">
        <f>(DB_Census_State!AL98*FE_ConvertionFactors!$D$9/FE_ConvertionFactors!$D$3)*FE_ConvertionFactors!$C$11*FE_ConvertionFactors!$F$11*FE_ConvertionFactors!$H$11</f>
        <v>0</v>
      </c>
      <c r="M98" s="205">
        <f>DB_Census_State!AL98*FE_ConvertionFactors!$C$4*FE_ConvertionFactors!$F$4*FE_ConvertionFactors!$I$4</f>
        <v>0</v>
      </c>
      <c r="N98" s="205">
        <f>DB_Census_State!AL98*FE_ConvertionFactors!$C$5*FE_ConvertionFactors!$F$5*FE_ConvertionFactors!$L$5</f>
        <v>0</v>
      </c>
      <c r="O98" s="205">
        <f>DB_Census_State!AM98*FE_ConvertionFactors!$C$14*FE_ConvertionFactors!$F$14*FE_ConvertionFactors!$G$14</f>
        <v>751.79187200000001</v>
      </c>
      <c r="P98" s="205">
        <f>DB_Census_State!AM98*FE_ConvertionFactors!$C$15*FE_ConvertionFactors!$F$15*FE_ConvertionFactors!$G$15</f>
        <v>216.1304384</v>
      </c>
      <c r="Q98" s="205">
        <f>DB_Census_State!AM98*FE_ConvertionFactors!$C$16*FE_ConvertionFactors!$F$16*FE_ConvertionFactors!$G$16</f>
        <v>300.71674880000006</v>
      </c>
      <c r="R98" s="205">
        <f>DB_Census_State!AM98*FE_ConvertionFactors!$C$17*FE_ConvertionFactors!$F$17*FE_ConvertionFactors!$G$17</f>
        <v>110.22412480000001</v>
      </c>
      <c r="S98" s="205">
        <f>(DB_Census_State!AM98*FE_ConvertionFactors!$D$19/FE_ConvertionFactors!$D$13)*FE_ConvertionFactors!$F$19*FE_ConvertionFactors!$G$19</f>
        <v>772.1058986666668</v>
      </c>
      <c r="T98" s="205">
        <f>DB_Census_State!AM98*FE_ConvertionFactors!$C$14*FE_ConvertionFactors!$F$14*FE_ConvertionFactors!$H$14</f>
        <v>130117.82399999999</v>
      </c>
      <c r="U98" s="205">
        <f>DB_Census_State!AM98*FE_ConvertionFactors!$C$15*FE_ConvertionFactors!$F$15*FE_ConvertionFactors!$H$15</f>
        <v>30959.224960000003</v>
      </c>
      <c r="V98" s="205">
        <f>DB_Census_State!AM98*FE_ConvertionFactors!$C$16*FE_ConvertionFactors!$F$16*FE_ConvertionFactors!$H$16</f>
        <v>52047.129600000007</v>
      </c>
      <c r="W98" s="205">
        <f>DB_Census_State!AM98*FE_ConvertionFactors!$C$17*FE_ConvertionFactors!$F$17*FE_ConvertionFactors!$H$17</f>
        <v>48558.195520000008</v>
      </c>
      <c r="X98" s="205">
        <f>(DB_Census_State!AM98*FE_ConvertionFactors!$D$19/FE_ConvertionFactors!$D$13)*FE_ConvertionFactors!$F$19*FE_ConvertionFactors!$H$19</f>
        <v>284943.84355555562</v>
      </c>
      <c r="Y98" s="205">
        <f>DB_Census_State!AM98*FE_ConvertionFactors!$C$14*FE_ConvertionFactors!$F$14*FE_ConvertionFactors!$I$14</f>
        <v>120720.4256</v>
      </c>
      <c r="Z98" s="205">
        <f>DB_Census_State!AM98*FE_ConvertionFactors!$C$15*FE_ConvertionFactors!$F$15*FE_ConvertionFactors!$L$15</f>
        <v>20663.822319999999</v>
      </c>
      <c r="AA98" s="205">
        <f>DB_Census_State!AM98*FE_ConvertionFactors!$C$15*FE_ConvertionFactors!$F$15*FE_ConvertionFactors!$I$14</f>
        <v>24387.691360000001</v>
      </c>
      <c r="AB98" s="205">
        <f>DB_Census_State!AM98*FE_ConvertionFactors!$C$16*FE_ConvertionFactors!$F$16*FE_ConvertionFactors!$L$16</f>
        <v>34625.483619856415</v>
      </c>
      <c r="AC98" s="205">
        <f>DB_Census_State!AM98*FE_ConvertionFactors!$C$16*FE_ConvertionFactors!$F$16*FE_ConvertionFactors!$I$14</f>
        <v>48288.170240000007</v>
      </c>
      <c r="AD98" s="205">
        <f>DB_Census_State!AN98*FE_ConvertionFactors!$C$22*FE_ConvertionFactors!$F$22*FE_ConvertionFactors!$G$22</f>
        <v>232.61699999999999</v>
      </c>
      <c r="AE98" s="205">
        <f>DB_Census_State!AN98*FE_ConvertionFactors!$C$23*FE_ConvertionFactors!$F$23*FE_ConvertionFactors!$G$23</f>
        <v>93.485699999999994</v>
      </c>
      <c r="AF98" s="205">
        <f>(DB_Census_State!AN98*FE_ConvertionFactors!$D$25/FE_ConvertionFactors!$D$21)*FE_ConvertionFactors!$F$25*FE_ConvertionFactors!$G$25</f>
        <v>5298.72</v>
      </c>
      <c r="AG98" s="205">
        <f>DB_Census_State!AN98*FE_ConvertionFactors!$C$22*FE_ConvertionFactors!$F$22*FE_ConvertionFactors!$H$22</f>
        <v>75490.8</v>
      </c>
      <c r="AH98" s="205">
        <f>DB_Census_State!AN98*FE_ConvertionFactors!$C$23*FE_ConvertionFactors!$F$23*FE_ConvertionFactors!$H$23</f>
        <v>24227.279999999999</v>
      </c>
      <c r="AI98" s="205">
        <f>(DB_Census_State!AN98*FE_ConvertionFactors!$D$25/FE_ConvertionFactors!$D$21)*FE_ConvertionFactors!$F$25*FE_ConvertionFactors!$H$25</f>
        <v>564984</v>
      </c>
      <c r="AJ98" s="205">
        <f>DB_Census_State!AN98*FE_ConvertionFactors!$C$22*FE_ConvertionFactors!$F$22*FE_ConvertionFactors!$I$22</f>
        <v>66712.800000000003</v>
      </c>
      <c r="AK98" s="205">
        <f>DB_Census_State!AO98*FE_ConvertionFactors!$F$27*FE_ConvertionFactors!$G$27</f>
        <v>0</v>
      </c>
      <c r="AL98" s="205">
        <f>DB_Census_State!AO98*FE_ConvertionFactors!$C$29*FE_ConvertionFactors!$F$29*FE_ConvertionFactors!$G$29</f>
        <v>0</v>
      </c>
      <c r="AM98" s="205">
        <f>DB_Census_State!AO98*FE_ConvertionFactors!$F$27*FE_ConvertionFactors!$H$27</f>
        <v>0</v>
      </c>
      <c r="AN98" s="205">
        <f>DB_Census_State!AO98*FE_ConvertionFactors!$C$29*FE_ConvertionFactors!$F$29*FE_ConvertionFactors!$H$29</f>
        <v>0</v>
      </c>
      <c r="AO98" s="205">
        <f>DB_Census_State!AO98*FE_ConvertionFactors!$F$27*FE_ConvertionFactors!$I$27</f>
        <v>0</v>
      </c>
      <c r="AP98" s="205">
        <f>DB_Census_State!AP98*FE_ConvertionFactors!$F$31*FE_ConvertionFactors!$G$31</f>
        <v>0</v>
      </c>
      <c r="AQ98" s="205">
        <f>DB_Census_State!AP98*FE_ConvertionFactors!$F$31*FE_ConvertionFactors!$H$31</f>
        <v>0</v>
      </c>
      <c r="AR98" s="205">
        <f>DB_Census_State!AP98*FE_ConvertionFactors!$F$31*FE_ConvertionFactors!$I$31</f>
        <v>0</v>
      </c>
      <c r="AS98" s="205">
        <f>DB_Census_State!AQ98*FE_ConvertionFactors!$C$34*FE_ConvertionFactors!$F$34*FE_ConvertionFactors!$G$34</f>
        <v>749.37744000000009</v>
      </c>
      <c r="AT98" s="205">
        <f>DB_Census_State!AQ98*FE_ConvertionFactors!$C$35*FE_ConvertionFactors!$F$35*FE_ConvertionFactors!$G$35</f>
        <v>2493.0181620000003</v>
      </c>
      <c r="AU98" s="205">
        <f>DB_Census_State!AQ98*FE_ConvertionFactors!$C$35*FE_ConvertionFactors!$C$37*FE_ConvertionFactors!$F$37*FE_ConvertionFactors!$G$37</f>
        <v>1427.1143967360001</v>
      </c>
      <c r="AV98" s="205">
        <f>DB_Census_State!AQ98*FE_ConvertionFactors!$C$35*FE_ConvertionFactors!$C$38*FE_ConvertionFactors!$C$39*FE_ConvertionFactors!$F$39*FE_ConvertionFactors!$G$39</f>
        <v>531.36681552900006</v>
      </c>
      <c r="AW98" s="205">
        <f>DB_Census_State!AQ98*FE_ConvertionFactors!$C$35*FE_ConvertionFactors!$C$38*FE_ConvertionFactors!$C$40*FE_ConvertionFactors!$F$40*FE_ConvertionFactors!$G$40</f>
        <v>109.18496209499999</v>
      </c>
      <c r="AX98" s="205">
        <f>DB_Census_State!AQ98*FE_ConvertionFactors!$C$35*FE_ConvertionFactors!$C$38*FE_ConvertionFactors!$C$41*FE_ConvertionFactors!$F$41*FE_ConvertionFactors!$G$41</f>
        <v>0</v>
      </c>
      <c r="AY98" s="205">
        <f>DB_Census_State!AQ98*FE_ConvertionFactors!$C$35*FE_ConvertionFactors!$C$42*FE_ConvertionFactors!$C$44*FE_ConvertionFactors!$F$44*FE_ConvertionFactors!$G$44</f>
        <v>2865.2354760439498</v>
      </c>
      <c r="AZ98" s="205">
        <f>(DB_Census_State!AQ98*FE_ConvertionFactors!$D$46/FE_ConvertionFactors!$D$33)*FE_ConvertionFactors!$F$46*FE_ConvertionFactors!$G$46</f>
        <v>9834.6867839999995</v>
      </c>
      <c r="BA98" s="205">
        <f>DB_Census_State!AQ98*FE_ConvertionFactors!$C$34*FE_ConvertionFactors!$F$34*FE_ConvertionFactors!$H$34</f>
        <v>254788.3296</v>
      </c>
      <c r="BB98" s="205">
        <f>DB_Census_State!AQ98*FE_ConvertionFactors!$C$35*FE_ConvertionFactors!$F$35*FE_ConvertionFactors!$H$35</f>
        <v>2825420.5836000005</v>
      </c>
      <c r="BC98" s="205">
        <f>DB_Census_State!AQ98*FE_ConvertionFactors!$C$35*FE_ConvertionFactors!$C$37*FE_ConvertionFactors!$F$37*FE_ConvertionFactors!$H$37</f>
        <v>1458828.0499968</v>
      </c>
      <c r="BD98" s="205">
        <f>DB_Census_State!AQ98*FE_ConvertionFactors!$C$35*FE_ConvertionFactors!$C$38*FE_ConvertionFactors!$C$39*FE_ConvertionFactors!$F$39*FE_ConvertionFactors!$H$39</f>
        <v>142019.85796866001</v>
      </c>
      <c r="BE98" s="205">
        <f>DB_Census_State!AQ98*FE_ConvertionFactors!$C$35*FE_ConvertionFactors!$C$38*FE_ConvertionFactors!$C$40*FE_ConvertionFactors!$F$40*FE_ConvertionFactors!$H$40</f>
        <v>48835.455773399997</v>
      </c>
      <c r="BF98" s="205">
        <f>DB_Census_State!AQ98*FE_ConvertionFactors!$C$35*FE_ConvertionFactors!$C$38*FE_ConvertionFactors!$C$41*FE_ConvertionFactors!$F$41*FE_ConvertionFactors!$H$41</f>
        <v>532921.87408004992</v>
      </c>
      <c r="BG98" s="205">
        <f>DB_Census_State!AQ98*FE_ConvertionFactors!$C$35*FE_ConvertionFactors!$C$42*FE_ConvertionFactors!$C$44*FE_ConvertionFactors!$F$44*FE_ConvertionFactors!$H$44</f>
        <v>300614.8696177259</v>
      </c>
      <c r="BH98" s="205">
        <f>(DB_Census_State!AQ98*FE_ConvertionFactors!$D$46/FE_ConvertionFactors!$D$33)*FE_ConvertionFactors!$F$46*FE_ConvertionFactors!$H$46</f>
        <v>3215186.0640000002</v>
      </c>
      <c r="BI98" s="205">
        <f>DB_Census_State!AQ98*FE_ConvertionFactors!$C$35*FE_ConvertionFactors!$C$38*FE_ConvertionFactors!$C$41*FE_ConvertionFactors!$F$41*FE_ConvertionFactors!$I$41</f>
        <v>493333.39200553193</v>
      </c>
      <c r="BJ98" s="181">
        <f>DB_Census_State!AR98*FE_ConvertionFactors!$F$48*FE_ConvertionFactors!$G$48</f>
        <v>5147.44956</v>
      </c>
      <c r="BK98" s="205">
        <f>(DB_Census_State!AR98*FE_ConvertionFactors!$D$50/FE_ConvertionFactors!$D$48)*FE_ConvertionFactors!$F$50*FE_ConvertionFactors!$G$50</f>
        <v>2183.2073999999998</v>
      </c>
      <c r="BL98" s="181">
        <f>DB_Census_State!AR98*FE_ConvertionFactors!$F$48*FE_ConvertionFactors!$H$48</f>
        <v>386058.71700000006</v>
      </c>
      <c r="BM98" s="205">
        <f>(DB_Census_State!AR98*FE_ConvertionFactors!$D$50/FE_ConvertionFactors!$D$48)*FE_ConvertionFactors!$F$50*FE_ConvertionFactors!$H$50</f>
        <v>550414.26</v>
      </c>
      <c r="BN98" s="181">
        <f>DB_Census_State!AR98*FE_ConvertionFactors!$F$48*FE_ConvertionFactors!$I$48</f>
        <v>272524.24485000002</v>
      </c>
      <c r="BO98" s="181">
        <f>DB_Census_State!AS98*FE_ConvertionFactors!$F$52*FE_ConvertionFactors!$G$52</f>
        <v>4723.00227</v>
      </c>
      <c r="BP98" s="205">
        <f>DB_Census_State!AS98*FE_ConvertionFactors!$C$53*FE_ConvertionFactors!$F$53*FE_ConvertionFactors!$G$53</f>
        <v>1416.9006809999998</v>
      </c>
      <c r="BQ98" s="205">
        <f>DB_Census_State!AS98*FE_ConvertionFactors!$C$54*FE_ConvertionFactors!$C$55*FE_ConvertionFactors!$F$55*FE_ConvertionFactors!$G$55</f>
        <v>2283.4935899999996</v>
      </c>
      <c r="BR98" s="205">
        <f>DB_Census_State!AS98*FE_ConvertionFactors!$C$54*FE_ConvertionFactors!$C$56*FE_ConvertionFactors!$F$56*FE_ConvertionFactors!$G$56</f>
        <v>401.44383531738407</v>
      </c>
      <c r="BS98" s="205">
        <f>DB_Census_State!AS98*FE_ConvertionFactors!$F$52*FE_ConvertionFactors!$H$52</f>
        <v>1123308.648</v>
      </c>
      <c r="BT98" s="205">
        <f>DB_Census_State!AS98*FE_ConvertionFactors!$C$53*FE_ConvertionFactors!$F$53*FE_ConvertionFactors!$H$53</f>
        <v>336992.5944</v>
      </c>
      <c r="BU98" s="205">
        <f>DB_Census_State!AS98*FE_ConvertionFactors!$C$54*FE_ConvertionFactors!$C$55*FE_ConvertionFactors!$F$55*FE_ConvertionFactors!$H$55</f>
        <v>688853.89965000004</v>
      </c>
      <c r="BV98" s="205">
        <f>DB_Census_State!AS98*FE_ConvertionFactors!$C$54*FE_ConvertionFactors!$C$56*FE_ConvertionFactors!$F$56*FE_ConvertionFactors!$H$56</f>
        <v>105445.91407669956</v>
      </c>
      <c r="BW98" s="205">
        <f>DB_Census_State!AS98*FE_ConvertionFactors!$F$52*FE_ConvertionFactors!$I$52</f>
        <v>574419.19500000007</v>
      </c>
      <c r="BX98" s="205">
        <f>DB_Census_State!AS98*FE_ConvertionFactors!$C$53*FE_ConvertionFactors!$F$53*FE_ConvertionFactors!$I$53</f>
        <v>172325.7585</v>
      </c>
      <c r="BY98" s="205">
        <f>DB_Census_State!AS98*FE_ConvertionFactors!$C$54*FE_ConvertionFactors!$C$55*FE_ConvertionFactors!$F$55*FE_ConvertionFactors!$L$55</f>
        <v>357747.32909999997</v>
      </c>
      <c r="BZ98" s="205">
        <f>DB_Census_State!AS98*FE_ConvertionFactors!$C$54*FE_ConvertionFactors!$C$56*FE_ConvertionFactors!$F$56*FE_ConvertionFactors!$I$56</f>
        <v>60216.575297607611</v>
      </c>
      <c r="CA98" s="205">
        <f>DB_Census_State!AT98*FE_ConvertionFactors!$F$58*FE_ConvertionFactors!$G$58</f>
        <v>2325.1140639999999</v>
      </c>
      <c r="CB98" s="205">
        <f>(DB_Census_State!AT98*FE_ConvertionFactors!$D$60/FE_ConvertionFactors!$D$58)*FE_ConvertionFactors!$F$60*FE_ConvertionFactors!$G$60</f>
        <v>10902.215434090909</v>
      </c>
      <c r="CC98" s="205">
        <f>DB_Census_State!AT98*FE_ConvertionFactors!$F$58*FE_ConvertionFactors!$H$58</f>
        <v>1529209.6344000003</v>
      </c>
      <c r="CD98" s="205">
        <f>(DB_Census_State!AT98*FE_ConvertionFactors!$D$60/FE_ConvertionFactors!$D$58)*FE_ConvertionFactors!$F$60*FE_ConvertionFactors!$H$60</f>
        <v>871301.55477272719</v>
      </c>
      <c r="CE98" s="205">
        <f>DB_Census_State!AT98*FE_ConvertionFactors!$F$58*FE_ConvertionFactors!$I$58</f>
        <v>1144671.5392000002</v>
      </c>
      <c r="CF98" s="205">
        <f>DB_Census_State!AU98*FE_ConvertionFactors!$F$62*FE_ConvertionFactors!$G$62</f>
        <v>18255.600000000002</v>
      </c>
      <c r="CG98" s="205">
        <f>DB_Census_State!AU98*FE_ConvertionFactors!$C$63*FE_ConvertionFactors!$F$63*FE_ConvertionFactors!$G$63</f>
        <v>7302.24</v>
      </c>
      <c r="CH98" s="205">
        <f>DB_Census_State!AU98*FE_ConvertionFactors!$C$64*FE_ConvertionFactors!$F$64*FE_ConvertionFactors!$G$64</f>
        <v>10953.36</v>
      </c>
      <c r="CI98" s="205">
        <f>(DB_Census_State!AU98*FE_ConvertionFactors!$D$66/FE_ConvertionFactors!$D$62)*FE_ConvertionFactors!$F$66*FE_ConvertionFactors!$G$66</f>
        <v>9698.2875000000004</v>
      </c>
      <c r="CJ98" s="205">
        <f>DB_Census_State!AU98*FE_ConvertionFactors!$F$62*FE_ConvertionFactors!$H$62</f>
        <v>3432052.8000000003</v>
      </c>
      <c r="CK98" s="205">
        <f>DB_Census_State!AU98*FE_ConvertionFactors!$C$63*FE_ConvertionFactors!$F$63*FE_ConvertionFactors!$H$63</f>
        <v>1372821.1199999999</v>
      </c>
      <c r="CL98" s="205">
        <f>DB_Census_State!AU98*FE_ConvertionFactors!$C$64*FE_ConvertionFactors!$F$64*FE_ConvertionFactors!$H$64</f>
        <v>2059231.6800000002</v>
      </c>
      <c r="CM98" s="205">
        <f>(DB_Census_State!AU98*FE_ConvertionFactors!$D$66/FE_ConvertionFactors!$D$62)*FE_ConvertionFactors!$F$66*FE_ConvertionFactors!$H$66</f>
        <v>2909486.25</v>
      </c>
      <c r="CN98" s="205">
        <f>DB_Census_State!AU98*FE_ConvertionFactors!$F$62*FE_ConvertionFactors!$I$62</f>
        <v>2920896</v>
      </c>
      <c r="CO98" s="205">
        <f>DB_Census_State!AU98*FE_ConvertionFactors!$C$63*FE_ConvertionFactors!$F$63*FE_ConvertionFactors!$I$63</f>
        <v>1168358.3999999999</v>
      </c>
      <c r="CP98" s="205">
        <f>DB_Census_State!AU98*FE_ConvertionFactors!$C$64*FE_ConvertionFactors!$F$64*FE_ConvertionFactors!$L$64</f>
        <v>1758014.2799999998</v>
      </c>
      <c r="CQ98" s="205">
        <f>DB_Census_State!AU98*FE_ConvertionFactors!$C$64*FE_ConvertionFactors!$F$64*FE_ConvertionFactors!$I$63</f>
        <v>1752537.6</v>
      </c>
      <c r="CR98" s="205">
        <f>DB_Census_State!AV98*FE_ConvertionFactors!$F$68*FE_ConvertionFactors!$G$68</f>
        <v>0</v>
      </c>
      <c r="CS98" s="205">
        <f>DB_Census_State!AV98*FE_ConvertionFactors!$C$69*FE_ConvertionFactors!$F$69*FE_ConvertionFactors!$G$69</f>
        <v>0</v>
      </c>
      <c r="CT98" s="205">
        <f>DB_Census_State!AV98*FE_ConvertionFactors!$C$70*FE_ConvertionFactors!$C$71*FE_ConvertionFactors!$F$71*FE_ConvertionFactors!$G$71</f>
        <v>0</v>
      </c>
      <c r="CU98" s="205">
        <f>DB_Census_State!AV98*FE_ConvertionFactors!$C$70*FE_ConvertionFactors!$C$72*FE_ConvertionFactors!$F$72*FE_ConvertionFactors!$G$72</f>
        <v>0</v>
      </c>
      <c r="CV98" s="205">
        <f>(DB_Census_State!AV98*FE_ConvertionFactors!$D$74/FE_ConvertionFactors!$D$69)*FE_ConvertionFactors!$F$74*FE_ConvertionFactors!$G$74</f>
        <v>0</v>
      </c>
      <c r="CW98" s="205">
        <f>DB_Census_State!AV98*FE_ConvertionFactors!$F$68*FE_ConvertionFactors!$H$68</f>
        <v>0</v>
      </c>
      <c r="CX98" s="205">
        <f>DB_Census_State!AV98*FE_ConvertionFactors!$C$69*FE_ConvertionFactors!$F$69*FE_ConvertionFactors!$H$69</f>
        <v>0</v>
      </c>
      <c r="CY98" s="205">
        <f>DB_Census_State!AV98*FE_ConvertionFactors!$C$70*FE_ConvertionFactors!$C$71*FE_ConvertionFactors!$F$71*FE_ConvertionFactors!$H$71</f>
        <v>0</v>
      </c>
      <c r="CZ98" s="205">
        <f>DB_Census_State!AV98*FE_ConvertionFactors!$C$70*FE_ConvertionFactors!$C$72*FE_ConvertionFactors!$F$72*FE_ConvertionFactors!$H$72</f>
        <v>0</v>
      </c>
      <c r="DA98" s="205">
        <f>(DB_Census_State!AV98*FE_ConvertionFactors!$D$74/FE_ConvertionFactors!$D$69)*FE_ConvertionFactors!$F$74*FE_ConvertionFactors!$H$74</f>
        <v>0</v>
      </c>
      <c r="DB98" s="205">
        <f>DB_Census_State!AV98*FE_ConvertionFactors!$F$68*FE_ConvertionFactors!$I$68</f>
        <v>0</v>
      </c>
      <c r="DC98" s="205">
        <f>DB_Census_State!AV98*FE_ConvertionFactors!$C$69*FE_ConvertionFactors!$F$69*FE_ConvertionFactors!$I$69</f>
        <v>0</v>
      </c>
      <c r="DD98" s="205">
        <f>DB_Census_State!AV98*FE_ConvertionFactors!$C$70*FE_ConvertionFactors!$C$71*FE_ConvertionFactors!$F$71*FE_ConvertionFactors!$I$71</f>
        <v>0</v>
      </c>
      <c r="DE98" s="205">
        <f>DB_Census_State!AV98*FE_ConvertionFactors!$C$70*FE_ConvertionFactors!$C$72*FE_ConvertionFactors!$F$72*FE_ConvertionFactors!$L$72</f>
        <v>0</v>
      </c>
      <c r="DF98" s="205">
        <f>DB_Census_State!AV98*FE_ConvertionFactors!$C$70*FE_ConvertionFactors!$C$72*FE_ConvertionFactors!$F$72*FE_ConvertionFactors!$I$69</f>
        <v>0</v>
      </c>
      <c r="DG98" s="205">
        <f>DB_Census_State!AW98*FE_ConvertionFactors!$F$76*FE_ConvertionFactors!$G$76</f>
        <v>0</v>
      </c>
      <c r="DH98" s="205">
        <f>DB_Census_State!AW98*FE_ConvertionFactors!$C$77*FE_ConvertionFactors!$F$77*FE_ConvertionFactors!$G$77</f>
        <v>0</v>
      </c>
      <c r="DI98" s="205">
        <f>DB_Census_State!AW98*FE_ConvertionFactors!$C$78*FE_ConvertionFactors!$F$78*FE_ConvertionFactors!$G$78</f>
        <v>0</v>
      </c>
      <c r="DJ98" s="205">
        <f>(DB_Census_State!AW98*FE_ConvertionFactors!$D$80/FE_ConvertionFactors!$D$76)*FE_ConvertionFactors!$F$80*FE_ConvertionFactors!$G$80</f>
        <v>0</v>
      </c>
      <c r="DK98" s="205">
        <f>DB_Census_State!AW98*FE_ConvertionFactors!$F$76*FE_ConvertionFactors!$H$76</f>
        <v>0</v>
      </c>
      <c r="DL98" s="205">
        <f>DB_Census_State!AW98*FE_ConvertionFactors!$C$77*FE_ConvertionFactors!$F$77*FE_ConvertionFactors!$H$77</f>
        <v>0</v>
      </c>
      <c r="DM98" s="205">
        <f>DB_Census_State!AW98*FE_ConvertionFactors!$C$78*FE_ConvertionFactors!$F$78*FE_ConvertionFactors!$H$78</f>
        <v>0</v>
      </c>
      <c r="DN98" s="205">
        <f>(DB_Census_State!AW98*FE_ConvertionFactors!$D$80/FE_ConvertionFactors!$D$76)*FE_ConvertionFactors!$F$80*FE_ConvertionFactors!$H$80</f>
        <v>0</v>
      </c>
      <c r="DO98" s="205">
        <f>DB_Census_State!AW98*FE_ConvertionFactors!$F$76*FE_ConvertionFactors!$I$76</f>
        <v>0</v>
      </c>
      <c r="DP98" s="205">
        <f>DB_Census_State!AW98*FE_ConvertionFactors!$C$77*FE_ConvertionFactors!$F$77*FE_ConvertionFactors!$I$77</f>
        <v>0</v>
      </c>
      <c r="DQ98" s="205">
        <f>DB_Census_State!AW98*FE_ConvertionFactors!$C$78*FE_ConvertionFactors!$F$78*FE_ConvertionFactors!$L$78</f>
        <v>0</v>
      </c>
      <c r="DR98" s="205">
        <f>DB_Census_State!AW98*FE_ConvertionFactors!$C$78*FE_ConvertionFactors!$F$78*FE_ConvertionFactors!$I$77</f>
        <v>0</v>
      </c>
      <c r="DS98" s="181">
        <f>SUM(DB_Census_State!M98:N98)*FE_ConvertionFactors!$E$84*FE_ConvertionFactors!$F$84*FE_ConvertionFactors!$G$84</f>
        <v>5961.1101861599891</v>
      </c>
      <c r="DT98" s="181">
        <f>SUM(DB_Census_State!O98:P98)*FE_ConvertionFactors!$E$85*FE_ConvertionFactors!$F$85*FE_ConvertionFactors!$G$85</f>
        <v>105.725002906</v>
      </c>
      <c r="DU98" s="181">
        <f>SUM(DB_Census_State!Q98:S98)*FE_ConvertionFactors!$E$86*FE_ConvertionFactors!$F$86*FE_ConvertionFactors!$G$86</f>
        <v>156.95709144674998</v>
      </c>
      <c r="DV98" s="181">
        <f>DB_Census_State!U98*FE_ConvertionFactors!$E$87*FE_ConvertionFactors!$F$87*FE_ConvertionFactors!$G$87</f>
        <v>599.44708717917399</v>
      </c>
      <c r="DW98" s="181">
        <f>DB_Census_State!V98*FE_ConvertionFactors!$E$88*FE_ConvertionFactors!$F$88*FE_ConvertionFactors!$G$88</f>
        <v>4868.0323650000009</v>
      </c>
      <c r="DX98" s="181">
        <f>SUM(DB_Census_State!M98:N98)*FE_ConvertionFactors!$E$84*FE_ConvertionFactors!$F$84*FE_ConvertionFactors!$H$84</f>
        <v>336764.01701033703</v>
      </c>
      <c r="DY98" s="181">
        <f>SUM(DB_Census_State!O98:P98)*FE_ConvertionFactors!$E$85*FE_ConvertionFactors!$F$85*FE_ConvertionFactors!$H$85</f>
        <v>6592.2648870800003</v>
      </c>
      <c r="DZ98" s="181">
        <f>SUM(DB_Census_State!Q98:S98)*FE_ConvertionFactors!$E$86*FE_ConvertionFactors!$F$86*FE_ConvertionFactors!$H$86</f>
        <v>9974.4914228750004</v>
      </c>
      <c r="EA98" s="181">
        <f>DB_Census_State!U98*FE_ConvertionFactors!$E$87*FE_ConvertionFactors!$F$87*FE_ConvertionFactors!$H$87</f>
        <v>45812.66598908195</v>
      </c>
      <c r="EB98" s="181">
        <f>DB_Census_State!V98*FE_ConvertionFactors!$E$88*FE_ConvertionFactors!$F$88*FE_ConvertionFactors!$H$88</f>
        <v>290962.85400000005</v>
      </c>
      <c r="EC98" s="181">
        <f>SUM(DB_Census_State!M98:N98)*FE_ConvertionFactors!$E$84*FE_ConvertionFactors!$F$84*FE_ConvertionFactors!$I$84</f>
        <v>227089.91185371389</v>
      </c>
      <c r="ED98" s="181">
        <f>SUM(DB_Census_State!O98:P98)*FE_ConvertionFactors!$E$85*FE_ConvertionFactors!$F$85*FE_ConvertionFactors!$I$85</f>
        <v>4452.8883576879998</v>
      </c>
      <c r="EE98" s="181">
        <f>SUM(DB_Census_State!Q98:S98)*FE_ConvertionFactors!$E$86*FE_ConvertionFactors!$F$86*FE_ConvertionFactors!$I$86</f>
        <v>6737.4866592249991</v>
      </c>
      <c r="EF98" s="181">
        <f>DB_Census_State!U98*FE_ConvertionFactors!$E$87*FE_ConvertionFactors!$F$87*FE_ConvertionFactors!$I$87</f>
        <v>36650.132791265562</v>
      </c>
      <c r="EG98" s="181">
        <f>DB_Census_State!V98*FE_ConvertionFactors!$E$88*FE_ConvertionFactors!$F$88*FE_ConvertionFactors!$I$88</f>
        <v>185768.59140000006</v>
      </c>
      <c r="EH98" s="181">
        <f>DB_Census_State!W98*0.00104*FE_ConvertionFactors!$F$90*FE_ConvertionFactors!$G$90</f>
        <v>4989.9854887999991</v>
      </c>
      <c r="EI98" s="181">
        <f>DB_Census_State!X98*0.00104*FE_ConvertionFactors!$F$91*FE_ConvertionFactors!$G$91</f>
        <v>4.5055087999999994</v>
      </c>
      <c r="EJ98" s="181">
        <f>DB_Census_State!Y98*0.000054*FE_ConvertionFactors!$F$92*FE_ConvertionFactors!$G$92</f>
        <v>785.23535159999994</v>
      </c>
      <c r="EK98" s="205">
        <f>DB_Census_State!W98*0.00104*FE_ConvertionFactors!$F$90*FE_ConvertionFactors!$H$90</f>
        <v>593149.21847999992</v>
      </c>
      <c r="EL98" s="205">
        <f>DB_Census_State!X98*0.00104*FE_ConvertionFactors!$F$91*FE_ConvertionFactors!$H$91</f>
        <v>535.56047999999998</v>
      </c>
      <c r="EM98" s="205">
        <f>DB_Census_State!Y98*0.000054*FE_ConvertionFactors!$F$92*FE_ConvertionFactors!$H$92</f>
        <v>65286.710661600002</v>
      </c>
      <c r="EN98" s="205">
        <f>DB_Census_State!W98*0.00104*FE_ConvertionFactors!$F$90*FE_ConvertionFactors!$I$90</f>
        <v>411626.72749119991</v>
      </c>
      <c r="EO98" s="205">
        <f>DB_Census_State!X98*0.00104*FE_ConvertionFactors!$F$91*FE_ConvertionFactors!$I$91</f>
        <v>371.66197119999998</v>
      </c>
      <c r="EP98" s="205">
        <f>DB_Census_State!Y98*0.000054*FE_ConvertionFactors!$F$92*FE_ConvertionFactors!$I$92</f>
        <v>38588.708707199999</v>
      </c>
    </row>
    <row r="99" spans="1:146" x14ac:dyDescent="0.2">
      <c r="A99" s="203">
        <v>29</v>
      </c>
      <c r="B99" s="203" t="s">
        <v>47</v>
      </c>
      <c r="C99" s="203">
        <v>2006</v>
      </c>
      <c r="D99" s="204" t="s">
        <v>201</v>
      </c>
      <c r="E99" s="205">
        <f>DB_Census_State!AL99*FE_ConvertionFactors!$C$4*FE_ConvertionFactors!$F$4*FE_ConvertionFactors!$G$4</f>
        <v>0</v>
      </c>
      <c r="F99" s="205">
        <f>DB_Census_State!AL99*FE_ConvertionFactors!$C$5*FE_ConvertionFactors!$F$5*FE_ConvertionFactors!$G$5</f>
        <v>161544.70499859998</v>
      </c>
      <c r="G99" s="205">
        <f>(DB_Census_State!AL99*FE_ConvertionFactors!$D$9/FE_ConvertionFactors!$D$3)*FE_ConvertionFactors!$C$10*FE_ConvertionFactors!$F$10*FE_ConvertionFactors!$G$10</f>
        <v>15017.235997866666</v>
      </c>
      <c r="H99" s="205">
        <f>(DB_Census_State!AL99*FE_ConvertionFactors!$D$9/FE_ConvertionFactors!$D$3)*FE_ConvertionFactors!$C$11*FE_ConvertionFactors!$F$11*FE_ConvertionFactors!$G$11</f>
        <v>4424.4556356000003</v>
      </c>
      <c r="I99" s="205">
        <f>DB_Census_State!AL99*FE_ConvertionFactors!$C$4*FE_ConvertionFactors!$F$4*FE_ConvertionFactors!$H$4</f>
        <v>5220714.18</v>
      </c>
      <c r="J99" s="205">
        <f>DB_Census_State!AL99*FE_ConvertionFactors!$C$5*FE_ConvertionFactors!$F$5*FE_ConvertionFactors!$H$5</f>
        <v>9286660.8488499988</v>
      </c>
      <c r="K99" s="205">
        <f>(DB_Census_State!AL99*FE_ConvertionFactors!$D$9/FE_ConvertionFactors!$D$3)*FE_ConvertionFactors!$C$10*FE_ConvertionFactors!$F$10*FE_ConvertionFactors!$H$10</f>
        <v>4411313.0743733337</v>
      </c>
      <c r="L99" s="205">
        <f>(DB_Census_State!AL99*FE_ConvertionFactors!$D$9/FE_ConvertionFactors!$D$3)*FE_ConvertionFactors!$C$11*FE_ConvertionFactors!$F$11*FE_ConvertionFactors!$H$11</f>
        <v>689054.56620000012</v>
      </c>
      <c r="M99" s="205">
        <f>DB_Census_State!AL99*FE_ConvertionFactors!$C$4*FE_ConvertionFactors!$F$4*FE_ConvertionFactors!$I$4</f>
        <v>4915176.2</v>
      </c>
      <c r="N99" s="205">
        <f>DB_Census_State!AL99*FE_ConvertionFactors!$C$5*FE_ConvertionFactors!$F$5*FE_ConvertionFactors!$L$5</f>
        <v>4686524.1958150007</v>
      </c>
      <c r="O99" s="205">
        <f>DB_Census_State!AM99*FE_ConvertionFactors!$C$14*FE_ConvertionFactors!$F$14*FE_ConvertionFactors!$G$14</f>
        <v>996.74577600000009</v>
      </c>
      <c r="P99" s="205">
        <f>DB_Census_State!AM99*FE_ConvertionFactors!$C$15*FE_ConvertionFactors!$F$15*FE_ConvertionFactors!$G$15</f>
        <v>286.55151719999998</v>
      </c>
      <c r="Q99" s="205">
        <f>DB_Census_State!AM99*FE_ConvertionFactors!$C$16*FE_ConvertionFactors!$F$16*FE_ConvertionFactors!$G$16</f>
        <v>398.69831039999997</v>
      </c>
      <c r="R99" s="205">
        <f>DB_Census_State!AM99*FE_ConvertionFactors!$C$17*FE_ConvertionFactors!$F$17*FE_ConvertionFactors!$G$17</f>
        <v>146.1380934</v>
      </c>
      <c r="S99" s="205">
        <f>(DB_Census_State!AM99*FE_ConvertionFactors!$D$19/FE_ConvertionFactors!$D$13)*FE_ConvertionFactors!$F$19*FE_ConvertionFactors!$G$19</f>
        <v>1023.6786560000002</v>
      </c>
      <c r="T99" s="205">
        <f>DB_Census_State!AM99*FE_ConvertionFactors!$C$14*FE_ConvertionFactors!$F$14*FE_ConvertionFactors!$H$14</f>
        <v>172513.69200000001</v>
      </c>
      <c r="U99" s="205">
        <f>DB_Census_State!AM99*FE_ConvertionFactors!$C$15*FE_ConvertionFactors!$F$15*FE_ConvertionFactors!$H$15</f>
        <v>41046.568680000004</v>
      </c>
      <c r="V99" s="205">
        <f>DB_Census_State!AM99*FE_ConvertionFactors!$C$16*FE_ConvertionFactors!$F$16*FE_ConvertionFactors!$H$16</f>
        <v>69005.476800000004</v>
      </c>
      <c r="W99" s="205">
        <f>DB_Census_State!AM99*FE_ConvertionFactors!$C$17*FE_ConvertionFactors!$F$17*FE_ConvertionFactors!$H$17</f>
        <v>64379.754660000006</v>
      </c>
      <c r="X99" s="205">
        <f>(DB_Census_State!AM99*FE_ConvertionFactors!$D$19/FE_ConvertionFactors!$D$13)*FE_ConvertionFactors!$F$19*FE_ConvertionFactors!$H$19</f>
        <v>377786.1706666667</v>
      </c>
      <c r="Y99" s="205">
        <f>DB_Census_State!AM99*FE_ConvertionFactors!$C$14*FE_ConvertionFactors!$F$14*FE_ConvertionFactors!$I$14</f>
        <v>160054.36980000001</v>
      </c>
      <c r="Z99" s="205">
        <f>DB_Census_State!AM99*FE_ConvertionFactors!$C$15*FE_ConvertionFactors!$F$15*FE_ConvertionFactors!$L$15</f>
        <v>27396.648434999999</v>
      </c>
      <c r="AA99" s="205">
        <f>DB_Census_State!AM99*FE_ConvertionFactors!$C$15*FE_ConvertionFactors!$F$15*FE_ConvertionFactors!$I$14</f>
        <v>32333.853630000001</v>
      </c>
      <c r="AB99" s="205">
        <f>DB_Census_State!AM99*FE_ConvertionFactors!$C$16*FE_ConvertionFactors!$F$16*FE_ConvertionFactors!$L$16</f>
        <v>45907.392491799998</v>
      </c>
      <c r="AC99" s="205">
        <f>DB_Census_State!AM99*FE_ConvertionFactors!$C$16*FE_ConvertionFactors!$F$16*FE_ConvertionFactors!$I$14</f>
        <v>64021.747919999994</v>
      </c>
      <c r="AD99" s="205">
        <f>DB_Census_State!AN99*FE_ConvertionFactors!$C$22*FE_ConvertionFactors!$F$22*FE_ConvertionFactors!$G$22</f>
        <v>4103.012913999999</v>
      </c>
      <c r="AE99" s="205">
        <f>DB_Census_State!AN99*FE_ConvertionFactors!$C$23*FE_ConvertionFactors!$F$23*FE_ConvertionFactors!$G$23</f>
        <v>1648.9466993999997</v>
      </c>
      <c r="AF99" s="205">
        <f>(DB_Census_State!AN99*FE_ConvertionFactors!$D$25/FE_ConvertionFactors!$D$21)*FE_ConvertionFactors!$F$25*FE_ConvertionFactors!$G$25</f>
        <v>93461.426240000001</v>
      </c>
      <c r="AG99" s="205">
        <f>DB_Census_State!AN99*FE_ConvertionFactors!$C$22*FE_ConvertionFactors!$F$22*FE_ConvertionFactors!$H$22</f>
        <v>1331543.8135999998</v>
      </c>
      <c r="AH99" s="205">
        <f>DB_Census_State!AN99*FE_ConvertionFactors!$C$23*FE_ConvertionFactors!$F$23*FE_ConvertionFactors!$H$23</f>
        <v>427332.66575999995</v>
      </c>
      <c r="AI99" s="205">
        <f>(DB_Census_State!AN99*FE_ConvertionFactors!$D$25/FE_ConvertionFactors!$D$21)*FE_ConvertionFactors!$F$25*FE_ConvertionFactors!$H$25</f>
        <v>9965465.3279999997</v>
      </c>
      <c r="AJ99" s="205">
        <f>DB_Census_State!AN99*FE_ConvertionFactors!$C$22*FE_ConvertionFactors!$F$22*FE_ConvertionFactors!$I$22</f>
        <v>1176713.1375999998</v>
      </c>
      <c r="AK99" s="205">
        <f>DB_Census_State!AO99*FE_ConvertionFactors!$F$27*FE_ConvertionFactors!$G$27</f>
        <v>30177.282000000003</v>
      </c>
      <c r="AL99" s="205">
        <f>DB_Census_State!AO99*FE_ConvertionFactors!$C$29*FE_ConvertionFactors!$F$29*FE_ConvertionFactors!$G$29</f>
        <v>32698.796129999999</v>
      </c>
      <c r="AM99" s="205">
        <f>DB_Census_State!AO99*FE_ConvertionFactors!$F$27*FE_ConvertionFactors!$H$27</f>
        <v>2685778.0980000002</v>
      </c>
      <c r="AN99" s="205">
        <f>DB_Census_State!AO99*FE_ConvertionFactors!$C$29*FE_ConvertionFactors!$F$29*FE_ConvertionFactors!$H$29</f>
        <v>7389078.6059999997</v>
      </c>
      <c r="AO99" s="205">
        <f>DB_Census_State!AO99*FE_ConvertionFactors!$F$27*FE_ConvertionFactors!$I$27</f>
        <v>1440965.2155000002</v>
      </c>
      <c r="AP99" s="205">
        <f>DB_Census_State!AP99*FE_ConvertionFactors!$F$31*FE_ConvertionFactors!$G$31</f>
        <v>21003.724979999999</v>
      </c>
      <c r="AQ99" s="205">
        <f>DB_Census_State!AP99*FE_ConvertionFactors!$F$31*FE_ConvertionFactors!$H$31</f>
        <v>2865713.7096000002</v>
      </c>
      <c r="AR99" s="205">
        <f>DB_Census_State!AP99*FE_ConvertionFactors!$F$31*FE_ConvertionFactors!$I$31</f>
        <v>2388094.7580000004</v>
      </c>
      <c r="AS99" s="205">
        <f>DB_Census_State!AQ99*FE_ConvertionFactors!$C$34*FE_ConvertionFactors!$F$34*FE_ConvertionFactors!$G$34</f>
        <v>3196.7152000000006</v>
      </c>
      <c r="AT99" s="205">
        <f>DB_Census_State!AQ99*FE_ConvertionFactors!$C$35*FE_ConvertionFactors!$F$35*FE_ConvertionFactors!$G$35</f>
        <v>10634.786460000001</v>
      </c>
      <c r="AU99" s="205">
        <f>DB_Census_State!AQ99*FE_ConvertionFactors!$C$35*FE_ConvertionFactors!$C$37*FE_ConvertionFactors!$F$37*FE_ConvertionFactors!$G$37</f>
        <v>6087.8244268800017</v>
      </c>
      <c r="AV99" s="205">
        <f>DB_Census_State!AQ99*FE_ConvertionFactors!$C$35*FE_ConvertionFactors!$C$38*FE_ConvertionFactors!$C$39*FE_ConvertionFactors!$F$39*FE_ConvertionFactors!$G$39</f>
        <v>2266.71939307</v>
      </c>
      <c r="AW99" s="205">
        <f>DB_Census_State!AQ99*FE_ConvertionFactors!$C$35*FE_ConvertionFactors!$C$38*FE_ConvertionFactors!$C$40*FE_ConvertionFactors!$F$40*FE_ConvertionFactors!$G$40</f>
        <v>465.76425885000003</v>
      </c>
      <c r="AX99" s="205">
        <f>DB_Census_State!AQ99*FE_ConvertionFactors!$C$35*FE_ConvertionFactors!$C$38*FE_ConvertionFactors!$C$41*FE_ConvertionFactors!$F$41*FE_ConvertionFactors!$G$41</f>
        <v>0</v>
      </c>
      <c r="AY99" s="205">
        <f>DB_Census_State!AQ99*FE_ConvertionFactors!$C$35*FE_ConvertionFactors!$C$42*FE_ConvertionFactors!$C$44*FE_ConvertionFactors!$F$44*FE_ConvertionFactors!$G$44</f>
        <v>12222.601467491377</v>
      </c>
      <c r="AZ99" s="205">
        <f>(DB_Census_State!AQ99*FE_ConvertionFactors!$D$46/FE_ConvertionFactors!$D$33)*FE_ConvertionFactors!$F$46*FE_ConvertionFactors!$G$46</f>
        <v>41953.081386666665</v>
      </c>
      <c r="BA99" s="205">
        <f>DB_Census_State!AQ99*FE_ConvertionFactors!$C$34*FE_ConvertionFactors!$F$34*FE_ConvertionFactors!$H$34</f>
        <v>1086883.1680000003</v>
      </c>
      <c r="BB99" s="205">
        <f>DB_Census_State!AQ99*FE_ConvertionFactors!$C$35*FE_ConvertionFactors!$F$35*FE_ConvertionFactors!$H$35</f>
        <v>12052757.988000002</v>
      </c>
      <c r="BC99" s="205">
        <f>DB_Census_State!AQ99*FE_ConvertionFactors!$C$35*FE_ConvertionFactors!$C$37*FE_ConvertionFactors!$F$37*FE_ConvertionFactors!$H$37</f>
        <v>6223109.4141440019</v>
      </c>
      <c r="BD99" s="205">
        <f>DB_Census_State!AQ99*FE_ConvertionFactors!$C$35*FE_ConvertionFactors!$C$38*FE_ConvertionFactors!$C$39*FE_ConvertionFactors!$F$39*FE_ConvertionFactors!$H$39</f>
        <v>605832.27414780005</v>
      </c>
      <c r="BE99" s="205">
        <f>DB_Census_State!AQ99*FE_ConvertionFactors!$C$35*FE_ConvertionFactors!$C$38*FE_ConvertionFactors!$C$40*FE_ConvertionFactors!$F$40*FE_ConvertionFactors!$H$40</f>
        <v>208323.65032200003</v>
      </c>
      <c r="BF99" s="205">
        <f>DB_Census_State!AQ99*FE_ConvertionFactors!$C$35*FE_ConvertionFactors!$C$38*FE_ConvertionFactors!$C$41*FE_ConvertionFactors!$F$41*FE_ConvertionFactors!$H$41</f>
        <v>2273353.0052415002</v>
      </c>
      <c r="BG99" s="205">
        <f>DB_Census_State!AQ99*FE_ConvertionFactors!$C$35*FE_ConvertionFactors!$C$42*FE_ConvertionFactors!$C$44*FE_ConvertionFactors!$F$44*FE_ConvertionFactors!$H$44</f>
        <v>1282371.3015072921</v>
      </c>
      <c r="BH99" s="205">
        <f>(DB_Census_State!AQ99*FE_ConvertionFactors!$D$46/FE_ConvertionFactors!$D$33)*FE_ConvertionFactors!$F$46*FE_ConvertionFactors!$H$46</f>
        <v>13715430.453333335</v>
      </c>
      <c r="BI99" s="205">
        <f>DB_Census_State!AQ99*FE_ConvertionFactors!$C$35*FE_ConvertionFactors!$C$38*FE_ConvertionFactors!$C$41*FE_ConvertionFactors!$F$41*FE_ConvertionFactors!$I$41</f>
        <v>2104475.35342356</v>
      </c>
      <c r="BJ99" s="181">
        <f>DB_Census_State!AR99*FE_ConvertionFactors!$F$48*FE_ConvertionFactors!$G$48</f>
        <v>104123.65708800001</v>
      </c>
      <c r="BK99" s="205">
        <f>(DB_Census_State!AR99*FE_ConvertionFactors!$D$50/FE_ConvertionFactors!$D$48)*FE_ConvertionFactors!$F$50*FE_ConvertionFactors!$G$50</f>
        <v>44162.363519999984</v>
      </c>
      <c r="BL99" s="181">
        <f>DB_Census_State!AR99*FE_ConvertionFactors!$F$48*FE_ConvertionFactors!$H$48</f>
        <v>7809274.2816000003</v>
      </c>
      <c r="BM99" s="205">
        <f>(DB_Census_State!AR99*FE_ConvertionFactors!$D$50/FE_ConvertionFactors!$D$48)*FE_ConvertionFactors!$F$50*FE_ConvertionFactors!$H$50</f>
        <v>11133891.647999996</v>
      </c>
      <c r="BN99" s="181">
        <f>DB_Census_State!AR99*FE_ConvertionFactors!$F$48*FE_ConvertionFactors!$I$48</f>
        <v>5512675.8772800006</v>
      </c>
      <c r="BO99" s="181">
        <f>DB_Census_State!AS99*FE_ConvertionFactors!$F$52*FE_ConvertionFactors!$G$52</f>
        <v>4105.67022</v>
      </c>
      <c r="BP99" s="205">
        <f>DB_Census_State!AS99*FE_ConvertionFactors!$C$53*FE_ConvertionFactors!$F$53*FE_ConvertionFactors!$G$53</f>
        <v>1231.7010659999999</v>
      </c>
      <c r="BQ99" s="205">
        <f>DB_Census_State!AS99*FE_ConvertionFactors!$C$54*FE_ConvertionFactors!$C$55*FE_ConvertionFactors!$F$55*FE_ConvertionFactors!$G$55</f>
        <v>1985.0237399999999</v>
      </c>
      <c r="BR99" s="205">
        <f>DB_Census_State!AS99*FE_ConvertionFactors!$C$54*FE_ConvertionFactors!$C$56*FE_ConvertionFactors!$F$56*FE_ConvertionFactors!$G$56</f>
        <v>348.97209559570422</v>
      </c>
      <c r="BS99" s="205">
        <f>DB_Census_State!AS99*FE_ConvertionFactors!$F$52*FE_ConvertionFactors!$H$52</f>
        <v>976483.72800000024</v>
      </c>
      <c r="BT99" s="205">
        <f>DB_Census_State!AS99*FE_ConvertionFactors!$C$53*FE_ConvertionFactors!$F$53*FE_ConvertionFactors!$H$53</f>
        <v>292945.11840000004</v>
      </c>
      <c r="BU99" s="205">
        <f>DB_Census_State!AS99*FE_ConvertionFactors!$C$54*FE_ConvertionFactors!$C$55*FE_ConvertionFactors!$F$55*FE_ConvertionFactors!$H$55</f>
        <v>598815.49490000005</v>
      </c>
      <c r="BV99" s="205">
        <f>DB_Census_State!AS99*FE_ConvertionFactors!$C$54*FE_ConvertionFactors!$C$56*FE_ConvertionFactors!$F$56*FE_ConvertionFactors!$H$56</f>
        <v>91663.337109804968</v>
      </c>
      <c r="BW99" s="205">
        <f>DB_Census_State!AS99*FE_ConvertionFactors!$F$52*FE_ConvertionFactors!$I$52</f>
        <v>499338.27000000008</v>
      </c>
      <c r="BX99" s="205">
        <f>DB_Census_State!AS99*FE_ConvertionFactors!$C$53*FE_ConvertionFactors!$F$53*FE_ConvertionFactors!$I$53</f>
        <v>149801.481</v>
      </c>
      <c r="BY99" s="205">
        <f>DB_Census_State!AS99*FE_ConvertionFactors!$C$54*FE_ConvertionFactors!$C$55*FE_ConvertionFactors!$F$55*FE_ConvertionFactors!$L$55</f>
        <v>310987.0526</v>
      </c>
      <c r="BZ99" s="205">
        <f>DB_Census_State!AS99*FE_ConvertionFactors!$C$54*FE_ConvertionFactors!$C$56*FE_ConvertionFactors!$F$56*FE_ConvertionFactors!$I$56</f>
        <v>52345.814339355631</v>
      </c>
      <c r="CA99" s="205">
        <f>DB_Census_State!AT99*FE_ConvertionFactors!$F$58*FE_ConvertionFactors!$G$58</f>
        <v>8330.0318399999996</v>
      </c>
      <c r="CB99" s="205">
        <f>(DB_Census_State!AT99*FE_ConvertionFactors!$D$60/FE_ConvertionFactors!$D$58)*FE_ConvertionFactors!$F$60*FE_ConvertionFactors!$G$60</f>
        <v>39058.643659090914</v>
      </c>
      <c r="CC99" s="205">
        <f>DB_Census_State!AT99*FE_ConvertionFactors!$F$58*FE_ConvertionFactors!$H$58</f>
        <v>5478597.864000001</v>
      </c>
      <c r="CD99" s="205">
        <f>(DB_Census_State!AT99*FE_ConvertionFactors!$D$60/FE_ConvertionFactors!$D$58)*FE_ConvertionFactors!$F$60*FE_ConvertionFactors!$H$60</f>
        <v>3121554.2522727274</v>
      </c>
      <c r="CE99" s="205">
        <f>DB_Census_State!AT99*FE_ConvertionFactors!$F$58*FE_ConvertionFactors!$I$58</f>
        <v>4100938.7520000003</v>
      </c>
      <c r="CF99" s="205">
        <f>DB_Census_State!AU99*FE_ConvertionFactors!$F$62*FE_ConvertionFactors!$G$62</f>
        <v>152443.89600000001</v>
      </c>
      <c r="CG99" s="205">
        <f>DB_Census_State!AU99*FE_ConvertionFactors!$C$63*FE_ConvertionFactors!$F$63*FE_ConvertionFactors!$G$63</f>
        <v>60977.558400000009</v>
      </c>
      <c r="CH99" s="205">
        <f>DB_Census_State!AU99*FE_ConvertionFactors!$C$64*FE_ConvertionFactors!$F$64*FE_ConvertionFactors!$G$64</f>
        <v>91466.337599999999</v>
      </c>
      <c r="CI99" s="205">
        <f>(DB_Census_State!AU99*FE_ConvertionFactors!$D$66/FE_ConvertionFactors!$D$62)*FE_ConvertionFactors!$F$66*FE_ConvertionFactors!$G$66</f>
        <v>80985.819749999995</v>
      </c>
      <c r="CJ99" s="205">
        <f>DB_Census_State!AU99*FE_ConvertionFactors!$F$62*FE_ConvertionFactors!$H$62</f>
        <v>28659452.447999999</v>
      </c>
      <c r="CK99" s="205">
        <f>DB_Census_State!AU99*FE_ConvertionFactors!$C$63*FE_ConvertionFactors!$F$63*FE_ConvertionFactors!$H$63</f>
        <v>11463780.979200002</v>
      </c>
      <c r="CL99" s="205">
        <f>DB_Census_State!AU99*FE_ConvertionFactors!$C$64*FE_ConvertionFactors!$F$64*FE_ConvertionFactors!$H$64</f>
        <v>17195671.468800001</v>
      </c>
      <c r="CM99" s="205">
        <f>(DB_Census_State!AU99*FE_ConvertionFactors!$D$66/FE_ConvertionFactors!$D$62)*FE_ConvertionFactors!$F$66*FE_ConvertionFactors!$H$66</f>
        <v>24295745.925000001</v>
      </c>
      <c r="CN99" s="205">
        <f>DB_Census_State!AU99*FE_ConvertionFactors!$F$62*FE_ConvertionFactors!$I$62</f>
        <v>24391023.359999999</v>
      </c>
      <c r="CO99" s="205">
        <f>DB_Census_State!AU99*FE_ConvertionFactors!$C$63*FE_ConvertionFactors!$F$63*FE_ConvertionFactors!$I$63</f>
        <v>9756409.3440000005</v>
      </c>
      <c r="CP99" s="205">
        <f>DB_Census_State!AU99*FE_ConvertionFactors!$C$64*FE_ConvertionFactors!$F$64*FE_ConvertionFactors!$L$64</f>
        <v>14680347.184799997</v>
      </c>
      <c r="CQ99" s="205">
        <f>DB_Census_State!AU99*FE_ConvertionFactors!$C$64*FE_ConvertionFactors!$F$64*FE_ConvertionFactors!$I$63</f>
        <v>14634614.015999999</v>
      </c>
      <c r="CR99" s="205">
        <f>DB_Census_State!AV99*FE_ConvertionFactors!$F$68*FE_ConvertionFactors!$G$68</f>
        <v>852343.12800000014</v>
      </c>
      <c r="CS99" s="205">
        <f>DB_Census_State!AV99*FE_ConvertionFactors!$C$69*FE_ConvertionFactors!$F$69*FE_ConvertionFactors!$G$69</f>
        <v>170468.62560000003</v>
      </c>
      <c r="CT99" s="205">
        <f>DB_Census_State!AV99*FE_ConvertionFactors!$C$70*FE_ConvertionFactors!$C$71*FE_ConvertionFactors!$F$71*FE_ConvertionFactors!$G$71</f>
        <v>0</v>
      </c>
      <c r="CU99" s="205">
        <f>DB_Census_State!AV99*FE_ConvertionFactors!$C$70*FE_ConvertionFactors!$C$72*FE_ConvertionFactors!$F$72*FE_ConvertionFactors!$G$72</f>
        <v>725004.37597392011</v>
      </c>
      <c r="CV99" s="205">
        <f>(DB_Census_State!AV99*FE_ConvertionFactors!$D$74/FE_ConvertionFactors!$D$69)*FE_ConvertionFactors!$F$74*FE_ConvertionFactors!$G$74</f>
        <v>105372.09000000003</v>
      </c>
      <c r="CW99" s="205">
        <f>DB_Census_State!AV99*FE_ConvertionFactors!$F$68*FE_ConvertionFactors!$H$68</f>
        <v>49862072.988000005</v>
      </c>
      <c r="CX99" s="205">
        <f>DB_Census_State!AV99*FE_ConvertionFactors!$C$69*FE_ConvertionFactors!$F$69*FE_ConvertionFactors!$H$69</f>
        <v>9972414.5976</v>
      </c>
      <c r="CY99" s="205">
        <f>DB_Census_State!AV99*FE_ConvertionFactors!$C$70*FE_ConvertionFactors!$C$71*FE_ConvertionFactors!$F$71*FE_ConvertionFactors!$H$71</f>
        <v>11042995.032</v>
      </c>
      <c r="CZ99" s="205">
        <f>DB_Census_State!AV99*FE_ConvertionFactors!$C$70*FE_ConvertionFactors!$C$72*FE_ConvertionFactors!$F$72*FE_ConvertionFactors!$H$72</f>
        <v>27572560.244568001</v>
      </c>
      <c r="DA99" s="205">
        <f>(DB_Census_State!AV99*FE_ConvertionFactors!$D$74/FE_ConvertionFactors!$D$69)*FE_ConvertionFactors!$F$74*FE_ConvertionFactors!$H$74</f>
        <v>34772789.700000003</v>
      </c>
      <c r="DB99" s="205">
        <f>DB_Census_State!AV99*FE_ConvertionFactors!$F$68*FE_ConvertionFactors!$I$68</f>
        <v>40486298.580000006</v>
      </c>
      <c r="DC99" s="205">
        <f>DB_Census_State!AV99*FE_ConvertionFactors!$C$69*FE_ConvertionFactors!$F$69*FE_ConvertionFactors!$I$69</f>
        <v>8097259.716</v>
      </c>
      <c r="DD99" s="205">
        <f>DB_Census_State!AV99*FE_ConvertionFactors!$C$70*FE_ConvertionFactors!$C$71*FE_ConvertionFactors!$F$71*FE_ConvertionFactors!$I$71</f>
        <v>10396712.879999999</v>
      </c>
      <c r="DE99" s="205">
        <f>DB_Census_State!AV99*FE_ConvertionFactors!$C$70*FE_ConvertionFactors!$C$72*FE_ConvertionFactors!$F$72*FE_ConvertionFactors!$L$72</f>
        <v>19384769.512044005</v>
      </c>
      <c r="DF99" s="205">
        <f>DB_Census_State!AV99*FE_ConvertionFactors!$C$70*FE_ConvertionFactors!$C$72*FE_ConvertionFactors!$F$72*FE_ConvertionFactors!$I$69</f>
        <v>26592824.601360004</v>
      </c>
      <c r="DG99" s="205">
        <f>DB_Census_State!AW99*FE_ConvertionFactors!$F$76*FE_ConvertionFactors!$G$76</f>
        <v>0</v>
      </c>
      <c r="DH99" s="205">
        <f>DB_Census_State!AW99*FE_ConvertionFactors!$C$77*FE_ConvertionFactors!$F$77*FE_ConvertionFactors!$G$77</f>
        <v>0</v>
      </c>
      <c r="DI99" s="205">
        <f>DB_Census_State!AW99*FE_ConvertionFactors!$C$78*FE_ConvertionFactors!$F$78*FE_ConvertionFactors!$G$78</f>
        <v>0</v>
      </c>
      <c r="DJ99" s="205">
        <f>(DB_Census_State!AW99*FE_ConvertionFactors!$D$80/FE_ConvertionFactors!$D$76)*FE_ConvertionFactors!$F$80*FE_ConvertionFactors!$G$80</f>
        <v>0</v>
      </c>
      <c r="DK99" s="205">
        <f>DB_Census_State!AW99*FE_ConvertionFactors!$F$76*FE_ConvertionFactors!$H$76</f>
        <v>0</v>
      </c>
      <c r="DL99" s="205">
        <f>DB_Census_State!AW99*FE_ConvertionFactors!$C$77*FE_ConvertionFactors!$F$77*FE_ConvertionFactors!$H$77</f>
        <v>0</v>
      </c>
      <c r="DM99" s="205">
        <f>DB_Census_State!AW99*FE_ConvertionFactors!$C$78*FE_ConvertionFactors!$F$78*FE_ConvertionFactors!$H$78</f>
        <v>0</v>
      </c>
      <c r="DN99" s="205">
        <f>(DB_Census_State!AW99*FE_ConvertionFactors!$D$80/FE_ConvertionFactors!$D$76)*FE_ConvertionFactors!$F$80*FE_ConvertionFactors!$H$80</f>
        <v>0</v>
      </c>
      <c r="DO99" s="205">
        <f>DB_Census_State!AW99*FE_ConvertionFactors!$F$76*FE_ConvertionFactors!$I$76</f>
        <v>0</v>
      </c>
      <c r="DP99" s="205">
        <f>DB_Census_State!AW99*FE_ConvertionFactors!$C$77*FE_ConvertionFactors!$F$77*FE_ConvertionFactors!$I$77</f>
        <v>0</v>
      </c>
      <c r="DQ99" s="205">
        <f>DB_Census_State!AW99*FE_ConvertionFactors!$C$78*FE_ConvertionFactors!$F$78*FE_ConvertionFactors!$L$78</f>
        <v>0</v>
      </c>
      <c r="DR99" s="205">
        <f>DB_Census_State!AW99*FE_ConvertionFactors!$C$78*FE_ConvertionFactors!$F$78*FE_ConvertionFactors!$I$77</f>
        <v>0</v>
      </c>
      <c r="DS99" s="181">
        <f>SUM(DB_Census_State!M99:N99)*FE_ConvertionFactors!$E$84*FE_ConvertionFactors!$F$84*FE_ConvertionFactors!$G$84</f>
        <v>67830.845750944907</v>
      </c>
      <c r="DT99" s="181">
        <f>SUM(DB_Census_State!O99:P99)*FE_ConvertionFactors!$E$85*FE_ConvertionFactors!$F$85*FE_ConvertionFactors!$G$85</f>
        <v>3430.4857554440005</v>
      </c>
      <c r="DU99" s="181">
        <f>SUM(DB_Census_State!Q99:S99)*FE_ConvertionFactors!$E$86*FE_ConvertionFactors!$F$86*FE_ConvertionFactors!$G$86</f>
        <v>1738.5372494835001</v>
      </c>
      <c r="DV99" s="181">
        <f>DB_Census_State!U99*FE_ConvertionFactors!$E$87*FE_ConvertionFactors!$F$87*FE_ConvertionFactors!$G$87</f>
        <v>7086.8551823869693</v>
      </c>
      <c r="DW99" s="181">
        <f>DB_Census_State!V99*FE_ConvertionFactors!$E$88*FE_ConvertionFactors!$F$88*FE_ConvertionFactors!$G$88</f>
        <v>18833.3012925</v>
      </c>
      <c r="DX99" s="181">
        <f>SUM(DB_Census_State!M99:N99)*FE_ConvertionFactors!$E$84*FE_ConvertionFactors!$F$84*FE_ConvertionFactors!$H$84</f>
        <v>3832002.3248910438</v>
      </c>
      <c r="DY99" s="181">
        <f>SUM(DB_Census_State!O99:P99)*FE_ConvertionFactors!$E$85*FE_ConvertionFactors!$F$85*FE_ConvertionFactors!$H$85</f>
        <v>213900.87651592004</v>
      </c>
      <c r="DZ99" s="181">
        <f>SUM(DB_Census_State!Q99:S99)*FE_ConvertionFactors!$E$86*FE_ConvertionFactors!$F$86*FE_ConvertionFactors!$H$86</f>
        <v>110482.58300075002</v>
      </c>
      <c r="EA99" s="181">
        <f>DB_Census_State!U99*FE_ConvertionFactors!$E$87*FE_ConvertionFactors!$F$87*FE_ConvertionFactors!$H$87</f>
        <v>541611.98932750151</v>
      </c>
      <c r="EB99" s="181">
        <f>DB_Census_State!V99*FE_ConvertionFactors!$E$88*FE_ConvertionFactors!$F$88*FE_ConvertionFactors!$H$88</f>
        <v>1125668.5830000001</v>
      </c>
      <c r="EC99" s="181">
        <f>SUM(DB_Census_State!M99:N99)*FE_ConvertionFactors!$E$84*FE_ConvertionFactors!$F$84*FE_ConvertionFactors!$I$84</f>
        <v>2584032.219083616</v>
      </c>
      <c r="ED99" s="181">
        <f>SUM(DB_Census_State!O99:P99)*FE_ConvertionFactors!$E$85*FE_ConvertionFactors!$F$85*FE_ConvertionFactors!$I$85</f>
        <v>144483.98828811201</v>
      </c>
      <c r="EE99" s="181">
        <f>SUM(DB_Census_State!Q99:S99)*FE_ConvertionFactors!$E$86*FE_ConvertionFactors!$F$86*FE_ConvertionFactors!$I$86</f>
        <v>74627.857951450002</v>
      </c>
      <c r="EF99" s="181">
        <f>DB_Census_State!U99*FE_ConvertionFactors!$E$87*FE_ConvertionFactors!$F$87*FE_ConvertionFactors!$I$87</f>
        <v>433289.59146200126</v>
      </c>
      <c r="EG99" s="181">
        <f>DB_Census_State!V99*FE_ConvertionFactors!$E$88*FE_ConvertionFactors!$F$88*FE_ConvertionFactors!$I$88</f>
        <v>718696.09530000004</v>
      </c>
      <c r="EH99" s="181">
        <f>DB_Census_State!W99*0.00104*FE_ConvertionFactors!$F$90*FE_ConvertionFactors!$G$90</f>
        <v>26457.793471199995</v>
      </c>
      <c r="EI99" s="181">
        <f>DB_Census_State!X99*0.00104*FE_ConvertionFactors!$F$91*FE_ConvertionFactors!$G$91</f>
        <v>400.48593519999991</v>
      </c>
      <c r="EJ99" s="181">
        <f>DB_Census_State!Y99*0.000054*FE_ConvertionFactors!$F$92*FE_ConvertionFactors!$G$92</f>
        <v>2685.579624</v>
      </c>
      <c r="EK99" s="205">
        <f>DB_Census_State!W99*0.00104*FE_ConvertionFactors!$F$90*FE_ConvertionFactors!$H$90</f>
        <v>3144982.9975199993</v>
      </c>
      <c r="EL99" s="205">
        <f>DB_Census_State!X99*0.00104*FE_ConvertionFactors!$F$91*FE_ConvertionFactors!$H$91</f>
        <v>47604.931919999988</v>
      </c>
      <c r="EM99" s="205">
        <f>DB_Census_State!Y99*0.000054*FE_ConvertionFactors!$F$92*FE_ConvertionFactors!$H$92</f>
        <v>223286.76302400001</v>
      </c>
      <c r="EN99" s="205">
        <f>DB_Census_State!W99*0.00104*FE_ConvertionFactors!$F$90*FE_ConvertionFactors!$I$90</f>
        <v>2182518.3595487997</v>
      </c>
      <c r="EO99" s="205">
        <f>DB_Census_State!X99*0.00104*FE_ConvertionFactors!$F$91*FE_ConvertionFactors!$I$91</f>
        <v>33036.31148479999</v>
      </c>
      <c r="EP99" s="205">
        <f>DB_Census_State!Y99*0.000054*FE_ConvertionFactors!$F$92*FE_ConvertionFactors!$I$92</f>
        <v>131977.055808</v>
      </c>
    </row>
    <row r="100" spans="1:146" x14ac:dyDescent="0.2">
      <c r="A100" s="203">
        <v>31</v>
      </c>
      <c r="B100" s="203" t="s">
        <v>48</v>
      </c>
      <c r="C100" s="203">
        <v>2006</v>
      </c>
      <c r="D100" s="204" t="s">
        <v>202</v>
      </c>
      <c r="E100" s="205">
        <f>DB_Census_State!AL100*FE_ConvertionFactors!$C$4*FE_ConvertionFactors!$F$4*FE_ConvertionFactors!$G$4</f>
        <v>0</v>
      </c>
      <c r="F100" s="205">
        <f>DB_Census_State!AL100*FE_ConvertionFactors!$C$5*FE_ConvertionFactors!$F$5*FE_ConvertionFactors!$G$5</f>
        <v>7027.8597311999993</v>
      </c>
      <c r="G100" s="205">
        <f>(DB_Census_State!AL100*FE_ConvertionFactors!$D$9/FE_ConvertionFactors!$D$3)*FE_ConvertionFactors!$C$10*FE_ConvertionFactors!$F$10*FE_ConvertionFactors!$G$10</f>
        <v>653.31159040000011</v>
      </c>
      <c r="H100" s="205">
        <f>(DB_Census_State!AL100*FE_ConvertionFactors!$D$9/FE_ConvertionFactors!$D$3)*FE_ConvertionFactors!$C$11*FE_ConvertionFactors!$F$11*FE_ConvertionFactors!$G$11</f>
        <v>192.48203520000004</v>
      </c>
      <c r="I100" s="205">
        <f>DB_Census_State!AL100*FE_ConvertionFactors!$C$4*FE_ConvertionFactors!$F$4*FE_ConvertionFactors!$H$4</f>
        <v>227122.56</v>
      </c>
      <c r="J100" s="205">
        <f>DB_Census_State!AL100*FE_ConvertionFactors!$C$5*FE_ConvertionFactors!$F$5*FE_ConvertionFactors!$H$5</f>
        <v>404007.97919999994</v>
      </c>
      <c r="K100" s="205">
        <f>(DB_Census_State!AL100*FE_ConvertionFactors!$D$9/FE_ConvertionFactors!$D$3)*FE_ConvertionFactors!$C$10*FE_ConvertionFactors!$F$10*FE_ConvertionFactors!$H$10</f>
        <v>191910.27968000004</v>
      </c>
      <c r="L100" s="205">
        <f>(DB_Census_State!AL100*FE_ConvertionFactors!$D$9/FE_ConvertionFactors!$D$3)*FE_ConvertionFactors!$C$11*FE_ConvertionFactors!$F$11*FE_ConvertionFactors!$H$11</f>
        <v>29976.710400000007</v>
      </c>
      <c r="M100" s="205">
        <f>DB_Census_State!AL100*FE_ConvertionFactors!$C$4*FE_ConvertionFactors!$F$4*FE_ConvertionFactors!$I$4</f>
        <v>213830.40000000002</v>
      </c>
      <c r="N100" s="205">
        <f>DB_Census_State!AL100*FE_ConvertionFactors!$C$5*FE_ConvertionFactors!$F$5*FE_ConvertionFactors!$L$5</f>
        <v>203883.09648000001</v>
      </c>
      <c r="O100" s="205">
        <f>DB_Census_State!AM100*FE_ConvertionFactors!$C$14*FE_ConvertionFactors!$F$14*FE_ConvertionFactors!$G$14</f>
        <v>5841.3226559999994</v>
      </c>
      <c r="P100" s="205">
        <f>DB_Census_State!AM100*FE_ConvertionFactors!$C$15*FE_ConvertionFactors!$F$15*FE_ConvertionFactors!$G$15</f>
        <v>1679.3047032000002</v>
      </c>
      <c r="Q100" s="205">
        <f>DB_Census_State!AM100*FE_ConvertionFactors!$C$16*FE_ConvertionFactors!$F$16*FE_ConvertionFactors!$G$16</f>
        <v>2336.5290624000004</v>
      </c>
      <c r="R100" s="205">
        <f>DB_Census_State!AM100*FE_ConvertionFactors!$C$17*FE_ConvertionFactors!$F$17*FE_ConvertionFactors!$G$17</f>
        <v>856.42676040000015</v>
      </c>
      <c r="S100" s="205">
        <f>(DB_Census_State!AM100*FE_ConvertionFactors!$D$19/FE_ConvertionFactors!$D$13)*FE_ConvertionFactors!$F$19*FE_ConvertionFactors!$G$19</f>
        <v>5999.1599360000018</v>
      </c>
      <c r="T100" s="205">
        <f>DB_Census_State!AM100*FE_ConvertionFactors!$C$14*FE_ConvertionFactors!$F$14*FE_ConvertionFactors!$H$14</f>
        <v>1010998.152</v>
      </c>
      <c r="U100" s="205">
        <f>DB_Census_State!AM100*FE_ConvertionFactors!$C$15*FE_ConvertionFactors!$F$15*FE_ConvertionFactors!$H$15</f>
        <v>240549.05208000002</v>
      </c>
      <c r="V100" s="205">
        <f>DB_Census_State!AM100*FE_ConvertionFactors!$C$16*FE_ConvertionFactors!$F$16*FE_ConvertionFactors!$H$16</f>
        <v>404399.26080000005</v>
      </c>
      <c r="W100" s="205">
        <f>DB_Census_State!AM100*FE_ConvertionFactors!$C$17*FE_ConvertionFactors!$F$17*FE_ConvertionFactors!$H$17</f>
        <v>377290.70796000009</v>
      </c>
      <c r="X100" s="205">
        <f>(DB_Census_State!AM100*FE_ConvertionFactors!$D$19/FE_ConvertionFactors!$D$13)*FE_ConvertionFactors!$F$19*FE_ConvertionFactors!$H$19</f>
        <v>2213975.6906666672</v>
      </c>
      <c r="Y100" s="205">
        <f>DB_Census_State!AM100*FE_ConvertionFactors!$C$14*FE_ConvertionFactors!$F$14*FE_ConvertionFactors!$I$14</f>
        <v>937981.61879999994</v>
      </c>
      <c r="Z100" s="205">
        <f>DB_Census_State!AM100*FE_ConvertionFactors!$C$15*FE_ConvertionFactors!$F$15*FE_ConvertionFactors!$L$15</f>
        <v>160555.14561000001</v>
      </c>
      <c r="AA100" s="205">
        <f>DB_Census_State!AM100*FE_ConvertionFactors!$C$15*FE_ConvertionFactors!$F$15*FE_ConvertionFactors!$I$14</f>
        <v>189489.11178000001</v>
      </c>
      <c r="AB100" s="205">
        <f>DB_Census_State!AM100*FE_ConvertionFactors!$C$16*FE_ConvertionFactors!$F$16*FE_ConvertionFactors!$L$16</f>
        <v>269035.39327387692</v>
      </c>
      <c r="AC100" s="205">
        <f>DB_Census_State!AM100*FE_ConvertionFactors!$C$16*FE_ConvertionFactors!$F$16*FE_ConvertionFactors!$I$14</f>
        <v>375192.64752000006</v>
      </c>
      <c r="AD100" s="205">
        <f>DB_Census_State!AN100*FE_ConvertionFactors!$C$22*FE_ConvertionFactors!$F$22*FE_ConvertionFactors!$G$22</f>
        <v>2970.5925479999996</v>
      </c>
      <c r="AE100" s="205">
        <f>DB_Census_State!AN100*FE_ConvertionFactors!$C$23*FE_ConvertionFactors!$F$23*FE_ConvertionFactors!$G$23</f>
        <v>1193.8419108000001</v>
      </c>
      <c r="AF100" s="205">
        <f>(DB_Census_State!AN100*FE_ConvertionFactors!$D$25/FE_ConvertionFactors!$D$21)*FE_ConvertionFactors!$F$25*FE_ConvertionFactors!$G$25</f>
        <v>67666.327680000002</v>
      </c>
      <c r="AG100" s="205">
        <f>DB_Census_State!AN100*FE_ConvertionFactors!$C$22*FE_ConvertionFactors!$F$22*FE_ConvertionFactors!$H$22</f>
        <v>964041.35519999987</v>
      </c>
      <c r="AH100" s="205">
        <f>DB_Census_State!AN100*FE_ConvertionFactors!$C$23*FE_ConvertionFactors!$F$23*FE_ConvertionFactors!$H$23</f>
        <v>309390.01632</v>
      </c>
      <c r="AI100" s="205">
        <f>(DB_Census_State!AN100*FE_ConvertionFactors!$D$25/FE_ConvertionFactors!$D$21)*FE_ConvertionFactors!$F$25*FE_ConvertionFactors!$H$25</f>
        <v>7215024.095999999</v>
      </c>
      <c r="AJ100" s="205">
        <f>DB_Census_State!AN100*FE_ConvertionFactors!$C$22*FE_ConvertionFactors!$F$22*FE_ConvertionFactors!$I$22</f>
        <v>851943.52319999994</v>
      </c>
      <c r="AK100" s="205">
        <f>DB_Census_State!AO100*FE_ConvertionFactors!$F$27*FE_ConvertionFactors!$G$27</f>
        <v>12.416</v>
      </c>
      <c r="AL100" s="205">
        <f>DB_Census_State!AO100*FE_ConvertionFactors!$C$29*FE_ConvertionFactors!$F$29*FE_ConvertionFactors!$G$29</f>
        <v>13.453440000000001</v>
      </c>
      <c r="AM100" s="205">
        <f>DB_Census_State!AO100*FE_ConvertionFactors!$F$27*FE_ConvertionFactors!$H$27</f>
        <v>1105.0240000000001</v>
      </c>
      <c r="AN100" s="205">
        <f>DB_Census_State!AO100*FE_ConvertionFactors!$C$29*FE_ConvertionFactors!$F$29*FE_ConvertionFactors!$H$29</f>
        <v>3040.1279999999997</v>
      </c>
      <c r="AO100" s="205">
        <f>DB_Census_State!AO100*FE_ConvertionFactors!$F$27*FE_ConvertionFactors!$I$27</f>
        <v>592.86400000000003</v>
      </c>
      <c r="AP100" s="205">
        <f>DB_Census_State!AP100*FE_ConvertionFactors!$F$31*FE_ConvertionFactors!$G$31</f>
        <v>178775.04140999998</v>
      </c>
      <c r="AQ100" s="205">
        <f>DB_Census_State!AP100*FE_ConvertionFactors!$F$31*FE_ConvertionFactors!$H$31</f>
        <v>24391772.773200002</v>
      </c>
      <c r="AR100" s="205">
        <f>DB_Census_State!AP100*FE_ConvertionFactors!$F$31*FE_ConvertionFactors!$I$31</f>
        <v>20326477.311000001</v>
      </c>
      <c r="AS100" s="205">
        <f>DB_Census_State!AQ100*FE_ConvertionFactors!$C$34*FE_ConvertionFactors!$F$34*FE_ConvertionFactors!$G$34</f>
        <v>22420.450080000002</v>
      </c>
      <c r="AT100" s="205">
        <f>DB_Census_State!AQ100*FE_ConvertionFactors!$C$35*FE_ConvertionFactors!$F$35*FE_ConvertionFactors!$G$35</f>
        <v>74588.033034000007</v>
      </c>
      <c r="AU100" s="205">
        <f>DB_Census_State!AQ100*FE_ConvertionFactors!$C$35*FE_ConvertionFactors!$C$37*FE_ConvertionFactors!$F$37*FE_ConvertionFactors!$G$37</f>
        <v>42697.505132352009</v>
      </c>
      <c r="AV100" s="205">
        <f>DB_Census_State!AQ100*FE_ConvertionFactors!$C$35*FE_ConvertionFactors!$C$38*FE_ConvertionFactors!$C$39*FE_ConvertionFactors!$F$39*FE_ConvertionFactors!$G$39</f>
        <v>15897.840695253</v>
      </c>
      <c r="AW100" s="205">
        <f>DB_Census_State!AQ100*FE_ConvertionFactors!$C$35*FE_ConvertionFactors!$C$38*FE_ConvertionFactors!$C$40*FE_ConvertionFactors!$F$40*FE_ConvertionFactors!$G$40</f>
        <v>3266.6795949150001</v>
      </c>
      <c r="AX100" s="205">
        <f>DB_Census_State!AQ100*FE_ConvertionFactors!$C$35*FE_ConvertionFactors!$C$38*FE_ConvertionFactors!$C$41*FE_ConvertionFactors!$F$41*FE_ConvertionFactors!$G$41</f>
        <v>0</v>
      </c>
      <c r="AY100" s="205">
        <f>DB_Census_State!AQ100*FE_ConvertionFactors!$C$35*FE_ConvertionFactors!$C$42*FE_ConvertionFactors!$C$44*FE_ConvertionFactors!$F$44*FE_ConvertionFactors!$G$44</f>
        <v>85724.316651550689</v>
      </c>
      <c r="AZ100" s="205">
        <f>(DB_Census_State!AQ100*FE_ConvertionFactors!$D$46/FE_ConvertionFactors!$D$33)*FE_ConvertionFactors!$F$46*FE_ConvertionFactors!$G$46</f>
        <v>294241.716288</v>
      </c>
      <c r="BA100" s="205">
        <f>DB_Census_State!AQ100*FE_ConvertionFactors!$C$34*FE_ConvertionFactors!$F$34*FE_ConvertionFactors!$H$34</f>
        <v>7622953.0272000004</v>
      </c>
      <c r="BB100" s="205">
        <f>DB_Census_State!AQ100*FE_ConvertionFactors!$C$35*FE_ConvertionFactors!$F$35*FE_ConvertionFactors!$H$35</f>
        <v>84533104.105200022</v>
      </c>
      <c r="BC100" s="205">
        <f>DB_Census_State!AQ100*FE_ConvertionFactors!$C$35*FE_ConvertionFactors!$C$37*FE_ConvertionFactors!$F$37*FE_ConvertionFactors!$H$37</f>
        <v>43646338.579737604</v>
      </c>
      <c r="BD100" s="205">
        <f>DB_Census_State!AQ100*FE_ConvertionFactors!$C$35*FE_ConvertionFactors!$C$38*FE_ConvertionFactors!$C$39*FE_ConvertionFactors!$F$39*FE_ConvertionFactors!$H$39</f>
        <v>4249059.2403676203</v>
      </c>
      <c r="BE100" s="205">
        <f>DB_Census_State!AQ100*FE_ConvertionFactors!$C$35*FE_ConvertionFactors!$C$38*FE_ConvertionFactors!$C$40*FE_ConvertionFactors!$F$40*FE_ConvertionFactors!$H$40</f>
        <v>1461096.6915438001</v>
      </c>
      <c r="BF100" s="205">
        <f>DB_Census_State!AQ100*FE_ConvertionFactors!$C$35*FE_ConvertionFactors!$C$38*FE_ConvertionFactors!$C$41*FE_ConvertionFactors!$F$41*FE_ConvertionFactors!$H$41</f>
        <v>15944366.131907851</v>
      </c>
      <c r="BG100" s="205">
        <f>DB_Census_State!AQ100*FE_ConvertionFactors!$C$35*FE_ConvertionFactors!$C$42*FE_ConvertionFactors!$C$44*FE_ConvertionFactors!$F$44*FE_ConvertionFactors!$H$44</f>
        <v>8994026.665080728</v>
      </c>
      <c r="BH100" s="205">
        <f>(DB_Census_State!AQ100*FE_ConvertionFactors!$D$46/FE_ConvertionFactors!$D$33)*FE_ConvertionFactors!$F$46*FE_ConvertionFactors!$H$46</f>
        <v>96194407.248000011</v>
      </c>
      <c r="BI100" s="205">
        <f>DB_Census_State!AQ100*FE_ConvertionFactors!$C$35*FE_ConvertionFactors!$C$38*FE_ConvertionFactors!$C$41*FE_ConvertionFactors!$F$41*FE_ConvertionFactors!$I$41</f>
        <v>14759927.504966123</v>
      </c>
      <c r="BJ100" s="181">
        <f>DB_Census_State!AR100*FE_ConvertionFactors!$F$48*FE_ConvertionFactors!$G$48</f>
        <v>68560.183296000003</v>
      </c>
      <c r="BK100" s="205">
        <f>(DB_Census_State!AR100*FE_ConvertionFactors!$D$50/FE_ConvertionFactors!$D$48)*FE_ConvertionFactors!$F$50*FE_ConvertionFactors!$G$50</f>
        <v>29078.691839999996</v>
      </c>
      <c r="BL100" s="181">
        <f>DB_Census_State!AR100*FE_ConvertionFactors!$F$48*FE_ConvertionFactors!$H$48</f>
        <v>5142013.747200001</v>
      </c>
      <c r="BM100" s="205">
        <f>(DB_Census_State!AR100*FE_ConvertionFactors!$D$50/FE_ConvertionFactors!$D$48)*FE_ConvertionFactors!$F$50*FE_ConvertionFactors!$H$50</f>
        <v>7331106.8159999987</v>
      </c>
      <c r="BN100" s="181">
        <f>DB_Census_State!AR100*FE_ConvertionFactors!$F$48*FE_ConvertionFactors!$I$48</f>
        <v>3629819.3817600003</v>
      </c>
      <c r="BO100" s="181">
        <f>DB_Census_State!AS100*FE_ConvertionFactors!$F$52*FE_ConvertionFactors!$G$52</f>
        <v>2064.8430900000003</v>
      </c>
      <c r="BP100" s="205">
        <f>DB_Census_State!AS100*FE_ConvertionFactors!$C$53*FE_ConvertionFactors!$F$53*FE_ConvertionFactors!$G$53</f>
        <v>619.45292700000005</v>
      </c>
      <c r="BQ100" s="205">
        <f>DB_Census_State!AS100*FE_ConvertionFactors!$C$54*FE_ConvertionFactors!$C$55*FE_ConvertionFactors!$F$55*FE_ConvertionFactors!$G$55</f>
        <v>998.31752999999981</v>
      </c>
      <c r="BR100" s="205">
        <f>DB_Census_State!AS100*FE_ConvertionFactors!$C$54*FE_ConvertionFactors!$C$56*FE_ConvertionFactors!$F$56*FE_ConvertionFactors!$G$56</f>
        <v>175.50669722168024</v>
      </c>
      <c r="BS100" s="205">
        <f>DB_Census_State!AS100*FE_ConvertionFactors!$F$52*FE_ConvertionFactors!$H$52</f>
        <v>491097.81600000011</v>
      </c>
      <c r="BT100" s="205">
        <f>DB_Census_State!AS100*FE_ConvertionFactors!$C$53*FE_ConvertionFactors!$F$53*FE_ConvertionFactors!$H$53</f>
        <v>147329.34480000002</v>
      </c>
      <c r="BU100" s="205">
        <f>DB_Census_State!AS100*FE_ConvertionFactors!$C$54*FE_ConvertionFactors!$C$55*FE_ConvertionFactors!$F$55*FE_ConvertionFactors!$H$55</f>
        <v>301159.12154999998</v>
      </c>
      <c r="BV100" s="205">
        <f>DB_Census_State!AS100*FE_ConvertionFactors!$C$54*FE_ConvertionFactors!$C$56*FE_ConvertionFactors!$F$56*FE_ConvertionFactors!$H$56</f>
        <v>46099.759136894674</v>
      </c>
      <c r="BW100" s="205">
        <f>DB_Census_State!AS100*FE_ConvertionFactors!$F$52*FE_ConvertionFactors!$I$52</f>
        <v>251129.56500000003</v>
      </c>
      <c r="BX100" s="205">
        <f>DB_Census_State!AS100*FE_ConvertionFactors!$C$53*FE_ConvertionFactors!$F$53*FE_ConvertionFactors!$I$53</f>
        <v>75338.869500000001</v>
      </c>
      <c r="BY100" s="205">
        <f>DB_Census_State!AS100*FE_ConvertionFactors!$C$54*FE_ConvertionFactors!$C$55*FE_ConvertionFactors!$F$55*FE_ConvertionFactors!$L$55</f>
        <v>156403.0797</v>
      </c>
      <c r="BZ100" s="205">
        <f>DB_Census_State!AS100*FE_ConvertionFactors!$C$54*FE_ConvertionFactors!$C$56*FE_ConvertionFactors!$F$56*FE_ConvertionFactors!$I$56</f>
        <v>26326.004583252037</v>
      </c>
      <c r="CA100" s="205">
        <f>DB_Census_State!AT100*FE_ConvertionFactors!$F$58*FE_ConvertionFactors!$G$58</f>
        <v>4125.2764800000004</v>
      </c>
      <c r="CB100" s="205">
        <f>(DB_Census_State!AT100*FE_ConvertionFactors!$D$60/FE_ConvertionFactors!$D$58)*FE_ConvertionFactors!$F$60*FE_ConvertionFactors!$G$60</f>
        <v>19342.987772727269</v>
      </c>
      <c r="CC100" s="205">
        <f>DB_Census_State!AT100*FE_ConvertionFactors!$F$58*FE_ConvertionFactors!$H$58</f>
        <v>2713162.6080000005</v>
      </c>
      <c r="CD100" s="205">
        <f>(DB_Census_State!AT100*FE_ConvertionFactors!$D$60/FE_ConvertionFactors!$D$58)*FE_ConvertionFactors!$F$60*FE_ConvertionFactors!$H$60</f>
        <v>1545885.3681818179</v>
      </c>
      <c r="CE100" s="205">
        <f>DB_Census_State!AT100*FE_ConvertionFactors!$F$58*FE_ConvertionFactors!$I$58</f>
        <v>2030905.3440000003</v>
      </c>
      <c r="CF100" s="205">
        <f>DB_Census_State!AU100*FE_ConvertionFactors!$F$62*FE_ConvertionFactors!$G$62</f>
        <v>450370.80000000005</v>
      </c>
      <c r="CG100" s="205">
        <f>DB_Census_State!AU100*FE_ConvertionFactors!$C$63*FE_ConvertionFactors!$F$63*FE_ConvertionFactors!$G$63</f>
        <v>180148.32</v>
      </c>
      <c r="CH100" s="205">
        <f>DB_Census_State!AU100*FE_ConvertionFactors!$C$64*FE_ConvertionFactors!$F$64*FE_ConvertionFactors!$G$64</f>
        <v>270222.48</v>
      </c>
      <c r="CI100" s="205">
        <f>(DB_Census_State!AU100*FE_ConvertionFactors!$D$66/FE_ConvertionFactors!$D$62)*FE_ConvertionFactors!$F$66*FE_ConvertionFactors!$G$66</f>
        <v>239259.48749999999</v>
      </c>
      <c r="CJ100" s="205">
        <f>DB_Census_State!AU100*FE_ConvertionFactors!$F$62*FE_ConvertionFactors!$H$62</f>
        <v>84669710.400000006</v>
      </c>
      <c r="CK100" s="205">
        <f>DB_Census_State!AU100*FE_ConvertionFactors!$C$63*FE_ConvertionFactors!$F$63*FE_ConvertionFactors!$H$63</f>
        <v>33867884.160000004</v>
      </c>
      <c r="CL100" s="205">
        <f>DB_Census_State!AU100*FE_ConvertionFactors!$C$64*FE_ConvertionFactors!$F$64*FE_ConvertionFactors!$H$64</f>
        <v>50801826.240000002</v>
      </c>
      <c r="CM100" s="205">
        <f>(DB_Census_State!AU100*FE_ConvertionFactors!$D$66/FE_ConvertionFactors!$D$62)*FE_ConvertionFactors!$F$66*FE_ConvertionFactors!$H$66</f>
        <v>71777846.25</v>
      </c>
      <c r="CN100" s="205">
        <f>DB_Census_State!AU100*FE_ConvertionFactors!$F$62*FE_ConvertionFactors!$I$62</f>
        <v>72059328</v>
      </c>
      <c r="CO100" s="205">
        <f>DB_Census_State!AU100*FE_ConvertionFactors!$C$63*FE_ConvertionFactors!$F$63*FE_ConvertionFactors!$I$63</f>
        <v>28823731.199999999</v>
      </c>
      <c r="CP100" s="205">
        <f>DB_Census_State!AU100*FE_ConvertionFactors!$C$64*FE_ConvertionFactors!$F$64*FE_ConvertionFactors!$L$64</f>
        <v>43370708.039999992</v>
      </c>
      <c r="CQ100" s="205">
        <f>DB_Census_State!AU100*FE_ConvertionFactors!$C$64*FE_ConvertionFactors!$F$64*FE_ConvertionFactors!$I$63</f>
        <v>43235596.799999997</v>
      </c>
      <c r="CR100" s="205">
        <f>DB_Census_State!AV100*FE_ConvertionFactors!$F$68*FE_ConvertionFactors!$G$68</f>
        <v>727459.09600000002</v>
      </c>
      <c r="CS100" s="205">
        <f>DB_Census_State!AV100*FE_ConvertionFactors!$C$69*FE_ConvertionFactors!$F$69*FE_ConvertionFactors!$G$69</f>
        <v>145491.81920000003</v>
      </c>
      <c r="CT100" s="205">
        <f>DB_Census_State!AV100*FE_ConvertionFactors!$C$70*FE_ConvertionFactors!$C$71*FE_ConvertionFactors!$F$71*FE_ConvertionFactors!$G$71</f>
        <v>0</v>
      </c>
      <c r="CU100" s="205">
        <f>DB_Census_State!AV100*FE_ConvertionFactors!$C$70*FE_ConvertionFactors!$C$72*FE_ConvertionFactors!$F$72*FE_ConvertionFactors!$G$72</f>
        <v>618777.82622544002</v>
      </c>
      <c r="CV100" s="205">
        <f>(DB_Census_State!AV100*FE_ConvertionFactors!$D$74/FE_ConvertionFactors!$D$69)*FE_ConvertionFactors!$F$74*FE_ConvertionFactors!$G$74</f>
        <v>89933.13</v>
      </c>
      <c r="CW100" s="205">
        <f>DB_Census_State!AV100*FE_ConvertionFactors!$F$68*FE_ConvertionFactors!$H$68</f>
        <v>42556357.115999997</v>
      </c>
      <c r="CX100" s="205">
        <f>DB_Census_State!AV100*FE_ConvertionFactors!$C$69*FE_ConvertionFactors!$F$69*FE_ConvertionFactors!$H$69</f>
        <v>8511271.4232000019</v>
      </c>
      <c r="CY100" s="205">
        <f>DB_Census_State!AV100*FE_ConvertionFactors!$C$70*FE_ConvertionFactors!$C$71*FE_ConvertionFactors!$F$71*FE_ConvertionFactors!$H$71</f>
        <v>9424992.0240000002</v>
      </c>
      <c r="CZ100" s="205">
        <f>DB_Census_State!AV100*FE_ConvertionFactors!$C$70*FE_ConvertionFactors!$C$72*FE_ConvertionFactors!$F$72*FE_ConvertionFactors!$H$72</f>
        <v>23532670.225175999</v>
      </c>
      <c r="DA100" s="205">
        <f>(DB_Census_State!AV100*FE_ConvertionFactors!$D$74/FE_ConvertionFactors!$D$69)*FE_ConvertionFactors!$F$74*FE_ConvertionFactors!$H$74</f>
        <v>29677932.900000002</v>
      </c>
      <c r="DB100" s="205">
        <f>DB_Census_State!AV100*FE_ConvertionFactors!$F$68*FE_ConvertionFactors!$I$68</f>
        <v>34554307.060000002</v>
      </c>
      <c r="DC100" s="205">
        <f>DB_Census_State!AV100*FE_ConvertionFactors!$C$69*FE_ConvertionFactors!$F$69*FE_ConvertionFactors!$I$69</f>
        <v>6910861.4120000014</v>
      </c>
      <c r="DD100" s="205">
        <f>DB_Census_State!AV100*FE_ConvertionFactors!$C$70*FE_ConvertionFactors!$C$71*FE_ConvertionFactors!$F$71*FE_ConvertionFactors!$I$71</f>
        <v>8873402.1600000001</v>
      </c>
      <c r="DE100" s="205">
        <f>DB_Census_State!AV100*FE_ConvertionFactors!$C$70*FE_ConvertionFactors!$C$72*FE_ConvertionFactors!$F$72*FE_ConvertionFactors!$L$72</f>
        <v>16544542.264908003</v>
      </c>
      <c r="DF100" s="205">
        <f>DB_Census_State!AV100*FE_ConvertionFactors!$C$70*FE_ConvertionFactors!$C$72*FE_ConvertionFactors!$F$72*FE_ConvertionFactors!$I$69</f>
        <v>22696483.973520003</v>
      </c>
      <c r="DG100" s="205">
        <f>DB_Census_State!AW100*FE_ConvertionFactors!$F$76*FE_ConvertionFactors!$G$76</f>
        <v>2920.1744000000003</v>
      </c>
      <c r="DH100" s="205">
        <f>DB_Census_State!AW100*FE_ConvertionFactors!$C$77*FE_ConvertionFactors!$F$77*FE_ConvertionFactors!$G$77</f>
        <v>2019.6171200000003</v>
      </c>
      <c r="DI100" s="205">
        <f>DB_Census_State!AW100*FE_ConvertionFactors!$C$78*FE_ConvertionFactors!$F$78*FE_ConvertionFactors!$G$78</f>
        <v>768.38365199999998</v>
      </c>
      <c r="DJ100" s="205">
        <f>(DB_Census_State!AW100*FE_ConvertionFactors!$D$80/FE_ConvertionFactors!$D$76)*FE_ConvertionFactors!$F$80*FE_ConvertionFactors!$G$80</f>
        <v>1463.4055800000001</v>
      </c>
      <c r="DK100" s="205">
        <f>DB_Census_State!AW100*FE_ConvertionFactors!$F$76*FE_ConvertionFactors!$H$76</f>
        <v>413316.99199999997</v>
      </c>
      <c r="DL100" s="205">
        <f>DB_Census_State!AW100*FE_ConvertionFactors!$C$77*FE_ConvertionFactors!$F$77*FE_ConvertionFactors!$H$77</f>
        <v>321382.55040000007</v>
      </c>
      <c r="DM100" s="205">
        <f>DB_Census_State!AW100*FE_ConvertionFactors!$C$78*FE_ConvertionFactors!$F$78*FE_ConvertionFactors!$H$78</f>
        <v>83944.803599999999</v>
      </c>
      <c r="DN100" s="205">
        <f>(DB_Census_State!AW100*FE_ConvertionFactors!$D$80/FE_ConvertionFactors!$D$76)*FE_ConvertionFactors!$F$80*FE_ConvertionFactors!$H$80</f>
        <v>644595.31499999994</v>
      </c>
      <c r="DO100" s="205">
        <f>DB_Census_State!AW100*FE_ConvertionFactors!$F$76*FE_ConvertionFactors!$I$76</f>
        <v>359406.08000000002</v>
      </c>
      <c r="DP100" s="205">
        <f>DB_Census_State!AW100*FE_ConvertionFactors!$C$77*FE_ConvertionFactors!$F$77*FE_ConvertionFactors!$I$77</f>
        <v>280990.20800000004</v>
      </c>
      <c r="DQ100" s="205">
        <f>DB_Census_State!AW100*FE_ConvertionFactors!$C$78*FE_ConvertionFactors!$F$78*FE_ConvertionFactors!$L$78</f>
        <v>41306.173200000005</v>
      </c>
      <c r="DR100" s="205">
        <f>DB_Census_State!AW100*FE_ConvertionFactors!$C$78*FE_ConvertionFactors!$F$78*FE_ConvertionFactors!$I$77</f>
        <v>71064.384000000005</v>
      </c>
      <c r="DS100" s="181">
        <f>SUM(DB_Census_State!M100:N100)*FE_ConvertionFactors!$E$84*FE_ConvertionFactors!$F$84*FE_ConvertionFactors!$G$84</f>
        <v>134849.65045230606</v>
      </c>
      <c r="DT100" s="181">
        <f>SUM(DB_Census_State!O100:P100)*FE_ConvertionFactors!$E$85*FE_ConvertionFactors!$F$85*FE_ConvertionFactors!$G$85</f>
        <v>202.49740202799998</v>
      </c>
      <c r="DU100" s="181">
        <f>SUM(DB_Census_State!Q100:S100)*FE_ConvertionFactors!$E$86*FE_ConvertionFactors!$F$86*FE_ConvertionFactors!$G$86</f>
        <v>1704.1139755860002</v>
      </c>
      <c r="DV100" s="181">
        <f>DB_Census_State!U100*FE_ConvertionFactors!$E$87*FE_ConvertionFactors!$F$87*FE_ConvertionFactors!$G$87</f>
        <v>24904.691333287181</v>
      </c>
      <c r="DW100" s="181">
        <f>DB_Census_State!V100*FE_ConvertionFactors!$E$88*FE_ConvertionFactors!$F$88*FE_ConvertionFactors!$G$88</f>
        <v>75032.210182500014</v>
      </c>
      <c r="DX100" s="181">
        <f>SUM(DB_Census_State!M100:N100)*FE_ConvertionFactors!$E$84*FE_ConvertionFactors!$F$84*FE_ConvertionFactors!$H$84</f>
        <v>7618129.6034744335</v>
      </c>
      <c r="DY100" s="181">
        <f>SUM(DB_Census_State!O100:P100)*FE_ConvertionFactors!$E$85*FE_ConvertionFactors!$F$85*FE_ConvertionFactors!$H$85</f>
        <v>12626.308597040001</v>
      </c>
      <c r="DZ100" s="181">
        <f>SUM(DB_Census_State!Q100:S100)*FE_ConvertionFactors!$E$86*FE_ConvertionFactors!$F$86*FE_ConvertionFactors!$H$86</f>
        <v>108295.012837</v>
      </c>
      <c r="EA100" s="181">
        <f>DB_Census_State!U100*FE_ConvertionFactors!$E$87*FE_ConvertionFactors!$F$87*FE_ConvertionFactors!$H$87</f>
        <v>1903337.8091501859</v>
      </c>
      <c r="EB100" s="181">
        <f>DB_Census_State!V100*FE_ConvertionFactors!$E$88*FE_ConvertionFactors!$F$88*FE_ConvertionFactors!$H$88</f>
        <v>4484683.8270000005</v>
      </c>
      <c r="EC100" s="181">
        <f>SUM(DB_Census_State!M100:N100)*FE_ConvertionFactors!$E$84*FE_ConvertionFactors!$F$84*FE_ConvertionFactors!$I$84</f>
        <v>5137129.5410402305</v>
      </c>
      <c r="ED100" s="181">
        <f>SUM(DB_Census_State!O100:P100)*FE_ConvertionFactors!$E$85*FE_ConvertionFactors!$F$85*FE_ConvertionFactors!$I$85</f>
        <v>8528.7141089439992</v>
      </c>
      <c r="EE100" s="181">
        <f>SUM(DB_Census_State!Q100:S100)*FE_ConvertionFactors!$E$86*FE_ConvertionFactors!$F$86*FE_ConvertionFactors!$I$86</f>
        <v>73150.216218200003</v>
      </c>
      <c r="EF100" s="181">
        <f>DB_Census_State!U100*FE_ConvertionFactors!$E$87*FE_ConvertionFactors!$F$87*FE_ConvertionFactors!$I$87</f>
        <v>1522670.2473201489</v>
      </c>
      <c r="EG100" s="181">
        <f>DB_Census_State!V100*FE_ConvertionFactors!$E$88*FE_ConvertionFactors!$F$88*FE_ConvertionFactors!$I$88</f>
        <v>2863298.1357000009</v>
      </c>
      <c r="EH100" s="181">
        <f>DB_Census_State!W100*0.00104*FE_ConvertionFactors!$F$90*FE_ConvertionFactors!$G$90</f>
        <v>192339.5990776</v>
      </c>
      <c r="EI100" s="181">
        <f>DB_Census_State!X100*0.00104*FE_ConvertionFactors!$F$91*FE_ConvertionFactors!$G$91</f>
        <v>101.57568719999999</v>
      </c>
      <c r="EJ100" s="181">
        <f>DB_Census_State!Y100*0.000054*FE_ConvertionFactors!$F$92*FE_ConvertionFactors!$G$92</f>
        <v>22731.2411508</v>
      </c>
      <c r="EK100" s="205">
        <f>DB_Census_State!W100*0.00104*FE_ConvertionFactors!$F$90*FE_ConvertionFactors!$H$90</f>
        <v>22863008.946959998</v>
      </c>
      <c r="EL100" s="205">
        <f>DB_Census_State!X100*0.00104*FE_ConvertionFactors!$F$91*FE_ConvertionFactors!$H$91</f>
        <v>12074.091119999999</v>
      </c>
      <c r="EM100" s="205">
        <f>DB_Census_State!Y100*0.000054*FE_ConvertionFactors!$F$92*FE_ConvertionFactors!$H$92</f>
        <v>1889940.3356808</v>
      </c>
      <c r="EN100" s="205">
        <f>DB_Census_State!W100*0.00104*FE_ConvertionFactors!$F$90*FE_ConvertionFactors!$I$90</f>
        <v>15866202.399382398</v>
      </c>
      <c r="EO100" s="205">
        <f>DB_Census_State!X100*0.00104*FE_ConvertionFactors!$F$91*FE_ConvertionFactors!$I$91</f>
        <v>8379.0359327999995</v>
      </c>
      <c r="EP100" s="205">
        <f>DB_Census_State!Y100*0.000054*FE_ConvertionFactors!$F$92*FE_ConvertionFactors!$I$92</f>
        <v>1117078.1365536</v>
      </c>
    </row>
    <row r="101" spans="1:146" x14ac:dyDescent="0.2">
      <c r="A101" s="203">
        <v>32</v>
      </c>
      <c r="B101" s="203" t="s">
        <v>49</v>
      </c>
      <c r="C101" s="203">
        <v>2006</v>
      </c>
      <c r="D101" s="204" t="s">
        <v>202</v>
      </c>
      <c r="E101" s="205">
        <f>DB_Census_State!AL101*FE_ConvertionFactors!$C$4*FE_ConvertionFactors!$F$4*FE_ConvertionFactors!$G$4</f>
        <v>0</v>
      </c>
      <c r="F101" s="205">
        <f>DB_Census_State!AL101*FE_ConvertionFactors!$C$5*FE_ConvertionFactors!$F$5*FE_ConvertionFactors!$G$5</f>
        <v>0</v>
      </c>
      <c r="G101" s="205">
        <f>(DB_Census_State!AL101*FE_ConvertionFactors!$D$9/FE_ConvertionFactors!$D$3)*FE_ConvertionFactors!$C$10*FE_ConvertionFactors!$F$10*FE_ConvertionFactors!$G$10</f>
        <v>0</v>
      </c>
      <c r="H101" s="205">
        <f>(DB_Census_State!AL101*FE_ConvertionFactors!$D$9/FE_ConvertionFactors!$D$3)*FE_ConvertionFactors!$C$11*FE_ConvertionFactors!$F$11*FE_ConvertionFactors!$G$11</f>
        <v>0</v>
      </c>
      <c r="I101" s="205">
        <f>DB_Census_State!AL101*FE_ConvertionFactors!$C$4*FE_ConvertionFactors!$F$4*FE_ConvertionFactors!$H$4</f>
        <v>0</v>
      </c>
      <c r="J101" s="205">
        <f>DB_Census_State!AL101*FE_ConvertionFactors!$C$5*FE_ConvertionFactors!$F$5*FE_ConvertionFactors!$H$5</f>
        <v>0</v>
      </c>
      <c r="K101" s="205">
        <f>(DB_Census_State!AL101*FE_ConvertionFactors!$D$9/FE_ConvertionFactors!$D$3)*FE_ConvertionFactors!$C$10*FE_ConvertionFactors!$F$10*FE_ConvertionFactors!$H$10</f>
        <v>0</v>
      </c>
      <c r="L101" s="205">
        <f>(DB_Census_State!AL101*FE_ConvertionFactors!$D$9/FE_ConvertionFactors!$D$3)*FE_ConvertionFactors!$C$11*FE_ConvertionFactors!$F$11*FE_ConvertionFactors!$H$11</f>
        <v>0</v>
      </c>
      <c r="M101" s="205">
        <f>DB_Census_State!AL101*FE_ConvertionFactors!$C$4*FE_ConvertionFactors!$F$4*FE_ConvertionFactors!$I$4</f>
        <v>0</v>
      </c>
      <c r="N101" s="205">
        <f>DB_Census_State!AL101*FE_ConvertionFactors!$C$5*FE_ConvertionFactors!$F$5*FE_ConvertionFactors!$L$5</f>
        <v>0</v>
      </c>
      <c r="O101" s="205">
        <f>DB_Census_State!AM101*FE_ConvertionFactors!$C$14*FE_ConvertionFactors!$F$14*FE_ConvertionFactors!$G$14</f>
        <v>174.63576</v>
      </c>
      <c r="P101" s="205">
        <f>DB_Census_State!AM101*FE_ConvertionFactors!$C$15*FE_ConvertionFactors!$F$15*FE_ConvertionFactors!$G$15</f>
        <v>50.205521999999995</v>
      </c>
      <c r="Q101" s="205">
        <f>DB_Census_State!AM101*FE_ConvertionFactors!$C$16*FE_ConvertionFactors!$F$16*FE_ConvertionFactors!$G$16</f>
        <v>69.854303999999999</v>
      </c>
      <c r="R101" s="205">
        <f>DB_Census_State!AM101*FE_ConvertionFactors!$C$17*FE_ConvertionFactors!$F$17*FE_ConvertionFactors!$G$17</f>
        <v>25.604259000000003</v>
      </c>
      <c r="S101" s="205">
        <f>(DB_Census_State!AM101*FE_ConvertionFactors!$D$19/FE_ConvertionFactors!$D$13)*FE_ConvertionFactors!$F$19*FE_ConvertionFactors!$G$19</f>
        <v>179.35456000000005</v>
      </c>
      <c r="T101" s="205">
        <f>DB_Census_State!AM101*FE_ConvertionFactors!$C$14*FE_ConvertionFactors!$F$14*FE_ConvertionFactors!$H$14</f>
        <v>30225.420000000002</v>
      </c>
      <c r="U101" s="205">
        <f>DB_Census_State!AM101*FE_ConvertionFactors!$C$15*FE_ConvertionFactors!$F$15*FE_ConvertionFactors!$H$15</f>
        <v>7191.6017999999995</v>
      </c>
      <c r="V101" s="205">
        <f>DB_Census_State!AM101*FE_ConvertionFactors!$C$16*FE_ConvertionFactors!$F$16*FE_ConvertionFactors!$H$16</f>
        <v>12090.168000000001</v>
      </c>
      <c r="W101" s="205">
        <f>DB_Census_State!AM101*FE_ConvertionFactors!$C$17*FE_ConvertionFactors!$F$17*FE_ConvertionFactors!$H$17</f>
        <v>11279.714100000001</v>
      </c>
      <c r="X101" s="205">
        <f>(DB_Census_State!AM101*FE_ConvertionFactors!$D$19/FE_ConvertionFactors!$D$13)*FE_ConvertionFactors!$F$19*FE_ConvertionFactors!$H$19</f>
        <v>66190.373333333337</v>
      </c>
      <c r="Y101" s="205">
        <f>DB_Census_State!AM101*FE_ConvertionFactors!$C$14*FE_ConvertionFactors!$F$14*FE_ConvertionFactors!$I$14</f>
        <v>28042.472999999998</v>
      </c>
      <c r="Z101" s="205">
        <f>DB_Census_State!AM101*FE_ConvertionFactors!$C$15*FE_ConvertionFactors!$F$15*FE_ConvertionFactors!$L$15</f>
        <v>4800.0549749999991</v>
      </c>
      <c r="AA101" s="205">
        <f>DB_Census_State!AM101*FE_ConvertionFactors!$C$15*FE_ConvertionFactors!$F$15*FE_ConvertionFactors!$I$14</f>
        <v>5665.0825499999992</v>
      </c>
      <c r="AB101" s="205">
        <f>DB_Census_State!AM101*FE_ConvertionFactors!$C$16*FE_ConvertionFactors!$F$16*FE_ConvertionFactors!$L$16</f>
        <v>8043.2469045384614</v>
      </c>
      <c r="AC101" s="205">
        <f>DB_Census_State!AM101*FE_ConvertionFactors!$C$16*FE_ConvertionFactors!$F$16*FE_ConvertionFactors!$I$14</f>
        <v>11216.9892</v>
      </c>
      <c r="AD101" s="205">
        <f>DB_Census_State!AN101*FE_ConvertionFactors!$C$22*FE_ConvertionFactors!$F$22*FE_ConvertionFactors!$G$22</f>
        <v>852.46376599999985</v>
      </c>
      <c r="AE101" s="205">
        <f>DB_Census_State!AN101*FE_ConvertionFactors!$C$23*FE_ConvertionFactors!$F$23*FE_ConvertionFactors!$G$23</f>
        <v>342.59392859999997</v>
      </c>
      <c r="AF101" s="205">
        <f>(DB_Census_State!AN101*FE_ConvertionFactors!$D$25/FE_ConvertionFactors!$D$21)*FE_ConvertionFactors!$F$25*FE_ConvertionFactors!$G$25</f>
        <v>19418.042560000002</v>
      </c>
      <c r="AG101" s="205">
        <f>DB_Census_State!AN101*FE_ConvertionFactors!$C$22*FE_ConvertionFactors!$F$22*FE_ConvertionFactors!$H$22</f>
        <v>276648.61839999998</v>
      </c>
      <c r="AH101" s="205">
        <f>DB_Census_State!AN101*FE_ConvertionFactors!$C$23*FE_ConvertionFactors!$F$23*FE_ConvertionFactors!$H$23</f>
        <v>88784.905439999988</v>
      </c>
      <c r="AI101" s="205">
        <f>(DB_Census_State!AN101*FE_ConvertionFactors!$D$25/FE_ConvertionFactors!$D$21)*FE_ConvertionFactors!$F$25*FE_ConvertionFactors!$H$25</f>
        <v>2070478.0319999999</v>
      </c>
      <c r="AJ101" s="205">
        <f>DB_Census_State!AN101*FE_ConvertionFactors!$C$22*FE_ConvertionFactors!$F$22*FE_ConvertionFactors!$I$22</f>
        <v>244480.17439999996</v>
      </c>
      <c r="AK101" s="205">
        <f>DB_Census_State!AO101*FE_ConvertionFactors!$F$27*FE_ConvertionFactors!$G$27</f>
        <v>1360.7160000000001</v>
      </c>
      <c r="AL101" s="205">
        <f>DB_Census_State!AO101*FE_ConvertionFactors!$C$29*FE_ConvertionFactors!$F$29*FE_ConvertionFactors!$G$29</f>
        <v>1474.4129400000002</v>
      </c>
      <c r="AM101" s="205">
        <f>DB_Census_State!AO101*FE_ConvertionFactors!$F$27*FE_ConvertionFactors!$H$27</f>
        <v>121103.724</v>
      </c>
      <c r="AN101" s="205">
        <f>DB_Census_State!AO101*FE_ConvertionFactors!$C$29*FE_ConvertionFactors!$F$29*FE_ConvertionFactors!$H$29</f>
        <v>333179.02799999999</v>
      </c>
      <c r="AO101" s="205">
        <f>DB_Census_State!AO101*FE_ConvertionFactors!$F$27*FE_ConvertionFactors!$I$27</f>
        <v>64974.189000000006</v>
      </c>
      <c r="AP101" s="205">
        <f>DB_Census_State!AP101*FE_ConvertionFactors!$F$31*FE_ConvertionFactors!$G$31</f>
        <v>55787.203709999994</v>
      </c>
      <c r="AQ101" s="205">
        <f>DB_Census_State!AP101*FE_ConvertionFactors!$F$31*FE_ConvertionFactors!$H$31</f>
        <v>7611514.3692000005</v>
      </c>
      <c r="AR101" s="205">
        <f>DB_Census_State!AP101*FE_ConvertionFactors!$F$31*FE_ConvertionFactors!$I$31</f>
        <v>6342928.6410000008</v>
      </c>
      <c r="AS101" s="205">
        <f>DB_Census_State!AQ101*FE_ConvertionFactors!$C$34*FE_ConvertionFactors!$F$34*FE_ConvertionFactors!$G$34</f>
        <v>4251.8851200000008</v>
      </c>
      <c r="AT101" s="205">
        <f>DB_Census_State!AQ101*FE_ConvertionFactors!$C$35*FE_ConvertionFactors!$F$35*FE_ConvertionFactors!$G$35</f>
        <v>14145.110676</v>
      </c>
      <c r="AU101" s="205">
        <f>DB_Census_State!AQ101*FE_ConvertionFactors!$C$35*FE_ConvertionFactors!$C$37*FE_ConvertionFactors!$F$37*FE_ConvertionFactors!$G$37</f>
        <v>8097.2900225280009</v>
      </c>
      <c r="AV101" s="205">
        <f>DB_Census_State!AQ101*FE_ConvertionFactors!$C$35*FE_ConvertionFactors!$C$38*FE_ConvertionFactors!$C$39*FE_ConvertionFactors!$F$39*FE_ConvertionFactors!$G$39</f>
        <v>3014.916830442</v>
      </c>
      <c r="AW101" s="205">
        <f>DB_Census_State!AQ101*FE_ConvertionFactors!$C$35*FE_ConvertionFactors!$C$38*FE_ConvertionFactors!$C$40*FE_ConvertionFactors!$F$40*FE_ConvertionFactors!$G$40</f>
        <v>619.50345830999993</v>
      </c>
      <c r="AX101" s="205">
        <f>DB_Census_State!AQ101*FE_ConvertionFactors!$C$35*FE_ConvertionFactors!$C$38*FE_ConvertionFactors!$C$41*FE_ConvertionFactors!$F$41*FE_ConvertionFactors!$G$41</f>
        <v>0</v>
      </c>
      <c r="AY101" s="205">
        <f>DB_Census_State!AQ101*FE_ConvertionFactors!$C$35*FE_ConvertionFactors!$C$42*FE_ConvertionFactors!$C$44*FE_ConvertionFactors!$F$44*FE_ConvertionFactors!$G$44</f>
        <v>16257.030750601976</v>
      </c>
      <c r="AZ101" s="205">
        <f>(DB_Census_State!AQ101*FE_ConvertionFactors!$D$46/FE_ConvertionFactors!$D$33)*FE_ConvertionFactors!$F$46*FE_ConvertionFactors!$G$46</f>
        <v>55800.930432000001</v>
      </c>
      <c r="BA101" s="205">
        <f>DB_Census_State!AQ101*FE_ConvertionFactors!$C$34*FE_ConvertionFactors!$F$34*FE_ConvertionFactors!$H$34</f>
        <v>1445640.9408000002</v>
      </c>
      <c r="BB101" s="205">
        <f>DB_Census_State!AQ101*FE_ConvertionFactors!$C$35*FE_ConvertionFactors!$F$35*FE_ConvertionFactors!$H$35</f>
        <v>16031125.432800001</v>
      </c>
      <c r="BC101" s="205">
        <f>DB_Census_State!AQ101*FE_ConvertionFactors!$C$35*FE_ConvertionFactors!$C$37*FE_ConvertionFactors!$F$37*FE_ConvertionFactors!$H$37</f>
        <v>8277229.8008064004</v>
      </c>
      <c r="BD101" s="205">
        <f>DB_Census_State!AQ101*FE_ConvertionFactors!$C$35*FE_ConvertionFactors!$C$38*FE_ConvertionFactors!$C$39*FE_ConvertionFactors!$F$39*FE_ConvertionFactors!$H$39</f>
        <v>805805.04377267987</v>
      </c>
      <c r="BE101" s="205">
        <f>DB_Census_State!AQ101*FE_ConvertionFactors!$C$35*FE_ConvertionFactors!$C$38*FE_ConvertionFactors!$C$40*FE_ConvertionFactors!$F$40*FE_ConvertionFactors!$H$40</f>
        <v>277087.0013532</v>
      </c>
      <c r="BF101" s="205">
        <f>DB_Census_State!AQ101*FE_ConvertionFactors!$C$35*FE_ConvertionFactors!$C$38*FE_ConvertionFactors!$C$41*FE_ConvertionFactors!$F$41*FE_ConvertionFactors!$H$41</f>
        <v>3023740.0615148996</v>
      </c>
      <c r="BG101" s="205">
        <f>DB_Census_State!AQ101*FE_ConvertionFactors!$C$35*FE_ConvertionFactors!$C$42*FE_ConvertionFactors!$C$44*FE_ConvertionFactors!$F$44*FE_ConvertionFactors!$H$44</f>
        <v>1705655.6853090599</v>
      </c>
      <c r="BH101" s="205">
        <f>(DB_Census_State!AQ101*FE_ConvertionFactors!$D$46/FE_ConvertionFactors!$D$33)*FE_ConvertionFactors!$F$46*FE_ConvertionFactors!$H$46</f>
        <v>18242611.872000001</v>
      </c>
      <c r="BI101" s="205">
        <f>DB_Census_State!AQ101*FE_ConvertionFactors!$C$35*FE_ConvertionFactors!$C$38*FE_ConvertionFactors!$C$41*FE_ConvertionFactors!$F$41*FE_ConvertionFactors!$I$41</f>
        <v>2799119.3712309352</v>
      </c>
      <c r="BJ101" s="181">
        <f>DB_Census_State!AR101*FE_ConvertionFactors!$F$48*FE_ConvertionFactors!$G$48</f>
        <v>2600.1304560000003</v>
      </c>
      <c r="BK101" s="205">
        <f>(DB_Census_State!AR101*FE_ConvertionFactors!$D$50/FE_ConvertionFactors!$D$48)*FE_ConvertionFactors!$F$50*FE_ConvertionFactors!$G$50</f>
        <v>1102.80324</v>
      </c>
      <c r="BL101" s="181">
        <f>DB_Census_State!AR101*FE_ConvertionFactors!$F$48*FE_ConvertionFactors!$H$48</f>
        <v>195009.78420000002</v>
      </c>
      <c r="BM101" s="205">
        <f>(DB_Census_State!AR101*FE_ConvertionFactors!$D$50/FE_ConvertionFactors!$D$48)*FE_ConvertionFactors!$F$50*FE_ConvertionFactors!$H$50</f>
        <v>278030.67599999998</v>
      </c>
      <c r="BN101" s="181">
        <f>DB_Census_State!AR101*FE_ConvertionFactors!$F$48*FE_ConvertionFactors!$I$48</f>
        <v>137660.13261000003</v>
      </c>
      <c r="BO101" s="181">
        <f>DB_Census_State!AS101*FE_ConvertionFactors!$F$52*FE_ConvertionFactors!$G$52</f>
        <v>105.56433</v>
      </c>
      <c r="BP101" s="205">
        <f>DB_Census_State!AS101*FE_ConvertionFactors!$C$53*FE_ConvertionFactors!$F$53*FE_ConvertionFactors!$G$53</f>
        <v>31.669298999999999</v>
      </c>
      <c r="BQ101" s="205">
        <f>DB_Census_State!AS101*FE_ConvertionFactors!$C$54*FE_ConvertionFactors!$C$55*FE_ConvertionFactors!$F$55*FE_ConvertionFactors!$G$55</f>
        <v>51.038609999999998</v>
      </c>
      <c r="BR101" s="205">
        <f>DB_Census_State!AS101*FE_ConvertionFactors!$C$54*FE_ConvertionFactors!$C$56*FE_ConvertionFactors!$F$56*FE_ConvertionFactors!$G$56</f>
        <v>8.9727141943359658</v>
      </c>
      <c r="BS101" s="205">
        <f>DB_Census_State!AS101*FE_ConvertionFactors!$F$52*FE_ConvertionFactors!$H$52</f>
        <v>25107.192000000003</v>
      </c>
      <c r="BT101" s="205">
        <f>DB_Census_State!AS101*FE_ConvertionFactors!$C$53*FE_ConvertionFactors!$F$53*FE_ConvertionFactors!$H$53</f>
        <v>7532.1576000000005</v>
      </c>
      <c r="BU101" s="205">
        <f>DB_Census_State!AS101*FE_ConvertionFactors!$C$54*FE_ConvertionFactors!$C$55*FE_ConvertionFactors!$F$55*FE_ConvertionFactors!$H$55</f>
        <v>15396.647350000001</v>
      </c>
      <c r="BV101" s="205">
        <f>DB_Census_State!AS101*FE_ConvertionFactors!$C$54*FE_ConvertionFactors!$C$56*FE_ConvertionFactors!$F$56*FE_ConvertionFactors!$H$56</f>
        <v>2356.8329283789139</v>
      </c>
      <c r="BW101" s="205">
        <f>DB_Census_State!AS101*FE_ConvertionFactors!$F$52*FE_ConvertionFactors!$I$52</f>
        <v>12838.905000000001</v>
      </c>
      <c r="BX101" s="205">
        <f>DB_Census_State!AS101*FE_ConvertionFactors!$C$53*FE_ConvertionFactors!$F$53*FE_ConvertionFactors!$I$53</f>
        <v>3851.6714999999999</v>
      </c>
      <c r="BY101" s="205">
        <f>DB_Census_State!AS101*FE_ConvertionFactors!$C$54*FE_ConvertionFactors!$C$55*FE_ConvertionFactors!$F$55*FE_ConvertionFactors!$L$55</f>
        <v>7996.0489000000007</v>
      </c>
      <c r="BZ101" s="205">
        <f>DB_Census_State!AS101*FE_ConvertionFactors!$C$54*FE_ConvertionFactors!$C$56*FE_ConvertionFactors!$F$56*FE_ConvertionFactors!$I$56</f>
        <v>1345.9071291503949</v>
      </c>
      <c r="CA101" s="205">
        <f>DB_Census_State!AT101*FE_ConvertionFactors!$F$58*FE_ConvertionFactors!$G$58</f>
        <v>1896.1529600000001</v>
      </c>
      <c r="CB101" s="205">
        <f>(DB_Census_State!AT101*FE_ConvertionFactors!$D$60/FE_ConvertionFactors!$D$58)*FE_ConvertionFactors!$F$60*FE_ConvertionFactors!$G$60</f>
        <v>8890.8619090909087</v>
      </c>
      <c r="CC101" s="205">
        <f>DB_Census_State!AT101*FE_ConvertionFactors!$F$58*FE_ConvertionFactors!$H$58</f>
        <v>1247085.2160000002</v>
      </c>
      <c r="CD101" s="205">
        <f>(DB_Census_State!AT101*FE_ConvertionFactors!$D$60/FE_ConvertionFactors!$D$58)*FE_ConvertionFactors!$F$60*FE_ConvertionFactors!$H$60</f>
        <v>710554.82727272727</v>
      </c>
      <c r="CE101" s="205">
        <f>DB_Census_State!AT101*FE_ConvertionFactors!$F$58*FE_ConvertionFactors!$I$58</f>
        <v>933490.68800000008</v>
      </c>
      <c r="CF101" s="205">
        <f>DB_Census_State!AU101*FE_ConvertionFactors!$F$62*FE_ConvertionFactors!$G$62</f>
        <v>4564.5600000000004</v>
      </c>
      <c r="CG101" s="205">
        <f>DB_Census_State!AU101*FE_ConvertionFactors!$C$63*FE_ConvertionFactors!$F$63*FE_ConvertionFactors!$G$63</f>
        <v>1825.8240000000003</v>
      </c>
      <c r="CH101" s="205">
        <f>DB_Census_State!AU101*FE_ConvertionFactors!$C$64*FE_ConvertionFactors!$F$64*FE_ConvertionFactors!$G$64</f>
        <v>2738.7360000000003</v>
      </c>
      <c r="CI101" s="205">
        <f>(DB_Census_State!AU101*FE_ConvertionFactors!$D$66/FE_ConvertionFactors!$D$62)*FE_ConvertionFactors!$F$66*FE_ConvertionFactors!$G$66</f>
        <v>2424.9225000000001</v>
      </c>
      <c r="CJ101" s="205">
        <f>DB_Census_State!AU101*FE_ConvertionFactors!$F$62*FE_ConvertionFactors!$H$62</f>
        <v>858137.28</v>
      </c>
      <c r="CK101" s="205">
        <f>DB_Census_State!AU101*FE_ConvertionFactors!$C$63*FE_ConvertionFactors!$F$63*FE_ConvertionFactors!$H$63</f>
        <v>343254.91200000007</v>
      </c>
      <c r="CL101" s="205">
        <f>DB_Census_State!AU101*FE_ConvertionFactors!$C$64*FE_ConvertionFactors!$F$64*FE_ConvertionFactors!$H$64</f>
        <v>514882.36800000002</v>
      </c>
      <c r="CM101" s="205">
        <f>(DB_Census_State!AU101*FE_ConvertionFactors!$D$66/FE_ConvertionFactors!$D$62)*FE_ConvertionFactors!$F$66*FE_ConvertionFactors!$H$66</f>
        <v>727476.75</v>
      </c>
      <c r="CN101" s="205">
        <f>DB_Census_State!AU101*FE_ConvertionFactors!$F$62*FE_ConvertionFactors!$I$62</f>
        <v>730329.59999999998</v>
      </c>
      <c r="CO101" s="205">
        <f>DB_Census_State!AU101*FE_ConvertionFactors!$C$63*FE_ConvertionFactors!$F$63*FE_ConvertionFactors!$I$63</f>
        <v>292131.84000000003</v>
      </c>
      <c r="CP101" s="205">
        <f>DB_Census_State!AU101*FE_ConvertionFactors!$C$64*FE_ConvertionFactors!$F$64*FE_ConvertionFactors!$L$64</f>
        <v>439567.12799999991</v>
      </c>
      <c r="CQ101" s="205">
        <f>DB_Census_State!AU101*FE_ConvertionFactors!$C$64*FE_ConvertionFactors!$F$64*FE_ConvertionFactors!$I$63</f>
        <v>438197.76000000001</v>
      </c>
      <c r="CR101" s="205">
        <f>DB_Census_State!AV101*FE_ConvertionFactors!$F$68*FE_ConvertionFactors!$G$68</f>
        <v>0</v>
      </c>
      <c r="CS101" s="205">
        <f>DB_Census_State!AV101*FE_ConvertionFactors!$C$69*FE_ConvertionFactors!$F$69*FE_ConvertionFactors!$G$69</f>
        <v>0</v>
      </c>
      <c r="CT101" s="205">
        <f>DB_Census_State!AV101*FE_ConvertionFactors!$C$70*FE_ConvertionFactors!$C$71*FE_ConvertionFactors!$F$71*FE_ConvertionFactors!$G$71</f>
        <v>0</v>
      </c>
      <c r="CU101" s="205">
        <f>DB_Census_State!AV101*FE_ConvertionFactors!$C$70*FE_ConvertionFactors!$C$72*FE_ConvertionFactors!$F$72*FE_ConvertionFactors!$G$72</f>
        <v>0</v>
      </c>
      <c r="CV101" s="205">
        <f>(DB_Census_State!AV101*FE_ConvertionFactors!$D$74/FE_ConvertionFactors!$D$69)*FE_ConvertionFactors!$F$74*FE_ConvertionFactors!$G$74</f>
        <v>0</v>
      </c>
      <c r="CW101" s="205">
        <f>DB_Census_State!AV101*FE_ConvertionFactors!$F$68*FE_ConvertionFactors!$H$68</f>
        <v>0</v>
      </c>
      <c r="CX101" s="205">
        <f>DB_Census_State!AV101*FE_ConvertionFactors!$C$69*FE_ConvertionFactors!$F$69*FE_ConvertionFactors!$H$69</f>
        <v>0</v>
      </c>
      <c r="CY101" s="205">
        <f>DB_Census_State!AV101*FE_ConvertionFactors!$C$70*FE_ConvertionFactors!$C$71*FE_ConvertionFactors!$F$71*FE_ConvertionFactors!$H$71</f>
        <v>0</v>
      </c>
      <c r="CZ101" s="205">
        <f>DB_Census_State!AV101*FE_ConvertionFactors!$C$70*FE_ConvertionFactors!$C$72*FE_ConvertionFactors!$F$72*FE_ConvertionFactors!$H$72</f>
        <v>0</v>
      </c>
      <c r="DA101" s="205">
        <f>(DB_Census_State!AV101*FE_ConvertionFactors!$D$74/FE_ConvertionFactors!$D$69)*FE_ConvertionFactors!$F$74*FE_ConvertionFactors!$H$74</f>
        <v>0</v>
      </c>
      <c r="DB101" s="205">
        <f>DB_Census_State!AV101*FE_ConvertionFactors!$F$68*FE_ConvertionFactors!$I$68</f>
        <v>0</v>
      </c>
      <c r="DC101" s="205">
        <f>DB_Census_State!AV101*FE_ConvertionFactors!$C$69*FE_ConvertionFactors!$F$69*FE_ConvertionFactors!$I$69</f>
        <v>0</v>
      </c>
      <c r="DD101" s="205">
        <f>DB_Census_State!AV101*FE_ConvertionFactors!$C$70*FE_ConvertionFactors!$C$71*FE_ConvertionFactors!$F$71*FE_ConvertionFactors!$I$71</f>
        <v>0</v>
      </c>
      <c r="DE101" s="205">
        <f>DB_Census_State!AV101*FE_ConvertionFactors!$C$70*FE_ConvertionFactors!$C$72*FE_ConvertionFactors!$F$72*FE_ConvertionFactors!$L$72</f>
        <v>0</v>
      </c>
      <c r="DF101" s="205">
        <f>DB_Census_State!AV101*FE_ConvertionFactors!$C$70*FE_ConvertionFactors!$C$72*FE_ConvertionFactors!$F$72*FE_ConvertionFactors!$I$69</f>
        <v>0</v>
      </c>
      <c r="DG101" s="205">
        <f>DB_Census_State!AW101*FE_ConvertionFactors!$F$76*FE_ConvertionFactors!$G$76</f>
        <v>0</v>
      </c>
      <c r="DH101" s="205">
        <f>DB_Census_State!AW101*FE_ConvertionFactors!$C$77*FE_ConvertionFactors!$F$77*FE_ConvertionFactors!$G$77</f>
        <v>0</v>
      </c>
      <c r="DI101" s="205">
        <f>DB_Census_State!AW101*FE_ConvertionFactors!$C$78*FE_ConvertionFactors!$F$78*FE_ConvertionFactors!$G$78</f>
        <v>0</v>
      </c>
      <c r="DJ101" s="205">
        <f>(DB_Census_State!AW101*FE_ConvertionFactors!$D$80/FE_ConvertionFactors!$D$76)*FE_ConvertionFactors!$F$80*FE_ConvertionFactors!$G$80</f>
        <v>0</v>
      </c>
      <c r="DK101" s="205">
        <f>DB_Census_State!AW101*FE_ConvertionFactors!$F$76*FE_ConvertionFactors!$H$76</f>
        <v>0</v>
      </c>
      <c r="DL101" s="205">
        <f>DB_Census_State!AW101*FE_ConvertionFactors!$C$77*FE_ConvertionFactors!$F$77*FE_ConvertionFactors!$H$77</f>
        <v>0</v>
      </c>
      <c r="DM101" s="205">
        <f>DB_Census_State!AW101*FE_ConvertionFactors!$C$78*FE_ConvertionFactors!$F$78*FE_ConvertionFactors!$H$78</f>
        <v>0</v>
      </c>
      <c r="DN101" s="205">
        <f>(DB_Census_State!AW101*FE_ConvertionFactors!$D$80/FE_ConvertionFactors!$D$76)*FE_ConvertionFactors!$F$80*FE_ConvertionFactors!$H$80</f>
        <v>0</v>
      </c>
      <c r="DO101" s="205">
        <f>DB_Census_State!AW101*FE_ConvertionFactors!$F$76*FE_ConvertionFactors!$I$76</f>
        <v>0</v>
      </c>
      <c r="DP101" s="205">
        <f>DB_Census_State!AW101*FE_ConvertionFactors!$C$77*FE_ConvertionFactors!$F$77*FE_ConvertionFactors!$I$77</f>
        <v>0</v>
      </c>
      <c r="DQ101" s="205">
        <f>DB_Census_State!AW101*FE_ConvertionFactors!$C$78*FE_ConvertionFactors!$F$78*FE_ConvertionFactors!$L$78</f>
        <v>0</v>
      </c>
      <c r="DR101" s="205">
        <f>DB_Census_State!AW101*FE_ConvertionFactors!$C$78*FE_ConvertionFactors!$F$78*FE_ConvertionFactors!$I$77</f>
        <v>0</v>
      </c>
      <c r="DS101" s="181">
        <f>SUM(DB_Census_State!M101:N101)*FE_ConvertionFactors!$E$84*FE_ConvertionFactors!$F$84*FE_ConvertionFactors!$G$84</f>
        <v>11874.856280745724</v>
      </c>
      <c r="DT101" s="181">
        <f>SUM(DB_Census_State!O101:P101)*FE_ConvertionFactors!$E$85*FE_ConvertionFactors!$F$85*FE_ConvertionFactors!$G$85</f>
        <v>30.975467202000004</v>
      </c>
      <c r="DU101" s="181">
        <f>SUM(DB_Census_State!Q101:S101)*FE_ConvertionFactors!$E$86*FE_ConvertionFactors!$F$86*FE_ConvertionFactors!$G$86</f>
        <v>114.83957447100001</v>
      </c>
      <c r="DV101" s="181">
        <f>DB_Census_State!U101*FE_ConvertionFactors!$E$87*FE_ConvertionFactors!$F$87*FE_ConvertionFactors!$G$87</f>
        <v>1698.6752548912043</v>
      </c>
      <c r="DW101" s="181">
        <f>DB_Census_State!V101*FE_ConvertionFactors!$E$88*FE_ConvertionFactors!$F$88*FE_ConvertionFactors!$G$88</f>
        <v>14747.855895000002</v>
      </c>
      <c r="DX101" s="181">
        <f>SUM(DB_Census_State!M101:N101)*FE_ConvertionFactors!$E$84*FE_ConvertionFactors!$F$84*FE_ConvertionFactors!$H$84</f>
        <v>670852.27040576492</v>
      </c>
      <c r="DY101" s="181">
        <f>SUM(DB_Census_State!O101:P101)*FE_ConvertionFactors!$E$85*FE_ConvertionFactors!$F$85*FE_ConvertionFactors!$H$85</f>
        <v>1931.4114843600003</v>
      </c>
      <c r="DZ101" s="181">
        <f>SUM(DB_Census_State!Q101:S101)*FE_ConvertionFactors!$E$86*FE_ConvertionFactors!$F$86*FE_ConvertionFactors!$H$86</f>
        <v>7297.9585695000005</v>
      </c>
      <c r="EA101" s="181">
        <f>DB_Census_State!U101*FE_ConvertionFactors!$E$87*FE_ConvertionFactors!$F$87*FE_ConvertionFactors!$H$87</f>
        <v>129821.03631940551</v>
      </c>
      <c r="EB101" s="181">
        <f>DB_Census_State!V101*FE_ConvertionFactors!$E$88*FE_ConvertionFactors!$F$88*FE_ConvertionFactors!$H$88</f>
        <v>881481.04200000013</v>
      </c>
      <c r="EC101" s="181">
        <f>SUM(DB_Census_State!M101:N101)*FE_ConvertionFactors!$E$84*FE_ConvertionFactors!$F$84*FE_ConvertionFactors!$I$84</f>
        <v>452375.47736174188</v>
      </c>
      <c r="ED101" s="181">
        <f>SUM(DB_Census_State!O101:P101)*FE_ConvertionFactors!$E$85*FE_ConvertionFactors!$F$85*FE_ConvertionFactors!$I$85</f>
        <v>1304.6137950960001</v>
      </c>
      <c r="EE101" s="181">
        <f>SUM(DB_Census_State!Q101:S101)*FE_ConvertionFactors!$E$86*FE_ConvertionFactors!$F$86*FE_ConvertionFactors!$I$86</f>
        <v>4929.5644677</v>
      </c>
      <c r="EF101" s="181">
        <f>DB_Census_State!U101*FE_ConvertionFactors!$E$87*FE_ConvertionFactors!$F$87*FE_ConvertionFactors!$I$87</f>
        <v>103856.82905552442</v>
      </c>
      <c r="EG101" s="181">
        <f>DB_Census_State!V101*FE_ConvertionFactors!$E$88*FE_ConvertionFactors!$F$88*FE_ConvertionFactors!$I$88</f>
        <v>562791.7422000001</v>
      </c>
      <c r="EH101" s="181">
        <f>DB_Census_State!W101*0.00104*FE_ConvertionFactors!$F$90*FE_ConvertionFactors!$G$90</f>
        <v>10879.5596936</v>
      </c>
      <c r="EI101" s="181">
        <f>DB_Census_State!X101*0.00104*FE_ConvertionFactors!$F$91*FE_ConvertionFactors!$G$91</f>
        <v>5.9176831999999999</v>
      </c>
      <c r="EJ101" s="181">
        <f>DB_Census_State!Y101*0.000054*FE_ConvertionFactors!$F$92*FE_ConvertionFactors!$G$92</f>
        <v>10394.643621599998</v>
      </c>
      <c r="EK101" s="205">
        <f>DB_Census_State!W101*0.00104*FE_ConvertionFactors!$F$90*FE_ConvertionFactors!$H$90</f>
        <v>1293230.68056</v>
      </c>
      <c r="EL101" s="205">
        <f>DB_Census_State!X101*0.00104*FE_ConvertionFactors!$F$91*FE_ConvertionFactors!$H$91</f>
        <v>703.42271999999991</v>
      </c>
      <c r="EM101" s="205">
        <f>DB_Census_State!Y101*0.000054*FE_ConvertionFactors!$F$92*FE_ConvertionFactors!$H$92</f>
        <v>864240.3696815999</v>
      </c>
      <c r="EN101" s="205">
        <f>DB_Census_State!W101*0.00104*FE_ConvertionFactors!$F$90*FE_ConvertionFactors!$I$90</f>
        <v>897461.03736639989</v>
      </c>
      <c r="EO101" s="205">
        <f>DB_Census_State!X101*0.00104*FE_ConvertionFactors!$F$91*FE_ConvertionFactors!$I$91</f>
        <v>488.15303679999994</v>
      </c>
      <c r="EP101" s="205">
        <f>DB_Census_State!Y101*0.000054*FE_ConvertionFactors!$F$92*FE_ConvertionFactors!$I$92</f>
        <v>510822.48654719995</v>
      </c>
    </row>
    <row r="102" spans="1:146" x14ac:dyDescent="0.2">
      <c r="A102" s="203">
        <v>33</v>
      </c>
      <c r="B102" s="203" t="s">
        <v>50</v>
      </c>
      <c r="C102" s="203">
        <v>2006</v>
      </c>
      <c r="D102" s="204" t="s">
        <v>202</v>
      </c>
      <c r="E102" s="205">
        <f>DB_Census_State!AL102*FE_ConvertionFactors!$C$4*FE_ConvertionFactors!$F$4*FE_ConvertionFactors!$G$4</f>
        <v>0</v>
      </c>
      <c r="F102" s="205">
        <f>DB_Census_State!AL102*FE_ConvertionFactors!$C$5*FE_ConvertionFactors!$F$5*FE_ConvertionFactors!$G$5</f>
        <v>0</v>
      </c>
      <c r="G102" s="205">
        <f>(DB_Census_State!AL102*FE_ConvertionFactors!$D$9/FE_ConvertionFactors!$D$3)*FE_ConvertionFactors!$C$10*FE_ConvertionFactors!$F$10*FE_ConvertionFactors!$G$10</f>
        <v>0</v>
      </c>
      <c r="H102" s="205">
        <f>(DB_Census_State!AL102*FE_ConvertionFactors!$D$9/FE_ConvertionFactors!$D$3)*FE_ConvertionFactors!$C$11*FE_ConvertionFactors!$F$11*FE_ConvertionFactors!$G$11</f>
        <v>0</v>
      </c>
      <c r="I102" s="205">
        <f>DB_Census_State!AL102*FE_ConvertionFactors!$C$4*FE_ConvertionFactors!$F$4*FE_ConvertionFactors!$H$4</f>
        <v>0</v>
      </c>
      <c r="J102" s="205">
        <f>DB_Census_State!AL102*FE_ConvertionFactors!$C$5*FE_ConvertionFactors!$F$5*FE_ConvertionFactors!$H$5</f>
        <v>0</v>
      </c>
      <c r="K102" s="205">
        <f>(DB_Census_State!AL102*FE_ConvertionFactors!$D$9/FE_ConvertionFactors!$D$3)*FE_ConvertionFactors!$C$10*FE_ConvertionFactors!$F$10*FE_ConvertionFactors!$H$10</f>
        <v>0</v>
      </c>
      <c r="L102" s="205">
        <f>(DB_Census_State!AL102*FE_ConvertionFactors!$D$9/FE_ConvertionFactors!$D$3)*FE_ConvertionFactors!$C$11*FE_ConvertionFactors!$F$11*FE_ConvertionFactors!$H$11</f>
        <v>0</v>
      </c>
      <c r="M102" s="205">
        <f>DB_Census_State!AL102*FE_ConvertionFactors!$C$4*FE_ConvertionFactors!$F$4*FE_ConvertionFactors!$I$4</f>
        <v>0</v>
      </c>
      <c r="N102" s="205">
        <f>DB_Census_State!AL102*FE_ConvertionFactors!$C$5*FE_ConvertionFactors!$F$5*FE_ConvertionFactors!$L$5</f>
        <v>0</v>
      </c>
      <c r="O102" s="205">
        <f>DB_Census_State!AM102*FE_ConvertionFactors!$C$14*FE_ConvertionFactors!$F$14*FE_ConvertionFactors!$G$14</f>
        <v>331.59921600000001</v>
      </c>
      <c r="P102" s="205">
        <f>DB_Census_State!AM102*FE_ConvertionFactors!$C$15*FE_ConvertionFactors!$F$15*FE_ConvertionFactors!$G$15</f>
        <v>95.330485200000012</v>
      </c>
      <c r="Q102" s="205">
        <f>DB_Census_State!AM102*FE_ConvertionFactors!$C$16*FE_ConvertionFactors!$F$16*FE_ConvertionFactors!$G$16</f>
        <v>132.63968640000002</v>
      </c>
      <c r="R102" s="205">
        <f>DB_Census_State!AM102*FE_ConvertionFactors!$C$17*FE_ConvertionFactors!$F$17*FE_ConvertionFactors!$G$17</f>
        <v>48.617489400000011</v>
      </c>
      <c r="S102" s="205">
        <f>(DB_Census_State!AM102*FE_ConvertionFactors!$D$19/FE_ConvertionFactors!$D$13)*FE_ConvertionFactors!$F$19*FE_ConvertionFactors!$G$19</f>
        <v>340.55929600000007</v>
      </c>
      <c r="T102" s="205">
        <f>DB_Census_State!AM102*FE_ConvertionFactors!$C$14*FE_ConvertionFactors!$F$14*FE_ConvertionFactors!$H$14</f>
        <v>57392.172000000006</v>
      </c>
      <c r="U102" s="205">
        <f>DB_Census_State!AM102*FE_ConvertionFactors!$C$15*FE_ConvertionFactors!$F$15*FE_ConvertionFactors!$H$15</f>
        <v>13655.447880000003</v>
      </c>
      <c r="V102" s="205">
        <f>DB_Census_State!AM102*FE_ConvertionFactors!$C$16*FE_ConvertionFactors!$F$16*FE_ConvertionFactors!$H$16</f>
        <v>22956.868800000004</v>
      </c>
      <c r="W102" s="205">
        <f>DB_Census_State!AM102*FE_ConvertionFactors!$C$17*FE_ConvertionFactors!$F$17*FE_ConvertionFactors!$H$17</f>
        <v>21417.975060000004</v>
      </c>
      <c r="X102" s="205">
        <f>(DB_Census_State!AM102*FE_ConvertionFactors!$D$19/FE_ConvertionFactors!$D$13)*FE_ConvertionFactors!$F$19*FE_ConvertionFactors!$H$19</f>
        <v>125682.59733333335</v>
      </c>
      <c r="Y102" s="205">
        <f>DB_Census_State!AM102*FE_ConvertionFactors!$C$14*FE_ConvertionFactors!$F$14*FE_ConvertionFactors!$I$14</f>
        <v>53247.181799999998</v>
      </c>
      <c r="Z102" s="205">
        <f>DB_Census_State!AM102*FE_ConvertionFactors!$C$15*FE_ConvertionFactors!$F$15*FE_ConvertionFactors!$L$15</f>
        <v>9114.3673350000008</v>
      </c>
      <c r="AA102" s="205">
        <f>DB_Census_State!AM102*FE_ConvertionFactors!$C$15*FE_ConvertionFactors!$F$15*FE_ConvertionFactors!$I$14</f>
        <v>10756.885830000001</v>
      </c>
      <c r="AB102" s="205">
        <f>DB_Census_State!AM102*FE_ConvertionFactors!$C$16*FE_ConvertionFactors!$F$16*FE_ConvertionFactors!$L$16</f>
        <v>15272.555676107693</v>
      </c>
      <c r="AC102" s="205">
        <f>DB_Census_State!AM102*FE_ConvertionFactors!$C$16*FE_ConvertionFactors!$F$16*FE_ConvertionFactors!$I$14</f>
        <v>21298.872720000003</v>
      </c>
      <c r="AD102" s="205">
        <f>DB_Census_State!AN102*FE_ConvertionFactors!$C$22*FE_ConvertionFactors!$F$22*FE_ConvertionFactors!$G$22</f>
        <v>461.93655199999995</v>
      </c>
      <c r="AE102" s="205">
        <f>DB_Census_State!AN102*FE_ConvertionFactors!$C$23*FE_ConvertionFactors!$F$23*FE_ConvertionFactors!$G$23</f>
        <v>185.64619919999998</v>
      </c>
      <c r="AF102" s="205">
        <f>(DB_Census_State!AN102*FE_ConvertionFactors!$D$25/FE_ConvertionFactors!$D$21)*FE_ConvertionFactors!$F$25*FE_ConvertionFactors!$G$25</f>
        <v>10522.328320000001</v>
      </c>
      <c r="AG102" s="205">
        <f>DB_Census_State!AN102*FE_ConvertionFactors!$C$22*FE_ConvertionFactors!$F$22*FE_ConvertionFactors!$H$22</f>
        <v>149911.48479999998</v>
      </c>
      <c r="AH102" s="205">
        <f>DB_Census_State!AN102*FE_ConvertionFactors!$C$23*FE_ConvertionFactors!$F$23*FE_ConvertionFactors!$H$23</f>
        <v>48111.127679999998</v>
      </c>
      <c r="AI102" s="205">
        <f>(DB_Census_State!AN102*FE_ConvertionFactors!$D$25/FE_ConvertionFactors!$D$21)*FE_ConvertionFactors!$F$25*FE_ConvertionFactors!$H$25</f>
        <v>1121959.1040000001</v>
      </c>
      <c r="AJ102" s="205">
        <f>DB_Census_State!AN102*FE_ConvertionFactors!$C$22*FE_ConvertionFactors!$F$22*FE_ConvertionFactors!$I$22</f>
        <v>132479.91679999998</v>
      </c>
      <c r="AK102" s="205">
        <f>DB_Census_State!AO102*FE_ConvertionFactors!$F$27*FE_ConvertionFactors!$G$27</f>
        <v>0.38800000000000001</v>
      </c>
      <c r="AL102" s="205">
        <f>DB_Census_State!AO102*FE_ConvertionFactors!$C$29*FE_ConvertionFactors!$F$29*FE_ConvertionFactors!$G$29</f>
        <v>0.42042000000000002</v>
      </c>
      <c r="AM102" s="205">
        <f>DB_Census_State!AO102*FE_ConvertionFactors!$F$27*FE_ConvertionFactors!$H$27</f>
        <v>34.532000000000004</v>
      </c>
      <c r="AN102" s="205">
        <f>DB_Census_State!AO102*FE_ConvertionFactors!$C$29*FE_ConvertionFactors!$F$29*FE_ConvertionFactors!$H$29</f>
        <v>95.003999999999991</v>
      </c>
      <c r="AO102" s="205">
        <f>DB_Census_State!AO102*FE_ConvertionFactors!$F$27*FE_ConvertionFactors!$I$27</f>
        <v>18.527000000000001</v>
      </c>
      <c r="AP102" s="205">
        <f>DB_Census_State!AP102*FE_ConvertionFactors!$F$31*FE_ConvertionFactors!$G$31</f>
        <v>1427.4376199999999</v>
      </c>
      <c r="AQ102" s="205">
        <f>DB_Census_State!AP102*FE_ConvertionFactors!$F$31*FE_ConvertionFactors!$H$31</f>
        <v>194757.24240000002</v>
      </c>
      <c r="AR102" s="205">
        <f>DB_Census_State!AP102*FE_ConvertionFactors!$F$31*FE_ConvertionFactors!$I$31</f>
        <v>162297.70199999999</v>
      </c>
      <c r="AS102" s="205">
        <f>DB_Census_State!AQ102*FE_ConvertionFactors!$C$34*FE_ConvertionFactors!$F$34*FE_ConvertionFactors!$G$34</f>
        <v>4006.5043200000009</v>
      </c>
      <c r="AT102" s="205">
        <f>DB_Census_State!AQ102*FE_ConvertionFactors!$C$35*FE_ConvertionFactors!$F$35*FE_ConvertionFactors!$G$35</f>
        <v>13328.781336</v>
      </c>
      <c r="AU102" s="205">
        <f>DB_Census_State!AQ102*FE_ConvertionFactors!$C$35*FE_ConvertionFactors!$C$37*FE_ConvertionFactors!$F$37*FE_ConvertionFactors!$G$37</f>
        <v>7629.9868270080005</v>
      </c>
      <c r="AV102" s="205">
        <f>DB_Census_State!AQ102*FE_ConvertionFactors!$C$35*FE_ConvertionFactors!$C$38*FE_ConvertionFactors!$C$39*FE_ConvertionFactors!$F$39*FE_ConvertionFactors!$G$39</f>
        <v>2840.9227824120003</v>
      </c>
      <c r="AW102" s="205">
        <f>DB_Census_State!AQ102*FE_ConvertionFactors!$C$35*FE_ConvertionFactors!$C$38*FE_ConvertionFactors!$C$40*FE_ConvertionFactors!$F$40*FE_ConvertionFactors!$G$40</f>
        <v>583.75125666000008</v>
      </c>
      <c r="AX102" s="205">
        <f>DB_Census_State!AQ102*FE_ConvertionFactors!$C$35*FE_ConvertionFactors!$C$38*FE_ConvertionFactors!$C$41*FE_ConvertionFactors!$F$41*FE_ConvertionFactors!$G$41</f>
        <v>0</v>
      </c>
      <c r="AY102" s="205">
        <f>DB_Census_State!AQ102*FE_ConvertionFactors!$C$35*FE_ConvertionFactors!$C$42*FE_ConvertionFactors!$C$44*FE_ConvertionFactors!$F$44*FE_ConvertionFactors!$G$44</f>
        <v>15318.820263107124</v>
      </c>
      <c r="AZ102" s="205">
        <f>(DB_Census_State!AQ102*FE_ConvertionFactors!$D$46/FE_ConvertionFactors!$D$33)*FE_ConvertionFactors!$F$46*FE_ConvertionFactors!$G$46</f>
        <v>52580.599552000007</v>
      </c>
      <c r="BA102" s="205">
        <f>DB_Census_State!AQ102*FE_ConvertionFactors!$C$34*FE_ConvertionFactors!$F$34*FE_ConvertionFactors!$H$34</f>
        <v>1362211.4688000001</v>
      </c>
      <c r="BB102" s="205">
        <f>DB_Census_State!AQ102*FE_ConvertionFactors!$C$35*FE_ConvertionFactors!$F$35*FE_ConvertionFactors!$H$35</f>
        <v>15105952.1808</v>
      </c>
      <c r="BC102" s="205">
        <f>DB_Census_State!AQ102*FE_ConvertionFactors!$C$35*FE_ConvertionFactors!$C$37*FE_ConvertionFactors!$F$37*FE_ConvertionFactors!$H$37</f>
        <v>7799542.0898304014</v>
      </c>
      <c r="BD102" s="205">
        <f>DB_Census_State!AQ102*FE_ConvertionFactors!$C$35*FE_ConvertionFactors!$C$38*FE_ConvertionFactors!$C$39*FE_ConvertionFactors!$F$39*FE_ConvertionFactors!$H$39</f>
        <v>759301.18002648011</v>
      </c>
      <c r="BE102" s="205">
        <f>DB_Census_State!AQ102*FE_ConvertionFactors!$C$35*FE_ConvertionFactors!$C$38*FE_ConvertionFactors!$C$40*FE_ConvertionFactors!$F$40*FE_ConvertionFactors!$H$40</f>
        <v>261096.01661520003</v>
      </c>
      <c r="BF102" s="205">
        <f>DB_Census_State!AQ102*FE_ConvertionFactors!$C$35*FE_ConvertionFactors!$C$38*FE_ConvertionFactors!$C$41*FE_ConvertionFactors!$F$41*FE_ConvertionFactors!$H$41</f>
        <v>2849236.8154614</v>
      </c>
      <c r="BG102" s="205">
        <f>DB_Census_State!AQ102*FE_ConvertionFactors!$C$35*FE_ConvertionFactors!$C$42*FE_ConvertionFactors!$C$44*FE_ConvertionFactors!$F$44*FE_ConvertionFactors!$H$44</f>
        <v>1607220.4866210753</v>
      </c>
      <c r="BH102" s="205">
        <f>(DB_Census_State!AQ102*FE_ConvertionFactors!$D$46/FE_ConvertionFactors!$D$33)*FE_ConvertionFactors!$F$46*FE_ConvertionFactors!$H$46</f>
        <v>17189811.392000005</v>
      </c>
      <c r="BI102" s="205">
        <f>DB_Census_State!AQ102*FE_ConvertionFactors!$C$35*FE_ConvertionFactors!$C$38*FE_ConvertionFactors!$C$41*FE_ConvertionFactors!$F$41*FE_ConvertionFactors!$I$41</f>
        <v>2637579.2234556959</v>
      </c>
      <c r="BJ102" s="181">
        <f>DB_Census_State!AR102*FE_ConvertionFactors!$F$48*FE_ConvertionFactors!$G$48</f>
        <v>1513.4098320000001</v>
      </c>
      <c r="BK102" s="205">
        <f>(DB_Census_State!AR102*FE_ConvertionFactors!$D$50/FE_ConvertionFactors!$D$48)*FE_ConvertionFactors!$F$50*FE_ConvertionFactors!$G$50</f>
        <v>641.88827999999978</v>
      </c>
      <c r="BL102" s="181">
        <f>DB_Census_State!AR102*FE_ConvertionFactors!$F$48*FE_ConvertionFactors!$H$48</f>
        <v>113505.73740000001</v>
      </c>
      <c r="BM102" s="205">
        <f>(DB_Census_State!AR102*FE_ConvertionFactors!$D$50/FE_ConvertionFactors!$D$48)*FE_ConvertionFactors!$F$50*FE_ConvertionFactors!$H$50</f>
        <v>161828.17199999996</v>
      </c>
      <c r="BN102" s="181">
        <f>DB_Census_State!AR102*FE_ConvertionFactors!$F$48*FE_ConvertionFactors!$I$48</f>
        <v>80125.286670000001</v>
      </c>
      <c r="BO102" s="181">
        <f>DB_Census_State!AS102*FE_ConvertionFactors!$F$52*FE_ConvertionFactors!$G$52</f>
        <v>194.34545999999997</v>
      </c>
      <c r="BP102" s="205">
        <f>DB_Census_State!AS102*FE_ConvertionFactors!$C$53*FE_ConvertionFactors!$F$53*FE_ConvertionFactors!$G$53</f>
        <v>58.303637999999999</v>
      </c>
      <c r="BQ102" s="205">
        <f>DB_Census_State!AS102*FE_ConvertionFactors!$C$54*FE_ConvertionFactors!$C$55*FE_ConvertionFactors!$F$55*FE_ConvertionFactors!$G$55</f>
        <v>93.962819999999994</v>
      </c>
      <c r="BR102" s="205">
        <f>DB_Census_State!AS102*FE_ConvertionFactors!$C$54*FE_ConvertionFactors!$C$56*FE_ConvertionFactors!$F$56*FE_ConvertionFactors!$G$56</f>
        <v>16.518896748046927</v>
      </c>
      <c r="BS102" s="205">
        <f>DB_Census_State!AS102*FE_ConvertionFactors!$F$52*FE_ConvertionFactors!$H$52</f>
        <v>46222.704000000005</v>
      </c>
      <c r="BT102" s="205">
        <f>DB_Census_State!AS102*FE_ConvertionFactors!$C$53*FE_ConvertionFactors!$F$53*FE_ConvertionFactors!$H$53</f>
        <v>13866.811200000002</v>
      </c>
      <c r="BU102" s="205">
        <f>DB_Census_State!AS102*FE_ConvertionFactors!$C$54*FE_ConvertionFactors!$C$55*FE_ConvertionFactors!$F$55*FE_ConvertionFactors!$H$55</f>
        <v>28345.450700000001</v>
      </c>
      <c r="BV102" s="205">
        <f>DB_Census_State!AS102*FE_ConvertionFactors!$C$54*FE_ConvertionFactors!$C$56*FE_ConvertionFactors!$F$56*FE_ConvertionFactors!$H$56</f>
        <v>4338.9635458203265</v>
      </c>
      <c r="BW102" s="205">
        <f>DB_Census_State!AS102*FE_ConvertionFactors!$F$52*FE_ConvertionFactors!$I$52</f>
        <v>23636.61</v>
      </c>
      <c r="BX102" s="205">
        <f>DB_Census_State!AS102*FE_ConvertionFactors!$C$53*FE_ConvertionFactors!$F$53*FE_ConvertionFactors!$I$53</f>
        <v>7090.9830000000002</v>
      </c>
      <c r="BY102" s="205">
        <f>DB_Census_State!AS102*FE_ConvertionFactors!$C$54*FE_ConvertionFactors!$C$55*FE_ConvertionFactors!$F$55*FE_ConvertionFactors!$L$55</f>
        <v>14720.8418</v>
      </c>
      <c r="BZ102" s="205">
        <f>DB_Census_State!AS102*FE_ConvertionFactors!$C$54*FE_ConvertionFactors!$C$56*FE_ConvertionFactors!$F$56*FE_ConvertionFactors!$I$56</f>
        <v>2477.8345122070391</v>
      </c>
      <c r="CA102" s="205">
        <f>DB_Census_State!AT102*FE_ConvertionFactors!$F$58*FE_ConvertionFactors!$G$58</f>
        <v>644.43391999999994</v>
      </c>
      <c r="CB102" s="205">
        <f>(DB_Census_State!AT102*FE_ConvertionFactors!$D$60/FE_ConvertionFactors!$D$58)*FE_ConvertionFactors!$F$60*FE_ConvertionFactors!$G$60</f>
        <v>3021.6829090909087</v>
      </c>
      <c r="CC102" s="205">
        <f>DB_Census_State!AT102*FE_ConvertionFactors!$F$58*FE_ConvertionFactors!$H$58</f>
        <v>423839.23200000002</v>
      </c>
      <c r="CD102" s="205">
        <f>(DB_Census_State!AT102*FE_ConvertionFactors!$D$60/FE_ConvertionFactors!$D$58)*FE_ConvertionFactors!$F$60*FE_ConvertionFactors!$H$60</f>
        <v>241491.92727272722</v>
      </c>
      <c r="CE102" s="205">
        <f>DB_Census_State!AT102*FE_ConvertionFactors!$F$58*FE_ConvertionFactors!$I$58</f>
        <v>317259.77600000001</v>
      </c>
      <c r="CF102" s="205">
        <f>DB_Census_State!AU102*FE_ConvertionFactors!$F$62*FE_ConvertionFactors!$G$62</f>
        <v>1871.6720000000003</v>
      </c>
      <c r="CG102" s="205">
        <f>DB_Census_State!AU102*FE_ConvertionFactors!$C$63*FE_ConvertionFactors!$F$63*FE_ConvertionFactors!$G$63</f>
        <v>748.66880000000003</v>
      </c>
      <c r="CH102" s="205">
        <f>DB_Census_State!AU102*FE_ConvertionFactors!$C$64*FE_ConvertionFactors!$F$64*FE_ConvertionFactors!$G$64</f>
        <v>1123.0031999999999</v>
      </c>
      <c r="CI102" s="205">
        <f>(DB_Census_State!AU102*FE_ConvertionFactors!$D$66/FE_ConvertionFactors!$D$62)*FE_ConvertionFactors!$F$66*FE_ConvertionFactors!$G$66</f>
        <v>994.32574999999986</v>
      </c>
      <c r="CJ102" s="205">
        <f>DB_Census_State!AU102*FE_ConvertionFactors!$F$62*FE_ConvertionFactors!$H$62</f>
        <v>351874.33600000001</v>
      </c>
      <c r="CK102" s="205">
        <f>DB_Census_State!AU102*FE_ConvertionFactors!$C$63*FE_ConvertionFactors!$F$63*FE_ConvertionFactors!$H$63</f>
        <v>140749.73440000002</v>
      </c>
      <c r="CL102" s="205">
        <f>DB_Census_State!AU102*FE_ConvertionFactors!$C$64*FE_ConvertionFactors!$F$64*FE_ConvertionFactors!$H$64</f>
        <v>211124.60159999999</v>
      </c>
      <c r="CM102" s="205">
        <f>(DB_Census_State!AU102*FE_ConvertionFactors!$D$66/FE_ConvertionFactors!$D$62)*FE_ConvertionFactors!$F$66*FE_ConvertionFactors!$H$66</f>
        <v>298297.72499999998</v>
      </c>
      <c r="CN102" s="205">
        <f>DB_Census_State!AU102*FE_ConvertionFactors!$F$62*FE_ConvertionFactors!$I$62</f>
        <v>299467.52000000002</v>
      </c>
      <c r="CO102" s="205">
        <f>DB_Census_State!AU102*FE_ConvertionFactors!$C$63*FE_ConvertionFactors!$F$63*FE_ConvertionFactors!$I$63</f>
        <v>119787.008</v>
      </c>
      <c r="CP102" s="205">
        <f>DB_Census_State!AU102*FE_ConvertionFactors!$C$64*FE_ConvertionFactors!$F$64*FE_ConvertionFactors!$L$64</f>
        <v>180242.01359999995</v>
      </c>
      <c r="CQ102" s="205">
        <f>DB_Census_State!AU102*FE_ConvertionFactors!$C$64*FE_ConvertionFactors!$F$64*FE_ConvertionFactors!$I$63</f>
        <v>179680.51199999999</v>
      </c>
      <c r="CR102" s="205">
        <f>DB_Census_State!AV102*FE_ConvertionFactors!$F$68*FE_ConvertionFactors!$G$68</f>
        <v>0</v>
      </c>
      <c r="CS102" s="205">
        <f>DB_Census_State!AV102*FE_ConvertionFactors!$C$69*FE_ConvertionFactors!$F$69*FE_ConvertionFactors!$G$69</f>
        <v>0</v>
      </c>
      <c r="CT102" s="205">
        <f>DB_Census_State!AV102*FE_ConvertionFactors!$C$70*FE_ConvertionFactors!$C$71*FE_ConvertionFactors!$F$71*FE_ConvertionFactors!$G$71</f>
        <v>0</v>
      </c>
      <c r="CU102" s="205">
        <f>DB_Census_State!AV102*FE_ConvertionFactors!$C$70*FE_ConvertionFactors!$C$72*FE_ConvertionFactors!$F$72*FE_ConvertionFactors!$G$72</f>
        <v>0</v>
      </c>
      <c r="CV102" s="205">
        <f>(DB_Census_State!AV102*FE_ConvertionFactors!$D$74/FE_ConvertionFactors!$D$69)*FE_ConvertionFactors!$F$74*FE_ConvertionFactors!$G$74</f>
        <v>0</v>
      </c>
      <c r="CW102" s="205">
        <f>DB_Census_State!AV102*FE_ConvertionFactors!$F$68*FE_ConvertionFactors!$H$68</f>
        <v>0</v>
      </c>
      <c r="CX102" s="205">
        <f>DB_Census_State!AV102*FE_ConvertionFactors!$C$69*FE_ConvertionFactors!$F$69*FE_ConvertionFactors!$H$69</f>
        <v>0</v>
      </c>
      <c r="CY102" s="205">
        <f>DB_Census_State!AV102*FE_ConvertionFactors!$C$70*FE_ConvertionFactors!$C$71*FE_ConvertionFactors!$F$71*FE_ConvertionFactors!$H$71</f>
        <v>0</v>
      </c>
      <c r="CZ102" s="205">
        <f>DB_Census_State!AV102*FE_ConvertionFactors!$C$70*FE_ConvertionFactors!$C$72*FE_ConvertionFactors!$F$72*FE_ConvertionFactors!$H$72</f>
        <v>0</v>
      </c>
      <c r="DA102" s="205">
        <f>(DB_Census_State!AV102*FE_ConvertionFactors!$D$74/FE_ConvertionFactors!$D$69)*FE_ConvertionFactors!$F$74*FE_ConvertionFactors!$H$74</f>
        <v>0</v>
      </c>
      <c r="DB102" s="205">
        <f>DB_Census_State!AV102*FE_ConvertionFactors!$F$68*FE_ConvertionFactors!$I$68</f>
        <v>0</v>
      </c>
      <c r="DC102" s="205">
        <f>DB_Census_State!AV102*FE_ConvertionFactors!$C$69*FE_ConvertionFactors!$F$69*FE_ConvertionFactors!$I$69</f>
        <v>0</v>
      </c>
      <c r="DD102" s="205">
        <f>DB_Census_State!AV102*FE_ConvertionFactors!$C$70*FE_ConvertionFactors!$C$71*FE_ConvertionFactors!$F$71*FE_ConvertionFactors!$I$71</f>
        <v>0</v>
      </c>
      <c r="DE102" s="205">
        <f>DB_Census_State!AV102*FE_ConvertionFactors!$C$70*FE_ConvertionFactors!$C$72*FE_ConvertionFactors!$F$72*FE_ConvertionFactors!$L$72</f>
        <v>0</v>
      </c>
      <c r="DF102" s="205">
        <f>DB_Census_State!AV102*FE_ConvertionFactors!$C$70*FE_ConvertionFactors!$C$72*FE_ConvertionFactors!$F$72*FE_ConvertionFactors!$I$69</f>
        <v>0</v>
      </c>
      <c r="DG102" s="205">
        <f>DB_Census_State!AW102*FE_ConvertionFactors!$F$76*FE_ConvertionFactors!$G$76</f>
        <v>0</v>
      </c>
      <c r="DH102" s="205">
        <f>DB_Census_State!AW102*FE_ConvertionFactors!$C$77*FE_ConvertionFactors!$F$77*FE_ConvertionFactors!$G$77</f>
        <v>0</v>
      </c>
      <c r="DI102" s="205">
        <f>DB_Census_State!AW102*FE_ConvertionFactors!$C$78*FE_ConvertionFactors!$F$78*FE_ConvertionFactors!$G$78</f>
        <v>0</v>
      </c>
      <c r="DJ102" s="205">
        <f>(DB_Census_State!AW102*FE_ConvertionFactors!$D$80/FE_ConvertionFactors!$D$76)*FE_ConvertionFactors!$F$80*FE_ConvertionFactors!$G$80</f>
        <v>0</v>
      </c>
      <c r="DK102" s="205">
        <f>DB_Census_State!AW102*FE_ConvertionFactors!$F$76*FE_ConvertionFactors!$H$76</f>
        <v>0</v>
      </c>
      <c r="DL102" s="205">
        <f>DB_Census_State!AW102*FE_ConvertionFactors!$C$77*FE_ConvertionFactors!$F$77*FE_ConvertionFactors!$H$77</f>
        <v>0</v>
      </c>
      <c r="DM102" s="205">
        <f>DB_Census_State!AW102*FE_ConvertionFactors!$C$78*FE_ConvertionFactors!$F$78*FE_ConvertionFactors!$H$78</f>
        <v>0</v>
      </c>
      <c r="DN102" s="205">
        <f>(DB_Census_State!AW102*FE_ConvertionFactors!$D$80/FE_ConvertionFactors!$D$76)*FE_ConvertionFactors!$F$80*FE_ConvertionFactors!$H$80</f>
        <v>0</v>
      </c>
      <c r="DO102" s="205">
        <f>DB_Census_State!AW102*FE_ConvertionFactors!$F$76*FE_ConvertionFactors!$I$76</f>
        <v>0</v>
      </c>
      <c r="DP102" s="205">
        <f>DB_Census_State!AW102*FE_ConvertionFactors!$C$77*FE_ConvertionFactors!$F$77*FE_ConvertionFactors!$I$77</f>
        <v>0</v>
      </c>
      <c r="DQ102" s="205">
        <f>DB_Census_State!AW102*FE_ConvertionFactors!$C$78*FE_ConvertionFactors!$F$78*FE_ConvertionFactors!$L$78</f>
        <v>0</v>
      </c>
      <c r="DR102" s="205">
        <f>DB_Census_State!AW102*FE_ConvertionFactors!$C$78*FE_ConvertionFactors!$F$78*FE_ConvertionFactors!$I$77</f>
        <v>0</v>
      </c>
      <c r="DS102" s="181">
        <f>SUM(DB_Census_State!M102:N102)*FE_ConvertionFactors!$E$84*FE_ConvertionFactors!$F$84*FE_ConvertionFactors!$G$84</f>
        <v>12756.028495325892</v>
      </c>
      <c r="DT102" s="181">
        <f>SUM(DB_Census_State!O102:P102)*FE_ConvertionFactors!$E$85*FE_ConvertionFactors!$F$85*FE_ConvertionFactors!$G$85</f>
        <v>42.122728078000002</v>
      </c>
      <c r="DU102" s="181">
        <f>SUM(DB_Census_State!Q102:S102)*FE_ConvertionFactors!$E$86*FE_ConvertionFactors!$F$86*FE_ConvertionFactors!$G$86</f>
        <v>171.42243666000002</v>
      </c>
      <c r="DV102" s="181">
        <f>DB_Census_State!U102*FE_ConvertionFactors!$E$87*FE_ConvertionFactors!$F$87*FE_ConvertionFactors!$G$87</f>
        <v>848.43633260125841</v>
      </c>
      <c r="DW102" s="181">
        <f>DB_Census_State!V102*FE_ConvertionFactors!$E$88*FE_ConvertionFactors!$F$88*FE_ConvertionFactors!$G$88</f>
        <v>11481.835657500002</v>
      </c>
      <c r="DX102" s="181">
        <f>SUM(DB_Census_State!M102:N102)*FE_ConvertionFactors!$E$84*FE_ConvertionFactors!$F$84*FE_ConvertionFactors!$H$84</f>
        <v>720632.77863204724</v>
      </c>
      <c r="DY102" s="181">
        <f>SUM(DB_Census_State!O102:P102)*FE_ConvertionFactors!$E$85*FE_ConvertionFactors!$F$85*FE_ConvertionFactors!$H$85</f>
        <v>2626.47598604</v>
      </c>
      <c r="DZ102" s="181">
        <f>SUM(DB_Census_State!Q102:S102)*FE_ConvertionFactors!$E$86*FE_ConvertionFactors!$F$86*FE_ConvertionFactors!$H$86</f>
        <v>10893.751970000001</v>
      </c>
      <c r="EA102" s="181">
        <f>DB_Census_State!U102*FE_ConvertionFactors!$E$87*FE_ConvertionFactors!$F$87*FE_ConvertionFactors!$H$87</f>
        <v>64841.636817971827</v>
      </c>
      <c r="EB102" s="181">
        <f>DB_Census_State!V102*FE_ConvertionFactors!$E$88*FE_ConvertionFactors!$F$88*FE_ConvertionFactors!$H$88</f>
        <v>686270.6370000001</v>
      </c>
      <c r="EC102" s="181">
        <f>SUM(DB_Census_State!M102:N102)*FE_ConvertionFactors!$E$84*FE_ConvertionFactors!$F$84*FE_ConvertionFactors!$I$84</f>
        <v>485943.94267908164</v>
      </c>
      <c r="ED102" s="181">
        <f>SUM(DB_Census_State!O102:P102)*FE_ConvertionFactors!$E$85*FE_ConvertionFactors!$F$85*FE_ConvertionFactors!$I$85</f>
        <v>1774.1101943439999</v>
      </c>
      <c r="EE102" s="181">
        <f>SUM(DB_Census_State!Q102:S102)*FE_ConvertionFactors!$E$86*FE_ConvertionFactors!$F$86*FE_ConvertionFactors!$I$86</f>
        <v>7358.4211420000001</v>
      </c>
      <c r="EF102" s="181">
        <f>DB_Census_State!U102*FE_ConvertionFactors!$E$87*FE_ConvertionFactors!$F$87*FE_ConvertionFactors!$I$87</f>
        <v>51873.309454377464</v>
      </c>
      <c r="EG102" s="181">
        <f>DB_Census_State!V102*FE_ConvertionFactors!$E$88*FE_ConvertionFactors!$F$88*FE_ConvertionFactors!$I$88</f>
        <v>438157.40670000011</v>
      </c>
      <c r="EH102" s="181">
        <f>DB_Census_State!W102*0.00104*FE_ConvertionFactors!$F$90*FE_ConvertionFactors!$G$90</f>
        <v>14537.158636</v>
      </c>
      <c r="EI102" s="181">
        <f>DB_Census_State!X102*0.00104*FE_ConvertionFactors!$F$91*FE_ConvertionFactors!$G$91</f>
        <v>35.337983199999996</v>
      </c>
      <c r="EJ102" s="181">
        <f>DB_Census_State!Y102*0.000054*FE_ConvertionFactors!$F$92*FE_ConvertionFactors!$G$92</f>
        <v>551.40092279999999</v>
      </c>
      <c r="EK102" s="205">
        <f>DB_Census_State!W102*0.00104*FE_ConvertionFactors!$F$90*FE_ConvertionFactors!$H$90</f>
        <v>1728001.8755999999</v>
      </c>
      <c r="EL102" s="205">
        <f>DB_Census_State!X102*0.00104*FE_ConvertionFactors!$F$91*FE_ConvertionFactors!$H$91</f>
        <v>4200.5527199999997</v>
      </c>
      <c r="EM102" s="205">
        <f>DB_Census_State!Y102*0.000054*FE_ConvertionFactors!$F$92*FE_ConvertionFactors!$H$92</f>
        <v>45845.048152800002</v>
      </c>
      <c r="EN102" s="205">
        <f>DB_Census_State!W102*0.00104*FE_ConvertionFactors!$F$90*FE_ConvertionFactors!$I$90</f>
        <v>1199178.4444639999</v>
      </c>
      <c r="EO102" s="205">
        <f>DB_Census_State!X102*0.00104*FE_ConvertionFactors!$F$91*FE_ConvertionFactors!$I$91</f>
        <v>2915.0502367999998</v>
      </c>
      <c r="EP102" s="205">
        <f>DB_Census_State!Y102*0.000054*FE_ConvertionFactors!$F$92*FE_ConvertionFactors!$I$92</f>
        <v>27097.416777599999</v>
      </c>
    </row>
    <row r="103" spans="1:146" x14ac:dyDescent="0.2">
      <c r="A103" s="203">
        <v>35</v>
      </c>
      <c r="B103" s="203" t="s">
        <v>51</v>
      </c>
      <c r="C103" s="203">
        <v>2006</v>
      </c>
      <c r="D103" s="204" t="s">
        <v>202</v>
      </c>
      <c r="E103" s="205">
        <f>DB_Census_State!AL103*FE_ConvertionFactors!$C$4*FE_ConvertionFactors!$F$4*FE_ConvertionFactors!$G$4</f>
        <v>0</v>
      </c>
      <c r="F103" s="205">
        <f>DB_Census_State!AL103*FE_ConvertionFactors!$C$5*FE_ConvertionFactors!$F$5*FE_ConvertionFactors!$G$5</f>
        <v>8568.8522303999998</v>
      </c>
      <c r="G103" s="205">
        <f>(DB_Census_State!AL103*FE_ConvertionFactors!$D$9/FE_ConvertionFactors!$D$3)*FE_ConvertionFactors!$C$10*FE_ConvertionFactors!$F$10*FE_ConvertionFactors!$G$10</f>
        <v>796.56263680000006</v>
      </c>
      <c r="H103" s="205">
        <f>(DB_Census_State!AL103*FE_ConvertionFactors!$D$9/FE_ConvertionFactors!$D$3)*FE_ConvertionFactors!$C$11*FE_ConvertionFactors!$F$11*FE_ConvertionFactors!$G$11</f>
        <v>234.68739840000003</v>
      </c>
      <c r="I103" s="205">
        <f>DB_Census_State!AL103*FE_ConvertionFactors!$C$4*FE_ConvertionFactors!$F$4*FE_ConvertionFactors!$H$4</f>
        <v>276923.52000000002</v>
      </c>
      <c r="J103" s="205">
        <f>DB_Census_State!AL103*FE_ConvertionFactors!$C$5*FE_ConvertionFactors!$F$5*FE_ConvertionFactors!$H$5</f>
        <v>492594.44639999996</v>
      </c>
      <c r="K103" s="205">
        <f>(DB_Census_State!AL103*FE_ConvertionFactors!$D$9/FE_ConvertionFactors!$D$3)*FE_ConvertionFactors!$C$10*FE_ConvertionFactors!$F$10*FE_ConvertionFactors!$H$10</f>
        <v>233990.27456000005</v>
      </c>
      <c r="L103" s="205">
        <f>(DB_Census_State!AL103*FE_ConvertionFactors!$D$9/FE_ConvertionFactors!$D$3)*FE_ConvertionFactors!$C$11*FE_ConvertionFactors!$F$11*FE_ConvertionFactors!$H$11</f>
        <v>36549.676800000008</v>
      </c>
      <c r="M103" s="205">
        <f>DB_Census_State!AL103*FE_ConvertionFactors!$C$4*FE_ConvertionFactors!$F$4*FE_ConvertionFactors!$I$4</f>
        <v>260716.80000000002</v>
      </c>
      <c r="N103" s="205">
        <f>DB_Census_State!AL103*FE_ConvertionFactors!$C$5*FE_ConvertionFactors!$F$5*FE_ConvertionFactors!$L$5</f>
        <v>248588.36016000001</v>
      </c>
      <c r="O103" s="205">
        <f>DB_Census_State!AM103*FE_ConvertionFactors!$C$14*FE_ConvertionFactors!$F$14*FE_ConvertionFactors!$G$14</f>
        <v>1561.5173600000001</v>
      </c>
      <c r="P103" s="205">
        <f>DB_Census_State!AM103*FE_ConvertionFactors!$C$15*FE_ConvertionFactors!$F$15*FE_ConvertionFactors!$G$15</f>
        <v>448.916042</v>
      </c>
      <c r="Q103" s="205">
        <f>DB_Census_State!AM103*FE_ConvertionFactors!$C$16*FE_ConvertionFactors!$F$16*FE_ConvertionFactors!$G$16</f>
        <v>624.606944</v>
      </c>
      <c r="R103" s="205">
        <f>DB_Census_State!AM103*FE_ConvertionFactors!$C$17*FE_ConvertionFactors!$F$17*FE_ConvertionFactors!$G$17</f>
        <v>228.94219900000002</v>
      </c>
      <c r="S103" s="205">
        <f>(DB_Census_State!AM103*FE_ConvertionFactors!$D$19/FE_ConvertionFactors!$D$13)*FE_ConvertionFactors!$F$19*FE_ConvertionFactors!$G$19</f>
        <v>1603.7108266666669</v>
      </c>
      <c r="T103" s="205">
        <f>DB_Census_State!AM103*FE_ConvertionFactors!$C$14*FE_ConvertionFactors!$F$14*FE_ConvertionFactors!$H$14</f>
        <v>270262.62</v>
      </c>
      <c r="U103" s="205">
        <f>DB_Census_State!AM103*FE_ConvertionFactors!$C$15*FE_ConvertionFactors!$F$15*FE_ConvertionFactors!$H$15</f>
        <v>64304.1898</v>
      </c>
      <c r="V103" s="205">
        <f>DB_Census_State!AM103*FE_ConvertionFactors!$C$16*FE_ConvertionFactors!$F$16*FE_ConvertionFactors!$H$16</f>
        <v>108105.04800000001</v>
      </c>
      <c r="W103" s="205">
        <f>DB_Census_State!AM103*FE_ConvertionFactors!$C$17*FE_ConvertionFactors!$F$17*FE_ConvertionFactors!$H$17</f>
        <v>100858.32010000001</v>
      </c>
      <c r="X103" s="205">
        <f>(DB_Census_State!AM103*FE_ConvertionFactors!$D$19/FE_ConvertionFactors!$D$13)*FE_ConvertionFactors!$F$19*FE_ConvertionFactors!$H$19</f>
        <v>591845.66222222219</v>
      </c>
      <c r="Y103" s="205">
        <f>DB_Census_State!AM103*FE_ConvertionFactors!$C$14*FE_ConvertionFactors!$F$14*FE_ConvertionFactors!$I$14</f>
        <v>250743.65299999999</v>
      </c>
      <c r="Z103" s="205">
        <f>DB_Census_State!AM103*FE_ConvertionFactors!$C$15*FE_ConvertionFactors!$F$15*FE_ConvertionFactors!$L$15</f>
        <v>42920.013474999992</v>
      </c>
      <c r="AA103" s="205">
        <f>DB_Census_State!AM103*FE_ConvertionFactors!$C$15*FE_ConvertionFactors!$F$15*FE_ConvertionFactors!$I$14</f>
        <v>50654.715550000001</v>
      </c>
      <c r="AB103" s="205">
        <f>DB_Census_State!AM103*FE_ConvertionFactors!$C$16*FE_ConvertionFactors!$F$16*FE_ConvertionFactors!$L$16</f>
        <v>71919.231617871788</v>
      </c>
      <c r="AC103" s="205">
        <f>DB_Census_State!AM103*FE_ConvertionFactors!$C$16*FE_ConvertionFactors!$F$16*FE_ConvertionFactors!$I$14</f>
        <v>100297.46120000001</v>
      </c>
      <c r="AD103" s="205">
        <f>DB_Census_State!AN103*FE_ConvertionFactors!$C$22*FE_ConvertionFactors!$F$22*FE_ConvertionFactors!$G$22</f>
        <v>5174.210118</v>
      </c>
      <c r="AE103" s="205">
        <f>DB_Census_State!AN103*FE_ConvertionFactors!$C$23*FE_ConvertionFactors!$F$23*FE_ConvertionFactors!$G$23</f>
        <v>2079.4467077999998</v>
      </c>
      <c r="AF103" s="205">
        <f>(DB_Census_State!AN103*FE_ConvertionFactors!$D$25/FE_ConvertionFactors!$D$21)*FE_ConvertionFactors!$F$25*FE_ConvertionFactors!$G$25</f>
        <v>117861.93888000002</v>
      </c>
      <c r="AG103" s="205">
        <f>DB_Census_State!AN103*FE_ConvertionFactors!$C$22*FE_ConvertionFactors!$F$22*FE_ConvertionFactors!$H$22</f>
        <v>1679177.6232</v>
      </c>
      <c r="AH103" s="205">
        <f>DB_Census_State!AN103*FE_ConvertionFactors!$C$23*FE_ConvertionFactors!$F$23*FE_ConvertionFactors!$H$23</f>
        <v>538898.86511999997</v>
      </c>
      <c r="AI103" s="205">
        <f>(DB_Census_State!AN103*FE_ConvertionFactors!$D$25/FE_ConvertionFactors!$D$21)*FE_ConvertionFactors!$F$25*FE_ConvertionFactors!$H$25</f>
        <v>12567206.736</v>
      </c>
      <c r="AJ103" s="205">
        <f>DB_Census_State!AN103*FE_ConvertionFactors!$C$22*FE_ConvertionFactors!$F$22*FE_ConvertionFactors!$I$22</f>
        <v>1483924.4112</v>
      </c>
      <c r="AK103" s="205">
        <f>DB_Census_State!AO103*FE_ConvertionFactors!$F$27*FE_ConvertionFactors!$G$27</f>
        <v>0</v>
      </c>
      <c r="AL103" s="205">
        <f>DB_Census_State!AO103*FE_ConvertionFactors!$C$29*FE_ConvertionFactors!$F$29*FE_ConvertionFactors!$G$29</f>
        <v>0</v>
      </c>
      <c r="AM103" s="205">
        <f>DB_Census_State!AO103*FE_ConvertionFactors!$F$27*FE_ConvertionFactors!$H$27</f>
        <v>0</v>
      </c>
      <c r="AN103" s="205">
        <f>DB_Census_State!AO103*FE_ConvertionFactors!$C$29*FE_ConvertionFactors!$F$29*FE_ConvertionFactors!$H$29</f>
        <v>0</v>
      </c>
      <c r="AO103" s="205">
        <f>DB_Census_State!AO103*FE_ConvertionFactors!$F$27*FE_ConvertionFactors!$I$27</f>
        <v>0</v>
      </c>
      <c r="AP103" s="205">
        <f>DB_Census_State!AP103*FE_ConvertionFactors!$F$31*FE_ConvertionFactors!$G$31</f>
        <v>38567.443950000001</v>
      </c>
      <c r="AQ103" s="205">
        <f>DB_Census_State!AP103*FE_ConvertionFactors!$F$31*FE_ConvertionFactors!$H$31</f>
        <v>5262078.654000001</v>
      </c>
      <c r="AR103" s="205">
        <f>DB_Census_State!AP103*FE_ConvertionFactors!$F$31*FE_ConvertionFactors!$I$31</f>
        <v>4385065.5450000009</v>
      </c>
      <c r="AS103" s="205">
        <f>DB_Census_State!AQ103*FE_ConvertionFactors!$C$34*FE_ConvertionFactors!$F$34*FE_ConvertionFactors!$G$34</f>
        <v>267923.44656000001</v>
      </c>
      <c r="AT103" s="205">
        <f>DB_Census_State!AQ103*FE_ConvertionFactors!$C$35*FE_ConvertionFactors!$F$35*FE_ConvertionFactors!$G$35</f>
        <v>891323.89453800011</v>
      </c>
      <c r="AU103" s="205">
        <f>DB_Census_State!AQ103*FE_ConvertionFactors!$C$35*FE_ConvertionFactors!$C$37*FE_ConvertionFactors!$F$37*FE_ConvertionFactors!$G$37</f>
        <v>510233.41162886407</v>
      </c>
      <c r="AV103" s="205">
        <f>DB_Census_State!AQ103*FE_ConvertionFactors!$C$35*FE_ConvertionFactors!$C$38*FE_ConvertionFactors!$C$39*FE_ConvertionFactors!$F$39*FE_ConvertionFactors!$G$39</f>
        <v>189978.53552162103</v>
      </c>
      <c r="AW103" s="205">
        <f>DB_Census_State!AQ103*FE_ConvertionFactors!$C$35*FE_ConvertionFactors!$C$38*FE_ConvertionFactors!$C$40*FE_ConvertionFactors!$F$40*FE_ConvertionFactors!$G$40</f>
        <v>39036.685381155003</v>
      </c>
      <c r="AX103" s="205">
        <f>DB_Census_State!AQ103*FE_ConvertionFactors!$C$35*FE_ConvertionFactors!$C$38*FE_ConvertionFactors!$C$41*FE_ConvertionFactors!$F$41*FE_ConvertionFactors!$G$41</f>
        <v>0</v>
      </c>
      <c r="AY103" s="205">
        <f>DB_Census_State!AQ103*FE_ConvertionFactors!$C$35*FE_ConvertionFactors!$C$42*FE_ConvertionFactors!$C$44*FE_ConvertionFactors!$F$44*FE_ConvertionFactors!$G$44</f>
        <v>1024402.0208930729</v>
      </c>
      <c r="AZ103" s="205">
        <f>(DB_Census_State!AQ103*FE_ConvertionFactors!$D$46/FE_ConvertionFactors!$D$33)*FE_ConvertionFactors!$F$46*FE_ConvertionFactors!$G$46</f>
        <v>3516176.2796159997</v>
      </c>
      <c r="BA103" s="205">
        <f>DB_Census_State!AQ103*FE_ConvertionFactors!$C$34*FE_ConvertionFactors!$F$34*FE_ConvertionFactors!$H$34</f>
        <v>91093971.830400005</v>
      </c>
      <c r="BB103" s="205">
        <f>DB_Census_State!AQ103*FE_ConvertionFactors!$C$35*FE_ConvertionFactors!$F$35*FE_ConvertionFactors!$H$35</f>
        <v>1010167080.4764001</v>
      </c>
      <c r="BC103" s="205">
        <f>DB_Census_State!AQ103*FE_ConvertionFactors!$C$35*FE_ConvertionFactors!$C$37*FE_ConvertionFactors!$F$37*FE_ConvertionFactors!$H$37</f>
        <v>521571931.88728327</v>
      </c>
      <c r="BD103" s="205">
        <f>DB_Census_State!AQ103*FE_ConvertionFactors!$C$35*FE_ConvertionFactors!$C$38*FE_ConvertionFactors!$C$39*FE_ConvertionFactors!$F$39*FE_ConvertionFactors!$H$39</f>
        <v>50776081.312142342</v>
      </c>
      <c r="BE103" s="205">
        <f>DB_Census_State!AQ103*FE_ConvertionFactors!$C$35*FE_ConvertionFactors!$C$38*FE_ConvertionFactors!$C$40*FE_ConvertionFactors!$F$40*FE_ConvertionFactors!$H$40</f>
        <v>17460044.734116603</v>
      </c>
      <c r="BF103" s="205">
        <f>DB_Census_State!AQ103*FE_ConvertionFactors!$C$35*FE_ConvertionFactors!$C$38*FE_ConvertionFactors!$C$41*FE_ConvertionFactors!$F$41*FE_ConvertionFactors!$H$41</f>
        <v>190534512.55583742</v>
      </c>
      <c r="BG103" s="205">
        <f>DB_Census_State!AQ103*FE_ConvertionFactors!$C$35*FE_ConvertionFactors!$C$42*FE_ConvertionFactors!$C$44*FE_ConvertionFactors!$F$44*FE_ConvertionFactors!$H$44</f>
        <v>107478244.81501094</v>
      </c>
      <c r="BH103" s="205">
        <f>(DB_Census_State!AQ103*FE_ConvertionFactors!$D$46/FE_ConvertionFactors!$D$33)*FE_ConvertionFactors!$F$46*FE_ConvertionFactors!$H$46</f>
        <v>1149519168.336</v>
      </c>
      <c r="BI103" s="205">
        <f>DB_Census_State!AQ103*FE_ConvertionFactors!$C$35*FE_ConvertionFactors!$C$38*FE_ConvertionFactors!$C$41*FE_ConvertionFactors!$F$41*FE_ConvertionFactors!$I$41</f>
        <v>176380520.19454664</v>
      </c>
      <c r="BJ103" s="181">
        <f>DB_Census_State!AR103*FE_ConvertionFactors!$F$48*FE_ConvertionFactors!$G$48</f>
        <v>32011.634159999998</v>
      </c>
      <c r="BK103" s="205">
        <f>(DB_Census_State!AR103*FE_ConvertionFactors!$D$50/FE_ConvertionFactors!$D$48)*FE_ConvertionFactors!$F$50*FE_ConvertionFactors!$G$50</f>
        <v>13577.216399999998</v>
      </c>
      <c r="BL103" s="181">
        <f>DB_Census_State!AR103*FE_ConvertionFactors!$F$48*FE_ConvertionFactors!$H$48</f>
        <v>2400872.5620000004</v>
      </c>
      <c r="BM103" s="205">
        <f>(DB_Census_State!AR103*FE_ConvertionFactors!$D$50/FE_ConvertionFactors!$D$48)*FE_ConvertionFactors!$F$50*FE_ConvertionFactors!$H$50</f>
        <v>3422988.3599999994</v>
      </c>
      <c r="BN103" s="181">
        <f>DB_Census_State!AR103*FE_ConvertionFactors!$F$48*FE_ConvertionFactors!$I$48</f>
        <v>1694809.5021000002</v>
      </c>
      <c r="BO103" s="181">
        <f>DB_Census_State!AS103*FE_ConvertionFactors!$F$52*FE_ConvertionFactors!$G$52</f>
        <v>100224.90476999999</v>
      </c>
      <c r="BP103" s="205">
        <f>DB_Census_State!AS103*FE_ConvertionFactors!$C$53*FE_ConvertionFactors!$F$53*FE_ConvertionFactors!$G$53</f>
        <v>30067.471430999998</v>
      </c>
      <c r="BQ103" s="205">
        <f>DB_Census_State!AS103*FE_ConvertionFactors!$C$54*FE_ConvertionFactors!$C$55*FE_ConvertionFactors!$F$55*FE_ConvertionFactors!$G$55</f>
        <v>48457.086089999997</v>
      </c>
      <c r="BR103" s="205">
        <f>DB_Census_State!AS103*FE_ConvertionFactors!$C$54*FE_ConvertionFactors!$C$56*FE_ConvertionFactors!$F$56*FE_ConvertionFactors!$G$56</f>
        <v>8518.8758897607695</v>
      </c>
      <c r="BS103" s="205">
        <f>DB_Census_State!AS103*FE_ConvertionFactors!$F$52*FE_ConvertionFactors!$H$52</f>
        <v>23837274.648000002</v>
      </c>
      <c r="BT103" s="205">
        <f>DB_Census_State!AS103*FE_ConvertionFactors!$C$53*FE_ConvertionFactors!$F$53*FE_ConvertionFactors!$H$53</f>
        <v>7151182.3944000006</v>
      </c>
      <c r="BU103" s="205">
        <f>DB_Census_State!AS103*FE_ConvertionFactors!$C$54*FE_ConvertionFactors!$C$55*FE_ConvertionFactors!$F$55*FE_ConvertionFactors!$H$55</f>
        <v>14617887.637150001</v>
      </c>
      <c r="BV103" s="205">
        <f>DB_Census_State!AS103*FE_ConvertionFactors!$C$54*FE_ConvertionFactors!$C$56*FE_ConvertionFactors!$F$56*FE_ConvertionFactors!$H$56</f>
        <v>2237624.7337104953</v>
      </c>
      <c r="BW103" s="205">
        <f>DB_Census_State!AS103*FE_ConvertionFactors!$F$52*FE_ConvertionFactors!$I$52</f>
        <v>12189515.445</v>
      </c>
      <c r="BX103" s="205">
        <f>DB_Census_State!AS103*FE_ConvertionFactors!$C$53*FE_ConvertionFactors!$F$53*FE_ConvertionFactors!$I$53</f>
        <v>3656854.6335</v>
      </c>
      <c r="BY103" s="205">
        <f>DB_Census_State!AS103*FE_ConvertionFactors!$C$54*FE_ConvertionFactors!$C$55*FE_ConvertionFactors!$F$55*FE_ConvertionFactors!$L$55</f>
        <v>7591610.1540999999</v>
      </c>
      <c r="BZ103" s="205">
        <f>DB_Census_State!AS103*FE_ConvertionFactors!$C$54*FE_ConvertionFactors!$C$56*FE_ConvertionFactors!$F$56*FE_ConvertionFactors!$I$56</f>
        <v>1277831.3834641154</v>
      </c>
      <c r="CA103" s="205">
        <f>DB_Census_State!AT103*FE_ConvertionFactors!$F$58*FE_ConvertionFactors!$G$58</f>
        <v>6153.8453599999993</v>
      </c>
      <c r="CB103" s="205">
        <f>(DB_Census_State!AT103*FE_ConvertionFactors!$D$60/FE_ConvertionFactors!$D$58)*FE_ConvertionFactors!$F$60*FE_ConvertionFactors!$G$60</f>
        <v>28854.734011363635</v>
      </c>
      <c r="CC103" s="205">
        <f>DB_Census_State!AT103*FE_ConvertionFactors!$F$58*FE_ConvertionFactors!$H$58</f>
        <v>4047336.7560000001</v>
      </c>
      <c r="CD103" s="205">
        <f>(DB_Census_State!AT103*FE_ConvertionFactors!$D$60/FE_ConvertionFactors!$D$58)*FE_ConvertionFactors!$F$60*FE_ConvertionFactors!$H$60</f>
        <v>2306061.0715909088</v>
      </c>
      <c r="CE103" s="205">
        <f>DB_Census_State!AT103*FE_ConvertionFactors!$F$58*FE_ConvertionFactors!$I$58</f>
        <v>3029585.4079999998</v>
      </c>
      <c r="CF103" s="205">
        <f>DB_Census_State!AU103*FE_ConvertionFactors!$F$62*FE_ConvertionFactors!$G$62</f>
        <v>201153.304</v>
      </c>
      <c r="CG103" s="205">
        <f>DB_Census_State!AU103*FE_ConvertionFactors!$C$63*FE_ConvertionFactors!$F$63*FE_ConvertionFactors!$G$63</f>
        <v>80461.32160000001</v>
      </c>
      <c r="CH103" s="205">
        <f>DB_Census_State!AU103*FE_ConvertionFactors!$C$64*FE_ConvertionFactors!$F$64*FE_ConvertionFactors!$G$64</f>
        <v>120691.98240000001</v>
      </c>
      <c r="CI103" s="205">
        <f>(DB_Census_State!AU103*FE_ConvertionFactors!$D$66/FE_ConvertionFactors!$D$62)*FE_ConvertionFactors!$F$66*FE_ConvertionFactors!$G$66</f>
        <v>106862.69275</v>
      </c>
      <c r="CJ103" s="205">
        <f>DB_Census_State!AU103*FE_ConvertionFactors!$F$62*FE_ConvertionFactors!$H$62</f>
        <v>37816821.152000003</v>
      </c>
      <c r="CK103" s="205">
        <f>DB_Census_State!AU103*FE_ConvertionFactors!$C$63*FE_ConvertionFactors!$F$63*FE_ConvertionFactors!$H$63</f>
        <v>15126728.460800001</v>
      </c>
      <c r="CL103" s="205">
        <f>DB_Census_State!AU103*FE_ConvertionFactors!$C$64*FE_ConvertionFactors!$F$64*FE_ConvertionFactors!$H$64</f>
        <v>22690092.691200003</v>
      </c>
      <c r="CM103" s="205">
        <f>(DB_Census_State!AU103*FE_ConvertionFactors!$D$66/FE_ConvertionFactors!$D$62)*FE_ConvertionFactors!$F$66*FE_ConvertionFactors!$H$66</f>
        <v>32058807.824999999</v>
      </c>
      <c r="CN103" s="205">
        <f>DB_Census_State!AU103*FE_ConvertionFactors!$F$62*FE_ConvertionFactors!$I$62</f>
        <v>32184528.640000001</v>
      </c>
      <c r="CO103" s="205">
        <f>DB_Census_State!AU103*FE_ConvertionFactors!$C$63*FE_ConvertionFactors!$F$63*FE_ConvertionFactors!$I$63</f>
        <v>12873811.456</v>
      </c>
      <c r="CP103" s="205">
        <f>DB_Census_State!AU103*FE_ConvertionFactors!$C$64*FE_ConvertionFactors!$F$64*FE_ConvertionFactors!$L$64</f>
        <v>19371063.175199997</v>
      </c>
      <c r="CQ103" s="205">
        <f>DB_Census_State!AU103*FE_ConvertionFactors!$C$64*FE_ConvertionFactors!$F$64*FE_ConvertionFactors!$I$63</f>
        <v>19310717.184</v>
      </c>
      <c r="CR103" s="205">
        <f>DB_Census_State!AV103*FE_ConvertionFactors!$F$68*FE_ConvertionFactors!$G$68</f>
        <v>347456.56400000001</v>
      </c>
      <c r="CS103" s="205">
        <f>DB_Census_State!AV103*FE_ConvertionFactors!$C$69*FE_ConvertionFactors!$F$69*FE_ConvertionFactors!$G$69</f>
        <v>69491.3128</v>
      </c>
      <c r="CT103" s="205">
        <f>DB_Census_State!AV103*FE_ConvertionFactors!$C$70*FE_ConvertionFactors!$C$71*FE_ConvertionFactors!$F$71*FE_ConvertionFactors!$G$71</f>
        <v>0</v>
      </c>
      <c r="CU103" s="205">
        <f>DB_Census_State!AV103*FE_ConvertionFactors!$C$70*FE_ConvertionFactors!$C$72*FE_ConvertionFactors!$F$72*FE_ConvertionFactors!$G$72</f>
        <v>295547.08788696001</v>
      </c>
      <c r="CV103" s="205">
        <f>(DB_Census_State!AV103*FE_ConvertionFactors!$D$74/FE_ConvertionFactors!$D$69)*FE_ConvertionFactors!$F$74*FE_ConvertionFactors!$G$74</f>
        <v>42954.795000000006</v>
      </c>
      <c r="CW103" s="205">
        <f>DB_Census_State!AV103*FE_ConvertionFactors!$F$68*FE_ConvertionFactors!$H$68</f>
        <v>20326208.993999999</v>
      </c>
      <c r="CX103" s="205">
        <f>DB_Census_State!AV103*FE_ConvertionFactors!$C$69*FE_ConvertionFactors!$F$69*FE_ConvertionFactors!$H$69</f>
        <v>4065241.7988</v>
      </c>
      <c r="CY103" s="205">
        <f>DB_Census_State!AV103*FE_ConvertionFactors!$C$70*FE_ConvertionFactors!$C$71*FE_ConvertionFactors!$F$71*FE_ConvertionFactors!$H$71</f>
        <v>4501662.5159999998</v>
      </c>
      <c r="CZ103" s="205">
        <f>DB_Census_State!AV103*FE_ConvertionFactors!$C$70*FE_ConvertionFactors!$C$72*FE_ConvertionFactors!$F$72*FE_ConvertionFactors!$H$72</f>
        <v>11239918.207284</v>
      </c>
      <c r="DA103" s="205">
        <f>(DB_Census_State!AV103*FE_ConvertionFactors!$D$74/FE_ConvertionFactors!$D$69)*FE_ConvertionFactors!$F$74*FE_ConvertionFactors!$H$74</f>
        <v>14175082.35</v>
      </c>
      <c r="DB103" s="205">
        <f>DB_Census_State!AV103*FE_ConvertionFactors!$F$68*FE_ConvertionFactors!$I$68</f>
        <v>16504186.790000001</v>
      </c>
      <c r="DC103" s="205">
        <f>DB_Census_State!AV103*FE_ConvertionFactors!$C$69*FE_ConvertionFactors!$F$69*FE_ConvertionFactors!$I$69</f>
        <v>3300837.358</v>
      </c>
      <c r="DD103" s="205">
        <f>DB_Census_State!AV103*FE_ConvertionFactors!$C$70*FE_ConvertionFactors!$C$71*FE_ConvertionFactors!$F$71*FE_ConvertionFactors!$I$71</f>
        <v>4238206.4400000004</v>
      </c>
      <c r="DE103" s="205">
        <f>DB_Census_State!AV103*FE_ConvertionFactors!$C$70*FE_ConvertionFactors!$C$72*FE_ConvertionFactors!$F$72*FE_ConvertionFactors!$L$72</f>
        <v>7902175.9985220013</v>
      </c>
      <c r="DF103" s="205">
        <f>DB_Census_State!AV103*FE_ConvertionFactors!$C$70*FE_ConvertionFactors!$C$72*FE_ConvertionFactors!$F$72*FE_ConvertionFactors!$I$69</f>
        <v>10840530.25068</v>
      </c>
      <c r="DG103" s="205">
        <f>DB_Census_State!AW103*FE_ConvertionFactors!$F$76*FE_ConvertionFactors!$G$76</f>
        <v>7693.6288000000004</v>
      </c>
      <c r="DH103" s="205">
        <f>DB_Census_State!AW103*FE_ConvertionFactors!$C$77*FE_ConvertionFactors!$F$77*FE_ConvertionFactors!$G$77</f>
        <v>5320.9782400000004</v>
      </c>
      <c r="DI103" s="205">
        <f>DB_Census_State!AW103*FE_ConvertionFactors!$C$78*FE_ConvertionFactors!$F$78*FE_ConvertionFactors!$G$78</f>
        <v>2024.4197040000001</v>
      </c>
      <c r="DJ103" s="205">
        <f>(DB_Census_State!AW103*FE_ConvertionFactors!$D$80/FE_ConvertionFactors!$D$76)*FE_ConvertionFactors!$F$80*FE_ConvertionFactors!$G$80</f>
        <v>3855.5571600000003</v>
      </c>
      <c r="DK103" s="205">
        <f>DB_Census_State!AW103*FE_ConvertionFactors!$F$76*FE_ConvertionFactors!$H$76</f>
        <v>1088944.3839999998</v>
      </c>
      <c r="DL103" s="205">
        <f>DB_Census_State!AW103*FE_ConvertionFactors!$C$77*FE_ConvertionFactors!$F$77*FE_ConvertionFactors!$H$77</f>
        <v>846729.58080000011</v>
      </c>
      <c r="DM103" s="205">
        <f>DB_Census_State!AW103*FE_ConvertionFactors!$C$78*FE_ConvertionFactors!$F$78*FE_ConvertionFactors!$H$78</f>
        <v>221164.92720000001</v>
      </c>
      <c r="DN103" s="205">
        <f>(DB_Census_State!AW103*FE_ConvertionFactors!$D$80/FE_ConvertionFactors!$D$76)*FE_ConvertionFactors!$F$80*FE_ConvertionFactors!$H$80</f>
        <v>1698281.13</v>
      </c>
      <c r="DO103" s="205">
        <f>DB_Census_State!AW103*FE_ConvertionFactors!$F$76*FE_ConvertionFactors!$I$76</f>
        <v>946908.16000000003</v>
      </c>
      <c r="DP103" s="205">
        <f>DB_Census_State!AW103*FE_ConvertionFactors!$C$77*FE_ConvertionFactors!$F$77*FE_ConvertionFactors!$I$77</f>
        <v>740310.01600000006</v>
      </c>
      <c r="DQ103" s="205">
        <f>DB_Census_State!AW103*FE_ConvertionFactors!$C$78*FE_ConvertionFactors!$F$78*FE_ConvertionFactors!$L$78</f>
        <v>108827.18640000002</v>
      </c>
      <c r="DR103" s="205">
        <f>DB_Census_State!AW103*FE_ConvertionFactors!$C$78*FE_ConvertionFactors!$F$78*FE_ConvertionFactors!$I$77</f>
        <v>187229.56800000003</v>
      </c>
      <c r="DS103" s="181">
        <f>SUM(DB_Census_State!M103:N103)*FE_ConvertionFactors!$E$84*FE_ConvertionFactors!$F$84*FE_ConvertionFactors!$G$84</f>
        <v>69857.31721623303</v>
      </c>
      <c r="DT103" s="181">
        <f>SUM(DB_Census_State!O103:P103)*FE_ConvertionFactors!$E$85*FE_ConvertionFactors!$F$85*FE_ConvertionFactors!$G$85</f>
        <v>379.66498170599999</v>
      </c>
      <c r="DU103" s="181">
        <f>SUM(DB_Census_State!Q103:S103)*FE_ConvertionFactors!$E$86*FE_ConvertionFactors!$F$86*FE_ConvertionFactors!$G$86</f>
        <v>678.10485055275001</v>
      </c>
      <c r="DV103" s="181">
        <f>DB_Census_State!U103*FE_ConvertionFactors!$E$87*FE_ConvertionFactors!$F$87*FE_ConvertionFactors!$G$87</f>
        <v>11685.283917104891</v>
      </c>
      <c r="DW103" s="181">
        <f>DB_Census_State!V103*FE_ConvertionFactors!$E$88*FE_ConvertionFactors!$F$88*FE_ConvertionFactors!$G$88</f>
        <v>212178.10538250004</v>
      </c>
      <c r="DX103" s="181">
        <f>SUM(DB_Census_State!M103:N103)*FE_ConvertionFactors!$E$84*FE_ConvertionFactors!$F$84*FE_ConvertionFactors!$H$84</f>
        <v>3946484.8037742036</v>
      </c>
      <c r="DY103" s="181">
        <f>SUM(DB_Census_State!O103:P103)*FE_ConvertionFactors!$E$85*FE_ConvertionFactors!$F$85*FE_ConvertionFactors!$H$85</f>
        <v>23673.228271080003</v>
      </c>
      <c r="DZ103" s="181">
        <f>SUM(DB_Census_State!Q103:S103)*FE_ConvertionFactors!$E$86*FE_ConvertionFactors!$F$86*FE_ConvertionFactors!$H$86</f>
        <v>43092.994099875003</v>
      </c>
      <c r="EA103" s="181">
        <f>DB_Census_State!U103*FE_ConvertionFactors!$E$87*FE_ConvertionFactors!$F$87*FE_ConvertionFactors!$H$87</f>
        <v>893046.30972692813</v>
      </c>
      <c r="EB103" s="181">
        <f>DB_Census_State!V103*FE_ConvertionFactors!$E$88*FE_ConvertionFactors!$F$88*FE_ConvertionFactors!$H$88</f>
        <v>12681909.747000003</v>
      </c>
      <c r="EC103" s="181">
        <f>SUM(DB_Census_State!M103:N103)*FE_ConvertionFactors!$E$84*FE_ConvertionFactors!$F$84*FE_ConvertionFactors!$I$84</f>
        <v>2661231.1320469729</v>
      </c>
      <c r="ED103" s="181">
        <f>SUM(DB_Census_State!O103:P103)*FE_ConvertionFactors!$E$85*FE_ConvertionFactors!$F$85*FE_ConvertionFactors!$I$85</f>
        <v>15990.595700087999</v>
      </c>
      <c r="EE103" s="181">
        <f>SUM(DB_Census_State!Q103:S103)*FE_ConvertionFactors!$E$86*FE_ConvertionFactors!$F$86*FE_ConvertionFactors!$I$86</f>
        <v>29108.097901425001</v>
      </c>
      <c r="EF103" s="181">
        <f>DB_Census_State!U103*FE_ConvertionFactors!$E$87*FE_ConvertionFactors!$F$87*FE_ConvertionFactors!$I$87</f>
        <v>714437.04778154253</v>
      </c>
      <c r="EG103" s="181">
        <f>DB_Census_State!V103*FE_ConvertionFactors!$E$88*FE_ConvertionFactors!$F$88*FE_ConvertionFactors!$I$88</f>
        <v>8096911.6077000024</v>
      </c>
      <c r="EH103" s="181">
        <f>DB_Census_State!W103*0.00104*FE_ConvertionFactors!$F$90*FE_ConvertionFactors!$G$90</f>
        <v>42722.142267999996</v>
      </c>
      <c r="EI103" s="181">
        <f>DB_Census_State!X103*0.00104*FE_ConvertionFactors!$F$91*FE_ConvertionFactors!$G$91</f>
        <v>65.464370399999993</v>
      </c>
      <c r="EJ103" s="181">
        <f>DB_Census_State!Y103*0.000054*FE_ConvertionFactors!$F$92*FE_ConvertionFactors!$G$92</f>
        <v>53748.440449200003</v>
      </c>
      <c r="EK103" s="205">
        <f>DB_Census_State!W103*0.00104*FE_ConvertionFactors!$F$90*FE_ConvertionFactors!$H$90</f>
        <v>5078292.3827999989</v>
      </c>
      <c r="EL103" s="205">
        <f>DB_Census_State!X103*0.00104*FE_ConvertionFactors!$F$91*FE_ConvertionFactors!$H$91</f>
        <v>7781.6138399999991</v>
      </c>
      <c r="EM103" s="205">
        <f>DB_Census_State!Y103*0.000054*FE_ConvertionFactors!$F$92*FE_ConvertionFactors!$H$92</f>
        <v>4468798.9059192007</v>
      </c>
      <c r="EN103" s="205">
        <f>DB_Census_State!W103*0.00104*FE_ConvertionFactors!$F$90*FE_ConvertionFactors!$I$90</f>
        <v>3524173.6980319992</v>
      </c>
      <c r="EO103" s="205">
        <f>DB_Census_State!X103*0.00104*FE_ConvertionFactors!$F$91*FE_ConvertionFactors!$I$91</f>
        <v>5400.1929695999988</v>
      </c>
      <c r="EP103" s="205">
        <f>DB_Census_State!Y103*0.000054*FE_ConvertionFactors!$F$92*FE_ConvertionFactors!$I$92</f>
        <v>2641351.9306464</v>
      </c>
    </row>
    <row r="104" spans="1:146" x14ac:dyDescent="0.2">
      <c r="A104" s="203">
        <v>41</v>
      </c>
      <c r="B104" s="203" t="s">
        <v>52</v>
      </c>
      <c r="C104" s="203">
        <v>2006</v>
      </c>
      <c r="D104" s="204" t="s">
        <v>203</v>
      </c>
      <c r="E104" s="205">
        <f>DB_Census_State!AL104*FE_ConvertionFactors!$C$4*FE_ConvertionFactors!$F$4*FE_ConvertionFactors!$G$4</f>
        <v>0</v>
      </c>
      <c r="F104" s="205">
        <f>DB_Census_State!AL104*FE_ConvertionFactors!$C$5*FE_ConvertionFactors!$F$5*FE_ConvertionFactors!$G$5</f>
        <v>4540.5285617999998</v>
      </c>
      <c r="G104" s="205">
        <f>(DB_Census_State!AL104*FE_ConvertionFactors!$D$9/FE_ConvertionFactors!$D$3)*FE_ConvertionFactors!$C$10*FE_ConvertionFactors!$F$10*FE_ConvertionFactors!$G$10</f>
        <v>422.08866560000007</v>
      </c>
      <c r="H104" s="205">
        <f>(DB_Census_State!AL104*FE_ConvertionFactors!$D$9/FE_ConvertionFactors!$D$3)*FE_ConvertionFactors!$C$11*FE_ConvertionFactors!$F$11*FE_ConvertionFactors!$G$11</f>
        <v>124.35794280000002</v>
      </c>
      <c r="I104" s="205">
        <f>DB_Census_State!AL104*FE_ConvertionFactors!$C$4*FE_ConvertionFactors!$F$4*FE_ConvertionFactors!$H$4</f>
        <v>146738.34</v>
      </c>
      <c r="J104" s="205">
        <f>DB_Census_State!AL104*FE_ConvertionFactors!$C$5*FE_ConvertionFactors!$F$5*FE_ConvertionFactors!$H$5</f>
        <v>261019.69004999998</v>
      </c>
      <c r="K104" s="205">
        <f>(DB_Census_State!AL104*FE_ConvertionFactors!$D$9/FE_ConvertionFactors!$D$3)*FE_ConvertionFactors!$C$10*FE_ConvertionFactors!$F$10*FE_ConvertionFactors!$H$10</f>
        <v>123988.54552000003</v>
      </c>
      <c r="L104" s="205">
        <f>(DB_Census_State!AL104*FE_ConvertionFactors!$D$9/FE_ConvertionFactors!$D$3)*FE_ConvertionFactors!$C$11*FE_ConvertionFactors!$F$11*FE_ConvertionFactors!$H$11</f>
        <v>19367.220600000001</v>
      </c>
      <c r="M104" s="205">
        <f>DB_Census_State!AL104*FE_ConvertionFactors!$C$4*FE_ConvertionFactors!$F$4*FE_ConvertionFactors!$I$4</f>
        <v>138150.6</v>
      </c>
      <c r="N104" s="205">
        <f>DB_Census_State!AL104*FE_ConvertionFactors!$C$5*FE_ConvertionFactors!$F$5*FE_ConvertionFactors!$L$5</f>
        <v>131723.89009500001</v>
      </c>
      <c r="O104" s="205">
        <f>DB_Census_State!AM104*FE_ConvertionFactors!$C$14*FE_ConvertionFactors!$F$14*FE_ConvertionFactors!$G$14</f>
        <v>3989.6733759999997</v>
      </c>
      <c r="P104" s="205">
        <f>DB_Census_State!AM104*FE_ConvertionFactors!$C$15*FE_ConvertionFactors!$F$15*FE_ConvertionFactors!$G$15</f>
        <v>1146.9794872</v>
      </c>
      <c r="Q104" s="205">
        <f>DB_Census_State!AM104*FE_ConvertionFactors!$C$16*FE_ConvertionFactors!$F$16*FE_ConvertionFactors!$G$16</f>
        <v>1595.8693504</v>
      </c>
      <c r="R104" s="205">
        <f>DB_Census_State!AM104*FE_ConvertionFactors!$C$17*FE_ConvertionFactors!$F$17*FE_ConvertionFactors!$G$17</f>
        <v>584.94680840000001</v>
      </c>
      <c r="S104" s="205">
        <f>(DB_Census_State!AM104*FE_ConvertionFactors!$D$19/FE_ConvertionFactors!$D$13)*FE_ConvertionFactors!$F$19*FE_ConvertionFactors!$G$19</f>
        <v>4097.4775893333344</v>
      </c>
      <c r="T104" s="205">
        <f>DB_Census_State!AM104*FE_ConvertionFactors!$C$14*FE_ConvertionFactors!$F$14*FE_ConvertionFactors!$H$14</f>
        <v>690520.39199999999</v>
      </c>
      <c r="U104" s="205">
        <f>DB_Census_State!AM104*FE_ConvertionFactors!$C$15*FE_ConvertionFactors!$F$15*FE_ConvertionFactors!$H$15</f>
        <v>164297.06167999998</v>
      </c>
      <c r="V104" s="205">
        <f>DB_Census_State!AM104*FE_ConvertionFactors!$C$16*FE_ConvertionFactors!$F$16*FE_ConvertionFactors!$H$16</f>
        <v>276208.1568</v>
      </c>
      <c r="W104" s="205">
        <f>DB_Census_State!AM104*FE_ConvertionFactors!$C$17*FE_ConvertionFactors!$F$17*FE_ConvertionFactors!$H$17</f>
        <v>257692.78316000002</v>
      </c>
      <c r="X104" s="205">
        <f>(DB_Census_State!AM104*FE_ConvertionFactors!$D$19/FE_ConvertionFactors!$D$13)*FE_ConvertionFactors!$F$19*FE_ConvertionFactors!$H$19</f>
        <v>1512164.3484444448</v>
      </c>
      <c r="Y104" s="205">
        <f>DB_Census_State!AM104*FE_ConvertionFactors!$C$14*FE_ConvertionFactors!$F$14*FE_ConvertionFactors!$I$14</f>
        <v>640649.47479999997</v>
      </c>
      <c r="Z104" s="205">
        <f>DB_Census_State!AM104*FE_ConvertionFactors!$C$15*FE_ConvertionFactors!$F$15*FE_ConvertionFactors!$L$15</f>
        <v>109660.53880999998</v>
      </c>
      <c r="AA104" s="205">
        <f>DB_Census_State!AM104*FE_ConvertionFactors!$C$15*FE_ConvertionFactors!$F$15*FE_ConvertionFactors!$I$14</f>
        <v>129422.68538</v>
      </c>
      <c r="AB104" s="205">
        <f>DB_Census_State!AM104*FE_ConvertionFactors!$C$16*FE_ConvertionFactors!$F$16*FE_ConvertionFactors!$L$16</f>
        <v>183753.4765596205</v>
      </c>
      <c r="AC104" s="205">
        <f>DB_Census_State!AM104*FE_ConvertionFactors!$C$16*FE_ConvertionFactors!$F$16*FE_ConvertionFactors!$I$14</f>
        <v>256259.78991999998</v>
      </c>
      <c r="AD104" s="205">
        <f>DB_Census_State!AN104*FE_ConvertionFactors!$C$22*FE_ConvertionFactors!$F$22*FE_ConvertionFactors!$G$22</f>
        <v>1159.0937819999999</v>
      </c>
      <c r="AE104" s="205">
        <f>DB_Census_State!AN104*FE_ConvertionFactors!$C$23*FE_ConvertionFactors!$F$23*FE_ConvertionFactors!$G$23</f>
        <v>465.82448219999986</v>
      </c>
      <c r="AF104" s="205">
        <f>(DB_Census_State!AN104*FE_ConvertionFactors!$D$25/FE_ConvertionFactors!$D$21)*FE_ConvertionFactors!$F$25*FE_ConvertionFactors!$G$25</f>
        <v>26402.685120000002</v>
      </c>
      <c r="AG104" s="205">
        <f>DB_Census_State!AN104*FE_ConvertionFactors!$C$22*FE_ConvertionFactors!$F$22*FE_ConvertionFactors!$H$22</f>
        <v>376158.73679999996</v>
      </c>
      <c r="AH104" s="205">
        <f>DB_Census_State!AN104*FE_ConvertionFactors!$C$23*FE_ConvertionFactors!$F$23*FE_ConvertionFactors!$H$23</f>
        <v>120720.71087999997</v>
      </c>
      <c r="AI104" s="205">
        <f>(DB_Census_State!AN104*FE_ConvertionFactors!$D$25/FE_ConvertionFactors!$D$21)*FE_ConvertionFactors!$F$25*FE_ConvertionFactors!$H$25</f>
        <v>2815226.0639999998</v>
      </c>
      <c r="AJ104" s="205">
        <f>DB_Census_State!AN104*FE_ConvertionFactors!$C$22*FE_ConvertionFactors!$F$22*FE_ConvertionFactors!$I$22</f>
        <v>332419.34879999998</v>
      </c>
      <c r="AK104" s="205">
        <f>DB_Census_State!AO104*FE_ConvertionFactors!$F$27*FE_ConvertionFactors!$G$27</f>
        <v>0</v>
      </c>
      <c r="AL104" s="205">
        <f>DB_Census_State!AO104*FE_ConvertionFactors!$C$29*FE_ConvertionFactors!$F$29*FE_ConvertionFactors!$G$29</f>
        <v>0</v>
      </c>
      <c r="AM104" s="205">
        <f>DB_Census_State!AO104*FE_ConvertionFactors!$F$27*FE_ConvertionFactors!$H$27</f>
        <v>0</v>
      </c>
      <c r="AN104" s="205">
        <f>DB_Census_State!AO104*FE_ConvertionFactors!$C$29*FE_ConvertionFactors!$F$29*FE_ConvertionFactors!$H$29</f>
        <v>0</v>
      </c>
      <c r="AO104" s="205">
        <f>DB_Census_State!AO104*FE_ConvertionFactors!$F$27*FE_ConvertionFactors!$I$27</f>
        <v>0</v>
      </c>
      <c r="AP104" s="205">
        <f>DB_Census_State!AP104*FE_ConvertionFactors!$F$31*FE_ConvertionFactors!$G$31</f>
        <v>23210.141219999994</v>
      </c>
      <c r="AQ104" s="205">
        <f>DB_Census_State!AP104*FE_ConvertionFactors!$F$31*FE_ConvertionFactors!$H$31</f>
        <v>3166753.5143999998</v>
      </c>
      <c r="AR104" s="205">
        <f>DB_Census_State!AP104*FE_ConvertionFactors!$F$31*FE_ConvertionFactors!$I$31</f>
        <v>2638961.2619999996</v>
      </c>
      <c r="AS104" s="205">
        <f>DB_Census_State!AQ104*FE_ConvertionFactors!$C$34*FE_ConvertionFactors!$F$34*FE_ConvertionFactors!$G$34</f>
        <v>26245.956800000004</v>
      </c>
      <c r="AT104" s="205">
        <f>DB_Census_State!AQ104*FE_ConvertionFactors!$C$35*FE_ConvertionFactors!$F$35*FE_ConvertionFactors!$G$35</f>
        <v>87314.674140000003</v>
      </c>
      <c r="AU104" s="205">
        <f>DB_Census_State!AQ104*FE_ConvertionFactors!$C$35*FE_ConvertionFactors!$C$37*FE_ConvertionFactors!$F$37*FE_ConvertionFactors!$G$37</f>
        <v>49982.800129920011</v>
      </c>
      <c r="AV104" s="205">
        <f>DB_Census_State!AQ104*FE_ConvertionFactors!$C$35*FE_ConvertionFactors!$C$38*FE_ConvertionFactors!$C$39*FE_ConvertionFactors!$F$39*FE_ConvertionFactors!$G$39</f>
        <v>18610.422119629999</v>
      </c>
      <c r="AW104" s="205">
        <f>DB_Census_State!AQ104*FE_ConvertionFactors!$C$35*FE_ConvertionFactors!$C$38*FE_ConvertionFactors!$C$40*FE_ConvertionFactors!$F$40*FE_ConvertionFactors!$G$40</f>
        <v>3824.0593396499994</v>
      </c>
      <c r="AX104" s="205">
        <f>DB_Census_State!AQ104*FE_ConvertionFactors!$C$35*FE_ConvertionFactors!$C$38*FE_ConvertionFactors!$C$41*FE_ConvertionFactors!$F$41*FE_ConvertionFactors!$G$41</f>
        <v>0</v>
      </c>
      <c r="AY104" s="205">
        <f>DB_Census_State!AQ104*FE_ConvertionFactors!$C$35*FE_ConvertionFactors!$C$42*FE_ConvertionFactors!$C$44*FE_ConvertionFactors!$F$44*FE_ConvertionFactors!$G$44</f>
        <v>100351.09480487823</v>
      </c>
      <c r="AZ104" s="205">
        <f>(DB_Census_State!AQ104*FE_ConvertionFactors!$D$46/FE_ConvertionFactors!$D$33)*FE_ConvertionFactors!$F$46*FE_ConvertionFactors!$G$46</f>
        <v>344446.93781333329</v>
      </c>
      <c r="BA104" s="205">
        <f>DB_Census_State!AQ104*FE_ConvertionFactors!$C$34*FE_ConvertionFactors!$F$34*FE_ConvertionFactors!$H$34</f>
        <v>8923625.3120000008</v>
      </c>
      <c r="BB104" s="205">
        <f>DB_Census_State!AQ104*FE_ConvertionFactors!$C$35*FE_ConvertionFactors!$F$35*FE_ConvertionFactors!$H$35</f>
        <v>98956630.692000002</v>
      </c>
      <c r="BC104" s="205">
        <f>DB_Census_State!AQ104*FE_ConvertionFactors!$C$35*FE_ConvertionFactors!$C$37*FE_ConvertionFactors!$F$37*FE_ConvertionFactors!$H$37</f>
        <v>51093529.021696009</v>
      </c>
      <c r="BD104" s="205">
        <f>DB_Census_State!AQ104*FE_ConvertionFactors!$C$35*FE_ConvertionFactors!$C$38*FE_ConvertionFactors!$C$39*FE_ConvertionFactors!$F$39*FE_ConvertionFactors!$H$39</f>
        <v>4974058.2756101992</v>
      </c>
      <c r="BE104" s="205">
        <f>DB_Census_State!AQ104*FE_ConvertionFactors!$C$35*FE_ConvertionFactors!$C$38*FE_ConvertionFactors!$C$40*FE_ConvertionFactors!$F$40*FE_ConvertionFactors!$H$40</f>
        <v>1710397.4500979998</v>
      </c>
      <c r="BF104" s="205">
        <f>DB_Census_State!AQ104*FE_ConvertionFactors!$C$35*FE_ConvertionFactors!$C$38*FE_ConvertionFactors!$C$41*FE_ConvertionFactors!$F$41*FE_ConvertionFactors!$H$41</f>
        <v>18664885.995073497</v>
      </c>
      <c r="BG104" s="205">
        <f>DB_Census_State!AQ104*FE_ConvertionFactors!$C$35*FE_ConvertionFactors!$C$42*FE_ConvertionFactors!$C$44*FE_ConvertionFactors!$F$44*FE_ConvertionFactors!$H$44</f>
        <v>10528639.454938045</v>
      </c>
      <c r="BH104" s="205">
        <f>(DB_Census_State!AQ104*FE_ConvertionFactors!$D$46/FE_ConvertionFactors!$D$33)*FE_ConvertionFactors!$F$46*FE_ConvertionFactors!$H$46</f>
        <v>112607652.74666667</v>
      </c>
      <c r="BI104" s="205">
        <f>DB_Census_State!AQ104*FE_ConvertionFactors!$C$35*FE_ConvertionFactors!$C$38*FE_ConvertionFactors!$C$41*FE_ConvertionFactors!$F$41*FE_ConvertionFactors!$I$41</f>
        <v>17278351.606868036</v>
      </c>
      <c r="BJ104" s="181">
        <f>DB_Census_State!AR104*FE_ConvertionFactors!$F$48*FE_ConvertionFactors!$G$48</f>
        <v>107588.87726400001</v>
      </c>
      <c r="BK104" s="205">
        <f>(DB_Census_State!AR104*FE_ConvertionFactors!$D$50/FE_ConvertionFactors!$D$48)*FE_ConvertionFactors!$F$50*FE_ConvertionFactors!$G$50</f>
        <v>45632.080559999988</v>
      </c>
      <c r="BL104" s="181">
        <f>DB_Census_State!AR104*FE_ConvertionFactors!$F$48*FE_ConvertionFactors!$H$48</f>
        <v>8069165.7948000012</v>
      </c>
      <c r="BM104" s="205">
        <f>(DB_Census_State!AR104*FE_ConvertionFactors!$D$50/FE_ConvertionFactors!$D$48)*FE_ConvertionFactors!$F$50*FE_ConvertionFactors!$H$50</f>
        <v>11504425.943999996</v>
      </c>
      <c r="BN104" s="181">
        <f>DB_Census_State!AR104*FE_ConvertionFactors!$F$48*FE_ConvertionFactors!$I$48</f>
        <v>5696136.9293400003</v>
      </c>
      <c r="BO104" s="181">
        <f>DB_Census_State!AS104*FE_ConvertionFactors!$F$52*FE_ConvertionFactors!$G$52</f>
        <v>2324.6230500000001</v>
      </c>
      <c r="BP104" s="205">
        <f>DB_Census_State!AS104*FE_ConvertionFactors!$C$53*FE_ConvertionFactors!$F$53*FE_ConvertionFactors!$G$53</f>
        <v>697.38691500000004</v>
      </c>
      <c r="BQ104" s="205">
        <f>DB_Census_State!AS104*FE_ConvertionFactors!$C$54*FE_ConvertionFactors!$C$55*FE_ConvertionFactors!$F$55*FE_ConvertionFactors!$G$55</f>
        <v>1123.9168500000001</v>
      </c>
      <c r="BR104" s="205">
        <f>DB_Census_State!AS104*FE_ConvertionFactors!$C$54*FE_ConvertionFactors!$C$56*FE_ConvertionFactors!$F$56*FE_ConvertionFactors!$G$56</f>
        <v>197.58736911621162</v>
      </c>
      <c r="BS104" s="205">
        <f>DB_Census_State!AS104*FE_ConvertionFactors!$F$52*FE_ConvertionFactors!$H$52</f>
        <v>552883.32000000007</v>
      </c>
      <c r="BT104" s="205">
        <f>DB_Census_State!AS104*FE_ConvertionFactors!$C$53*FE_ConvertionFactors!$F$53*FE_ConvertionFactors!$H$53</f>
        <v>165864.99600000004</v>
      </c>
      <c r="BU104" s="205">
        <f>DB_Census_State!AS104*FE_ConvertionFactors!$C$54*FE_ConvertionFactors!$C$55*FE_ConvertionFactors!$F$55*FE_ConvertionFactors!$H$55</f>
        <v>339048.24975000008</v>
      </c>
      <c r="BV104" s="205">
        <f>DB_Census_State!AS104*FE_ConvertionFactors!$C$54*FE_ConvertionFactors!$C$56*FE_ConvertionFactors!$F$56*FE_ConvertionFactors!$H$56</f>
        <v>51899.61562119158</v>
      </c>
      <c r="BW104" s="205">
        <f>DB_Census_State!AS104*FE_ConvertionFactors!$F$52*FE_ConvertionFactors!$I$52</f>
        <v>282724.42499999999</v>
      </c>
      <c r="BX104" s="205">
        <f>DB_Census_State!AS104*FE_ConvertionFactors!$C$53*FE_ConvertionFactors!$F$53*FE_ConvertionFactors!$I$53</f>
        <v>84817.327500000014</v>
      </c>
      <c r="BY104" s="205">
        <f>DB_Census_State!AS104*FE_ConvertionFactors!$C$54*FE_ConvertionFactors!$C$55*FE_ConvertionFactors!$F$55*FE_ConvertionFactors!$L$55</f>
        <v>176080.30650000004</v>
      </c>
      <c r="BZ104" s="205">
        <f>DB_Census_State!AS104*FE_ConvertionFactors!$C$54*FE_ConvertionFactors!$C$56*FE_ConvertionFactors!$F$56*FE_ConvertionFactors!$I$56</f>
        <v>29638.105367431741</v>
      </c>
      <c r="CA104" s="205">
        <f>DB_Census_State!AT104*FE_ConvertionFactors!$F$58*FE_ConvertionFactors!$G$58</f>
        <v>12188.227999999999</v>
      </c>
      <c r="CB104" s="205">
        <f>(DB_Census_State!AT104*FE_ConvertionFactors!$D$60/FE_ConvertionFactors!$D$58)*FE_ConvertionFactors!$F$60*FE_ConvertionFactors!$G$60</f>
        <v>57149.319886363635</v>
      </c>
      <c r="CC104" s="205">
        <f>DB_Census_State!AT104*FE_ConvertionFactors!$F$58*FE_ConvertionFactors!$H$58</f>
        <v>8016103.8000000007</v>
      </c>
      <c r="CD104" s="205">
        <f>(DB_Census_State!AT104*FE_ConvertionFactors!$D$60/FE_ConvertionFactors!$D$58)*FE_ConvertionFactors!$F$60*FE_ConvertionFactors!$H$60</f>
        <v>4567355.2840909092</v>
      </c>
      <c r="CE104" s="205">
        <f>DB_Census_State!AT104*FE_ConvertionFactors!$F$58*FE_ConvertionFactors!$I$58</f>
        <v>6000358.4000000004</v>
      </c>
      <c r="CF104" s="205">
        <f>DB_Census_State!AU104*FE_ConvertionFactors!$F$62*FE_ConvertionFactors!$G$62</f>
        <v>809187.89600000007</v>
      </c>
      <c r="CG104" s="205">
        <f>DB_Census_State!AU104*FE_ConvertionFactors!$C$63*FE_ConvertionFactors!$F$63*FE_ConvertionFactors!$G$63</f>
        <v>323675.15840000007</v>
      </c>
      <c r="CH104" s="205">
        <f>DB_Census_State!AU104*FE_ConvertionFactors!$C$64*FE_ConvertionFactors!$F$64*FE_ConvertionFactors!$G$64</f>
        <v>485512.73760000005</v>
      </c>
      <c r="CI104" s="205">
        <f>(DB_Census_State!AU104*FE_ConvertionFactors!$D$66/FE_ConvertionFactors!$D$62)*FE_ConvertionFactors!$F$66*FE_ConvertionFactors!$G$66</f>
        <v>429881.06975000002</v>
      </c>
      <c r="CJ104" s="205">
        <f>DB_Census_State!AU104*FE_ConvertionFactors!$F$62*FE_ConvertionFactors!$H$62</f>
        <v>152127324.44800001</v>
      </c>
      <c r="CK104" s="205">
        <f>DB_Census_State!AU104*FE_ConvertionFactors!$C$63*FE_ConvertionFactors!$F$63*FE_ConvertionFactors!$H$63</f>
        <v>60850929.77920001</v>
      </c>
      <c r="CL104" s="205">
        <f>DB_Census_State!AU104*FE_ConvertionFactors!$C$64*FE_ConvertionFactors!$F$64*FE_ConvertionFactors!$H$64</f>
        <v>91276394.668800011</v>
      </c>
      <c r="CM104" s="205">
        <f>(DB_Census_State!AU104*FE_ConvertionFactors!$D$66/FE_ConvertionFactors!$D$62)*FE_ConvertionFactors!$F$66*FE_ConvertionFactors!$H$66</f>
        <v>128964320.925</v>
      </c>
      <c r="CN104" s="205">
        <f>DB_Census_State!AU104*FE_ConvertionFactors!$F$62*FE_ConvertionFactors!$I$62</f>
        <v>129470063.36</v>
      </c>
      <c r="CO104" s="205">
        <f>DB_Census_State!AU104*FE_ConvertionFactors!$C$63*FE_ConvertionFactors!$F$63*FE_ConvertionFactors!$I$63</f>
        <v>51788025.344000004</v>
      </c>
      <c r="CP104" s="205">
        <f>DB_Census_State!AU104*FE_ConvertionFactors!$C$64*FE_ConvertionFactors!$F$64*FE_ConvertionFactors!$L$64</f>
        <v>77924794.384799987</v>
      </c>
      <c r="CQ104" s="205">
        <f>DB_Census_State!AU104*FE_ConvertionFactors!$C$64*FE_ConvertionFactors!$F$64*FE_ConvertionFactors!$I$63</f>
        <v>77682038.016000003</v>
      </c>
      <c r="CR104" s="205">
        <f>DB_Census_State!AV104*FE_ConvertionFactors!$F$68*FE_ConvertionFactors!$G$68</f>
        <v>3188133.3120000004</v>
      </c>
      <c r="CS104" s="205">
        <f>DB_Census_State!AV104*FE_ConvertionFactors!$C$69*FE_ConvertionFactors!$F$69*FE_ConvertionFactors!$G$69</f>
        <v>637626.66240000015</v>
      </c>
      <c r="CT104" s="205">
        <f>DB_Census_State!AV104*FE_ConvertionFactors!$C$70*FE_ConvertionFactors!$C$71*FE_ConvertionFactors!$F$71*FE_ConvertionFactors!$G$71</f>
        <v>0</v>
      </c>
      <c r="CU104" s="205">
        <f>DB_Census_State!AV104*FE_ConvertionFactors!$C$70*FE_ConvertionFactors!$C$72*FE_ConvertionFactors!$F$72*FE_ConvertionFactors!$G$72</f>
        <v>2711831.1000076802</v>
      </c>
      <c r="CV104" s="205">
        <f>(DB_Census_State!AV104*FE_ConvertionFactors!$D$74/FE_ConvertionFactors!$D$69)*FE_ConvertionFactors!$F$74*FE_ConvertionFactors!$G$74</f>
        <v>394137.36000000004</v>
      </c>
      <c r="CW104" s="205">
        <f>DB_Census_State!AV104*FE_ConvertionFactors!$F$68*FE_ConvertionFactors!$H$68</f>
        <v>186505798.752</v>
      </c>
      <c r="CX104" s="205">
        <f>DB_Census_State!AV104*FE_ConvertionFactors!$C$69*FE_ConvertionFactors!$F$69*FE_ConvertionFactors!$H$69</f>
        <v>37301159.750399999</v>
      </c>
      <c r="CY104" s="205">
        <f>DB_Census_State!AV104*FE_ConvertionFactors!$C$70*FE_ConvertionFactors!$C$71*FE_ConvertionFactors!$F$71*FE_ConvertionFactors!$H$71</f>
        <v>41305595.327999994</v>
      </c>
      <c r="CZ104" s="205">
        <f>DB_Census_State!AV104*FE_ConvertionFactors!$C$70*FE_ConvertionFactors!$C$72*FE_ConvertionFactors!$F$72*FE_ConvertionFactors!$H$72</f>
        <v>103133344.92307201</v>
      </c>
      <c r="DA104" s="205">
        <f>(DB_Census_State!AV104*FE_ConvertionFactors!$D$74/FE_ConvertionFactors!$D$69)*FE_ConvertionFactors!$F$74*FE_ConvertionFactors!$H$74</f>
        <v>130065328.8</v>
      </c>
      <c r="DB104" s="205">
        <f>DB_Census_State!AV104*FE_ConvertionFactors!$F$68*FE_ConvertionFactors!$I$68</f>
        <v>151436332.31999999</v>
      </c>
      <c r="DC104" s="205">
        <f>DB_Census_State!AV104*FE_ConvertionFactors!$C$69*FE_ConvertionFactors!$F$69*FE_ConvertionFactors!$I$69</f>
        <v>30287266.464000005</v>
      </c>
      <c r="DD104" s="205">
        <f>DB_Census_State!AV104*FE_ConvertionFactors!$C$70*FE_ConvertionFactors!$C$71*FE_ConvertionFactors!$F$71*FE_ConvertionFactors!$I$71</f>
        <v>38888219.519999996</v>
      </c>
      <c r="DE104" s="205">
        <f>DB_Census_State!AV104*FE_ConvertionFactors!$C$70*FE_ConvertionFactors!$C$72*FE_ConvertionFactors!$F$72*FE_ConvertionFactors!$L$72</f>
        <v>72507453.156576023</v>
      </c>
      <c r="DF104" s="205">
        <f>DB_Census_State!AV104*FE_ConvertionFactors!$C$70*FE_ConvertionFactors!$C$72*FE_ConvertionFactors!$F$72*FE_ConvertionFactors!$I$69</f>
        <v>99468708.301440015</v>
      </c>
      <c r="DG104" s="205">
        <f>DB_Census_State!AW104*FE_ConvertionFactors!$F$76*FE_ConvertionFactors!$G$76</f>
        <v>107385.90720000002</v>
      </c>
      <c r="DH104" s="205">
        <f>DB_Census_State!AW104*FE_ConvertionFactors!$C$77*FE_ConvertionFactors!$F$77*FE_ConvertionFactors!$G$77</f>
        <v>74268.994560000006</v>
      </c>
      <c r="DI104" s="205">
        <f>DB_Census_State!AW104*FE_ConvertionFactors!$C$78*FE_ConvertionFactors!$F$78*FE_ConvertionFactors!$G$78</f>
        <v>28256.386175999996</v>
      </c>
      <c r="DJ104" s="205">
        <f>(DB_Census_State!AW104*FE_ConvertionFactors!$D$80/FE_ConvertionFactors!$D$76)*FE_ConvertionFactors!$F$80*FE_ConvertionFactors!$G$80</f>
        <v>53814.983039999999</v>
      </c>
      <c r="DK104" s="205">
        <f>DB_Census_State!AW104*FE_ConvertionFactors!$F$76*FE_ConvertionFactors!$H$76</f>
        <v>15199236.096000001</v>
      </c>
      <c r="DL104" s="205">
        <f>DB_Census_State!AW104*FE_ConvertionFactors!$C$77*FE_ConvertionFactors!$F$77*FE_ConvertionFactors!$H$77</f>
        <v>11818457.395200001</v>
      </c>
      <c r="DM104" s="205">
        <f>DB_Census_State!AW104*FE_ConvertionFactors!$C$78*FE_ConvertionFactors!$F$78*FE_ConvertionFactors!$H$78</f>
        <v>3086969.3567999997</v>
      </c>
      <c r="DN104" s="205">
        <f>(DB_Census_State!AW104*FE_ConvertionFactors!$D$80/FE_ConvertionFactors!$D$76)*FE_ConvertionFactors!$F$80*FE_ConvertionFactors!$H$80</f>
        <v>23704218.719999999</v>
      </c>
      <c r="DO104" s="205">
        <f>DB_Census_State!AW104*FE_ConvertionFactors!$F$76*FE_ConvertionFactors!$I$76</f>
        <v>13216727.040000001</v>
      </c>
      <c r="DP104" s="205">
        <f>DB_Census_State!AW104*FE_ConvertionFactors!$C$77*FE_ConvertionFactors!$F$77*FE_ConvertionFactors!$I$77</f>
        <v>10333077.504000001</v>
      </c>
      <c r="DQ104" s="205">
        <f>DB_Census_State!AW104*FE_ConvertionFactors!$C$78*FE_ConvertionFactors!$F$78*FE_ConvertionFactors!$L$78</f>
        <v>1518984.9216</v>
      </c>
      <c r="DR104" s="205">
        <f>DB_Census_State!AW104*FE_ConvertionFactors!$C$78*FE_ConvertionFactors!$F$78*FE_ConvertionFactors!$I$77</f>
        <v>2613307.392</v>
      </c>
      <c r="DS104" s="181">
        <f>SUM(DB_Census_State!M104:N104)*FE_ConvertionFactors!$E$84*FE_ConvertionFactors!$F$84*FE_ConvertionFactors!$G$84</f>
        <v>60512.013531803968</v>
      </c>
      <c r="DT104" s="181">
        <f>SUM(DB_Census_State!O104:P104)*FE_ConvertionFactors!$E$85*FE_ConvertionFactors!$F$85*FE_ConvertionFactors!$G$85</f>
        <v>451.97173144600004</v>
      </c>
      <c r="DU104" s="181">
        <f>SUM(DB_Census_State!Q104:S104)*FE_ConvertionFactors!$E$86*FE_ConvertionFactors!$F$86*FE_ConvertionFactors!$G$86</f>
        <v>663.35982938175005</v>
      </c>
      <c r="DV104" s="181">
        <f>DB_Census_State!U104*FE_ConvertionFactors!$E$87*FE_ConvertionFactors!$F$87*FE_ConvertionFactors!$G$87</f>
        <v>34176.464729369894</v>
      </c>
      <c r="DW104" s="181">
        <f>DB_Census_State!V104*FE_ConvertionFactors!$E$88*FE_ConvertionFactors!$F$88*FE_ConvertionFactors!$G$88</f>
        <v>201030.50893500005</v>
      </c>
      <c r="DX104" s="181">
        <f>SUM(DB_Census_State!M104:N104)*FE_ConvertionFactors!$E$84*FE_ConvertionFactors!$F$84*FE_ConvertionFactors!$H$84</f>
        <v>3418535.8293941203</v>
      </c>
      <c r="DY104" s="181">
        <f>SUM(DB_Census_State!O104:P104)*FE_ConvertionFactors!$E$85*FE_ConvertionFactors!$F$85*FE_ConvertionFactors!$H$85</f>
        <v>28181.76678428</v>
      </c>
      <c r="DZ104" s="181">
        <f>SUM(DB_Census_State!Q104:S104)*FE_ConvertionFactors!$E$86*FE_ConvertionFactors!$F$86*FE_ConvertionFactors!$H$86</f>
        <v>42155.960380375007</v>
      </c>
      <c r="EA104" s="181">
        <f>DB_Census_State!U104*FE_ConvertionFactors!$E$87*FE_ConvertionFactors!$F$87*FE_ConvertionFactors!$H$87</f>
        <v>2611931.8899388905</v>
      </c>
      <c r="EB104" s="181">
        <f>DB_Census_State!V104*FE_ConvertionFactors!$E$88*FE_ConvertionFactors!$F$88*FE_ConvertionFactors!$H$88</f>
        <v>12015616.626000002</v>
      </c>
      <c r="EC104" s="181">
        <f>SUM(DB_Census_State!M104:N104)*FE_ConvertionFactors!$E$84*FE_ConvertionFactors!$F$84*FE_ConvertionFactors!$I$84</f>
        <v>2305219.5631163418</v>
      </c>
      <c r="ED104" s="181">
        <f>SUM(DB_Census_State!O104:P104)*FE_ConvertionFactors!$E$85*FE_ConvertionFactors!$F$85*FE_ConvertionFactors!$I$85</f>
        <v>19035.985865608</v>
      </c>
      <c r="EE104" s="181">
        <f>SUM(DB_Census_State!Q104:S104)*FE_ConvertionFactors!$E$86*FE_ConvertionFactors!$F$86*FE_ConvertionFactors!$I$86</f>
        <v>28475.158143725002</v>
      </c>
      <c r="EF104" s="181">
        <f>DB_Census_State!U104*FE_ConvertionFactors!$E$87*FE_ConvertionFactors!$F$87*FE_ConvertionFactors!$I$87</f>
        <v>2089545.5119511127</v>
      </c>
      <c r="EG104" s="181">
        <f>DB_Census_State!V104*FE_ConvertionFactors!$E$88*FE_ConvertionFactors!$F$88*FE_ConvertionFactors!$I$88</f>
        <v>7671509.0766000021</v>
      </c>
      <c r="EH104" s="181">
        <f>DB_Census_State!W104*0.00104*FE_ConvertionFactors!$F$90*FE_ConvertionFactors!$G$90</f>
        <v>61482.711055999993</v>
      </c>
      <c r="EI104" s="181">
        <f>DB_Census_State!X104*0.00104*FE_ConvertionFactors!$F$91*FE_ConvertionFactors!$G$91</f>
        <v>12.0371056</v>
      </c>
      <c r="EJ104" s="181">
        <f>DB_Census_State!Y104*0.000054*FE_ConvertionFactors!$F$92*FE_ConvertionFactors!$G$92</f>
        <v>32183.953981199997</v>
      </c>
      <c r="EK104" s="205">
        <f>DB_Census_State!W104*0.00104*FE_ConvertionFactors!$F$90*FE_ConvertionFactors!$H$90</f>
        <v>7308322.2575999992</v>
      </c>
      <c r="EL104" s="205">
        <f>DB_Census_State!X104*0.00104*FE_ConvertionFactors!$F$91*FE_ConvertionFactors!$H$91</f>
        <v>1430.8257599999999</v>
      </c>
      <c r="EM104" s="205">
        <f>DB_Census_State!Y104*0.000054*FE_ConvertionFactors!$F$92*FE_ConvertionFactors!$H$92</f>
        <v>2675865.8881512</v>
      </c>
      <c r="EN104" s="205">
        <f>DB_Census_State!W104*0.00104*FE_ConvertionFactors!$F$90*FE_ConvertionFactors!$I$90</f>
        <v>5071743.6365439994</v>
      </c>
      <c r="EO104" s="205">
        <f>DB_Census_State!X104*0.00104*FE_ConvertionFactors!$F$91*FE_ConvertionFactors!$I$91</f>
        <v>992.94765440000003</v>
      </c>
      <c r="EP104" s="205">
        <f>DB_Census_State!Y104*0.000054*FE_ConvertionFactors!$F$92*FE_ConvertionFactors!$I$92</f>
        <v>1581611.4527904</v>
      </c>
    </row>
    <row r="105" spans="1:146" x14ac:dyDescent="0.2">
      <c r="A105" s="203">
        <v>42</v>
      </c>
      <c r="B105" s="203" t="s">
        <v>53</v>
      </c>
      <c r="C105" s="203">
        <v>2006</v>
      </c>
      <c r="D105" s="204" t="s">
        <v>203</v>
      </c>
      <c r="E105" s="205">
        <f>DB_Census_State!AL105*FE_ConvertionFactors!$C$4*FE_ConvertionFactors!$F$4*FE_ConvertionFactors!$G$4</f>
        <v>0</v>
      </c>
      <c r="F105" s="205">
        <f>DB_Census_State!AL105*FE_ConvertionFactors!$C$5*FE_ConvertionFactors!$F$5*FE_ConvertionFactors!$G$5</f>
        <v>0</v>
      </c>
      <c r="G105" s="205">
        <f>(DB_Census_State!AL105*FE_ConvertionFactors!$D$9/FE_ConvertionFactors!$D$3)*FE_ConvertionFactors!$C$10*FE_ConvertionFactors!$F$10*FE_ConvertionFactors!$G$10</f>
        <v>0</v>
      </c>
      <c r="H105" s="205">
        <f>(DB_Census_State!AL105*FE_ConvertionFactors!$D$9/FE_ConvertionFactors!$D$3)*FE_ConvertionFactors!$C$11*FE_ConvertionFactors!$F$11*FE_ConvertionFactors!$G$11</f>
        <v>0</v>
      </c>
      <c r="I105" s="205">
        <f>DB_Census_State!AL105*FE_ConvertionFactors!$C$4*FE_ConvertionFactors!$F$4*FE_ConvertionFactors!$H$4</f>
        <v>0</v>
      </c>
      <c r="J105" s="205">
        <f>DB_Census_State!AL105*FE_ConvertionFactors!$C$5*FE_ConvertionFactors!$F$5*FE_ConvertionFactors!$H$5</f>
        <v>0</v>
      </c>
      <c r="K105" s="205">
        <f>(DB_Census_State!AL105*FE_ConvertionFactors!$D$9/FE_ConvertionFactors!$D$3)*FE_ConvertionFactors!$C$10*FE_ConvertionFactors!$F$10*FE_ConvertionFactors!$H$10</f>
        <v>0</v>
      </c>
      <c r="L105" s="205">
        <f>(DB_Census_State!AL105*FE_ConvertionFactors!$D$9/FE_ConvertionFactors!$D$3)*FE_ConvertionFactors!$C$11*FE_ConvertionFactors!$F$11*FE_ConvertionFactors!$H$11</f>
        <v>0</v>
      </c>
      <c r="M105" s="205">
        <f>DB_Census_State!AL105*FE_ConvertionFactors!$C$4*FE_ConvertionFactors!$F$4*FE_ConvertionFactors!$I$4</f>
        <v>0</v>
      </c>
      <c r="N105" s="205">
        <f>DB_Census_State!AL105*FE_ConvertionFactors!$C$5*FE_ConvertionFactors!$F$5*FE_ConvertionFactors!$L$5</f>
        <v>0</v>
      </c>
      <c r="O105" s="205">
        <f>DB_Census_State!AM105*FE_ConvertionFactors!$C$14*FE_ConvertionFactors!$F$14*FE_ConvertionFactors!$G$14</f>
        <v>39148.142383999999</v>
      </c>
      <c r="P105" s="205">
        <f>DB_Census_State!AM105*FE_ConvertionFactors!$C$15*FE_ConvertionFactors!$F$15*FE_ConvertionFactors!$G$15</f>
        <v>11254.5845348</v>
      </c>
      <c r="Q105" s="205">
        <f>DB_Census_State!AM105*FE_ConvertionFactors!$C$16*FE_ConvertionFactors!$F$16*FE_ConvertionFactors!$G$16</f>
        <v>15659.256953600001</v>
      </c>
      <c r="R105" s="205">
        <f>DB_Census_State!AM105*FE_ConvertionFactors!$C$17*FE_ConvertionFactors!$F$17*FE_ConvertionFactors!$G$17</f>
        <v>5739.7132006000002</v>
      </c>
      <c r="S105" s="205">
        <f>(DB_Census_State!AM105*FE_ConvertionFactors!$D$19/FE_ConvertionFactors!$D$13)*FE_ConvertionFactors!$F$19*FE_ConvertionFactors!$G$19</f>
        <v>40205.956970666673</v>
      </c>
      <c r="T105" s="205">
        <f>DB_Census_State!AM105*FE_ConvertionFactors!$C$14*FE_ConvertionFactors!$F$14*FE_ConvertionFactors!$H$14</f>
        <v>6775640.0279999999</v>
      </c>
      <c r="U105" s="205">
        <f>DB_Census_State!AM105*FE_ConvertionFactors!$C$15*FE_ConvertionFactors!$F$15*FE_ConvertionFactors!$H$15</f>
        <v>1612143.1901200002</v>
      </c>
      <c r="V105" s="205">
        <f>DB_Census_State!AM105*FE_ConvertionFactors!$C$16*FE_ConvertionFactors!$F$16*FE_ConvertionFactors!$H$16</f>
        <v>2710256.0112000001</v>
      </c>
      <c r="W105" s="205">
        <f>DB_Census_State!AM105*FE_ConvertionFactors!$C$17*FE_ConvertionFactors!$F$17*FE_ConvertionFactors!$H$17</f>
        <v>2528576.3559400002</v>
      </c>
      <c r="X105" s="205">
        <f>(DB_Census_State!AM105*FE_ConvertionFactors!$D$19/FE_ConvertionFactors!$D$13)*FE_ConvertionFactors!$F$19*FE_ConvertionFactors!$H$19</f>
        <v>14837912.691555558</v>
      </c>
      <c r="Y105" s="205">
        <f>DB_Census_State!AM105*FE_ConvertionFactors!$C$14*FE_ConvertionFactors!$F$14*FE_ConvertionFactors!$I$14</f>
        <v>6286288.2481999993</v>
      </c>
      <c r="Z105" s="205">
        <f>DB_Census_State!AM105*FE_ConvertionFactors!$C$15*FE_ConvertionFactors!$F$15*FE_ConvertionFactors!$L$15</f>
        <v>1076029.534915</v>
      </c>
      <c r="AA105" s="205">
        <f>DB_Census_State!AM105*FE_ConvertionFactors!$C$15*FE_ConvertionFactors!$F$15*FE_ConvertionFactors!$I$14</f>
        <v>1269942.9846700002</v>
      </c>
      <c r="AB105" s="205">
        <f>DB_Census_State!AM105*FE_ConvertionFactors!$C$16*FE_ConvertionFactors!$F$16*FE_ConvertionFactors!$L$16</f>
        <v>1803056.6880949179</v>
      </c>
      <c r="AC105" s="205">
        <f>DB_Census_State!AM105*FE_ConvertionFactors!$C$16*FE_ConvertionFactors!$F$16*FE_ConvertionFactors!$I$14</f>
        <v>2514515.2992799999</v>
      </c>
      <c r="AD105" s="205">
        <f>DB_Census_State!AN105*FE_ConvertionFactors!$C$22*FE_ConvertionFactors!$F$22*FE_ConvertionFactors!$G$22</f>
        <v>5325.0112300000001</v>
      </c>
      <c r="AE105" s="205">
        <f>DB_Census_State!AN105*FE_ConvertionFactors!$C$23*FE_ConvertionFactors!$F$23*FE_ConvertionFactors!$G$23</f>
        <v>2140.0516829999997</v>
      </c>
      <c r="AF105" s="205">
        <f>(DB_Census_State!AN105*FE_ConvertionFactors!$D$25/FE_ConvertionFactors!$D$21)*FE_ConvertionFactors!$F$25*FE_ConvertionFactors!$G$25</f>
        <v>121296.99680000001</v>
      </c>
      <c r="AG105" s="205">
        <f>DB_Census_State!AN105*FE_ConvertionFactors!$C$22*FE_ConvertionFactors!$F$22*FE_ConvertionFactors!$H$22</f>
        <v>1728116.852</v>
      </c>
      <c r="AH105" s="205">
        <f>DB_Census_State!AN105*FE_ConvertionFactors!$C$23*FE_ConvertionFactors!$F$23*FE_ConvertionFactors!$H$23</f>
        <v>554604.94319999998</v>
      </c>
      <c r="AI105" s="205">
        <f>(DB_Census_State!AN105*FE_ConvertionFactors!$D$25/FE_ConvertionFactors!$D$21)*FE_ConvertionFactors!$F$25*FE_ConvertionFactors!$H$25</f>
        <v>12933474.960000001</v>
      </c>
      <c r="AJ105" s="205">
        <f>DB_Census_State!AN105*FE_ConvertionFactors!$C$22*FE_ConvertionFactors!$F$22*FE_ConvertionFactors!$I$22</f>
        <v>1527173.0319999999</v>
      </c>
      <c r="AK105" s="205">
        <f>DB_Census_State!AO105*FE_ConvertionFactors!$F$27*FE_ConvertionFactors!$G$27</f>
        <v>0</v>
      </c>
      <c r="AL105" s="205">
        <f>DB_Census_State!AO105*FE_ConvertionFactors!$C$29*FE_ConvertionFactors!$F$29*FE_ConvertionFactors!$G$29</f>
        <v>0</v>
      </c>
      <c r="AM105" s="205">
        <f>DB_Census_State!AO105*FE_ConvertionFactors!$F$27*FE_ConvertionFactors!$H$27</f>
        <v>0</v>
      </c>
      <c r="AN105" s="205">
        <f>DB_Census_State!AO105*FE_ConvertionFactors!$C$29*FE_ConvertionFactors!$F$29*FE_ConvertionFactors!$H$29</f>
        <v>0</v>
      </c>
      <c r="AO105" s="205">
        <f>DB_Census_State!AO105*FE_ConvertionFactors!$F$27*FE_ConvertionFactors!$I$27</f>
        <v>0</v>
      </c>
      <c r="AP105" s="205">
        <f>DB_Census_State!AP105*FE_ConvertionFactors!$F$31*FE_ConvertionFactors!$G$31</f>
        <v>1.9315799999999996</v>
      </c>
      <c r="AQ105" s="205">
        <f>DB_Census_State!AP105*FE_ConvertionFactors!$F$31*FE_ConvertionFactors!$H$31</f>
        <v>263.54160000000002</v>
      </c>
      <c r="AR105" s="205">
        <f>DB_Census_State!AP105*FE_ConvertionFactors!$F$31*FE_ConvertionFactors!$I$31</f>
        <v>219.61799999999999</v>
      </c>
      <c r="AS105" s="205">
        <f>DB_Census_State!AQ105*FE_ConvertionFactors!$C$34*FE_ConvertionFactors!$F$34*FE_ConvertionFactors!$G$34</f>
        <v>162.02144000000004</v>
      </c>
      <c r="AT105" s="205">
        <f>DB_Census_State!AQ105*FE_ConvertionFactors!$C$35*FE_ConvertionFactors!$F$35*FE_ConvertionFactors!$G$35</f>
        <v>539.01061200000004</v>
      </c>
      <c r="AU105" s="205">
        <f>DB_Census_State!AQ105*FE_ConvertionFactors!$C$35*FE_ConvertionFactors!$C$37*FE_ConvertionFactors!$F$37*FE_ConvertionFactors!$G$37</f>
        <v>308.55363033600008</v>
      </c>
      <c r="AV105" s="205">
        <f>DB_Census_State!AQ105*FE_ConvertionFactors!$C$35*FE_ConvertionFactors!$C$38*FE_ConvertionFactors!$C$39*FE_ConvertionFactors!$F$39*FE_ConvertionFactors!$G$39</f>
        <v>114.88578655400002</v>
      </c>
      <c r="AW105" s="205">
        <f>DB_Census_State!AQ105*FE_ConvertionFactors!$C$35*FE_ConvertionFactors!$C$38*FE_ConvertionFactors!$C$40*FE_ConvertionFactors!$F$40*FE_ConvertionFactors!$G$40</f>
        <v>23.606668470000002</v>
      </c>
      <c r="AX105" s="205">
        <f>DB_Census_State!AQ105*FE_ConvertionFactors!$C$35*FE_ConvertionFactors!$C$38*FE_ConvertionFactors!$C$41*FE_ConvertionFactors!$F$41*FE_ConvertionFactors!$G$41</f>
        <v>0</v>
      </c>
      <c r="AY105" s="205">
        <f>DB_Census_State!AQ105*FE_ConvertionFactors!$C$35*FE_ConvertionFactors!$C$42*FE_ConvertionFactors!$C$44*FE_ConvertionFactors!$F$44*FE_ConvertionFactors!$G$44</f>
        <v>619.4869941210485</v>
      </c>
      <c r="AZ105" s="205">
        <f>(DB_Census_State!AQ105*FE_ConvertionFactors!$D$46/FE_ConvertionFactors!$D$33)*FE_ConvertionFactors!$F$46*FE_ConvertionFactors!$G$46</f>
        <v>2126.3385173333336</v>
      </c>
      <c r="BA105" s="205">
        <f>DB_Census_State!AQ105*FE_ConvertionFactors!$C$34*FE_ConvertionFactors!$F$34*FE_ConvertionFactors!$H$34</f>
        <v>55087.289600000011</v>
      </c>
      <c r="BB105" s="205">
        <f>DB_Census_State!AQ105*FE_ConvertionFactors!$C$35*FE_ConvertionFactors!$F$35*FE_ConvertionFactors!$H$35</f>
        <v>610878.6936</v>
      </c>
      <c r="BC105" s="205">
        <f>DB_Census_State!AQ105*FE_ConvertionFactors!$C$35*FE_ConvertionFactors!$C$37*FE_ConvertionFactors!$F$37*FE_ConvertionFactors!$H$37</f>
        <v>315410.37767680007</v>
      </c>
      <c r="BD105" s="205">
        <f>DB_Census_State!AQ105*FE_ConvertionFactors!$C$35*FE_ConvertionFactors!$C$38*FE_ConvertionFactors!$C$39*FE_ConvertionFactors!$F$39*FE_ConvertionFactors!$H$39</f>
        <v>30705.837497160006</v>
      </c>
      <c r="BE105" s="205">
        <f>DB_Census_State!AQ105*FE_ConvertionFactors!$C$35*FE_ConvertionFactors!$C$38*FE_ConvertionFactors!$C$40*FE_ConvertionFactors!$F$40*FE_ConvertionFactors!$H$40</f>
        <v>10558.618988400001</v>
      </c>
      <c r="BF105" s="205">
        <f>DB_Census_State!AQ105*FE_ConvertionFactors!$C$35*FE_ConvertionFactors!$C$38*FE_ConvertionFactors!$C$41*FE_ConvertionFactors!$F$41*FE_ConvertionFactors!$H$41</f>
        <v>115222.00274130002</v>
      </c>
      <c r="BG105" s="205">
        <f>DB_Census_State!AQ105*FE_ConvertionFactors!$C$35*FE_ConvertionFactors!$C$42*FE_ConvertionFactors!$C$44*FE_ConvertionFactors!$F$44*FE_ConvertionFactors!$H$44</f>
        <v>64995.356760241149</v>
      </c>
      <c r="BH105" s="205">
        <f>(DB_Census_State!AQ105*FE_ConvertionFactors!$D$46/FE_ConvertionFactors!$D$33)*FE_ConvertionFactors!$F$46*FE_ConvertionFactors!$H$46</f>
        <v>695149.13066666678</v>
      </c>
      <c r="BI105" s="205">
        <f>DB_Census_State!AQ105*FE_ConvertionFactors!$C$35*FE_ConvertionFactors!$C$38*FE_ConvertionFactors!$C$41*FE_ConvertionFactors!$F$41*FE_ConvertionFactors!$I$41</f>
        <v>106662.65396623201</v>
      </c>
      <c r="BJ105" s="181">
        <f>DB_Census_State!AR105*FE_ConvertionFactors!$F$48*FE_ConvertionFactors!$G$48</f>
        <v>40822.733160000003</v>
      </c>
      <c r="BK105" s="205">
        <f>(DB_Census_State!AR105*FE_ConvertionFactors!$D$50/FE_ConvertionFactors!$D$48)*FE_ConvertionFactors!$F$50*FE_ConvertionFactors!$G$50</f>
        <v>17314.301399999997</v>
      </c>
      <c r="BL105" s="181">
        <f>DB_Census_State!AR105*FE_ConvertionFactors!$F$48*FE_ConvertionFactors!$H$48</f>
        <v>3061704.9870000007</v>
      </c>
      <c r="BM105" s="205">
        <f>(DB_Census_State!AR105*FE_ConvertionFactors!$D$50/FE_ConvertionFactors!$D$48)*FE_ConvertionFactors!$F$50*FE_ConvertionFactors!$H$50</f>
        <v>4365154.8599999994</v>
      </c>
      <c r="BN105" s="181">
        <f>DB_Census_State!AR105*FE_ConvertionFactors!$F$48*FE_ConvertionFactors!$I$48</f>
        <v>2161300.3483500001</v>
      </c>
      <c r="BO105" s="181">
        <f>DB_Census_State!AS105*FE_ConvertionFactors!$F$52*FE_ConvertionFactors!$G$52</f>
        <v>729.92933999999991</v>
      </c>
      <c r="BP105" s="205">
        <f>DB_Census_State!AS105*FE_ConvertionFactors!$C$53*FE_ConvertionFactors!$F$53*FE_ConvertionFactors!$G$53</f>
        <v>218.978802</v>
      </c>
      <c r="BQ105" s="205">
        <f>DB_Census_State!AS105*FE_ConvertionFactors!$C$54*FE_ConvertionFactors!$C$55*FE_ConvertionFactors!$F$55*FE_ConvertionFactors!$G$55</f>
        <v>352.90877999999998</v>
      </c>
      <c r="BR105" s="205">
        <f>DB_Census_State!AS105*FE_ConvertionFactors!$C$54*FE_ConvertionFactors!$C$56*FE_ConvertionFactors!$F$56*FE_ConvertionFactors!$G$56</f>
        <v>62.04223860351582</v>
      </c>
      <c r="BS105" s="205">
        <f>DB_Census_State!AS105*FE_ConvertionFactors!$F$52*FE_ConvertionFactors!$H$52</f>
        <v>173604.81600000002</v>
      </c>
      <c r="BT105" s="205">
        <f>DB_Census_State!AS105*FE_ConvertionFactors!$C$53*FE_ConvertionFactors!$F$53*FE_ConvertionFactors!$H$53</f>
        <v>52081.444800000005</v>
      </c>
      <c r="BU105" s="205">
        <f>DB_Census_State!AS105*FE_ConvertionFactors!$C$54*FE_ConvertionFactors!$C$55*FE_ConvertionFactors!$F$55*FE_ConvertionFactors!$H$55</f>
        <v>106460.81530000002</v>
      </c>
      <c r="BV105" s="205">
        <f>DB_Census_State!AS105*FE_ConvertionFactors!$C$54*FE_ConvertionFactors!$C$56*FE_ConvertionFactors!$F$56*FE_ConvertionFactors!$H$56</f>
        <v>16296.428006523491</v>
      </c>
      <c r="BW105" s="205">
        <f>DB_Census_State!AS105*FE_ConvertionFactors!$F$52*FE_ConvertionFactors!$I$52</f>
        <v>88775.19</v>
      </c>
      <c r="BX105" s="205">
        <f>DB_Census_State!AS105*FE_ConvertionFactors!$C$53*FE_ConvertionFactors!$F$53*FE_ConvertionFactors!$I$53</f>
        <v>26632.557000000001</v>
      </c>
      <c r="BY105" s="205">
        <f>DB_Census_State!AS105*FE_ConvertionFactors!$C$54*FE_ConvertionFactors!$C$55*FE_ConvertionFactors!$F$55*FE_ConvertionFactors!$L$55</f>
        <v>55289.042200000004</v>
      </c>
      <c r="BZ105" s="205">
        <f>DB_Census_State!AS105*FE_ConvertionFactors!$C$54*FE_ConvertionFactors!$C$56*FE_ConvertionFactors!$F$56*FE_ConvertionFactors!$I$56</f>
        <v>9306.3357905273733</v>
      </c>
      <c r="CA105" s="205">
        <f>DB_Census_State!AT105*FE_ConvertionFactors!$F$58*FE_ConvertionFactors!$G$58</f>
        <v>5834.991344</v>
      </c>
      <c r="CB105" s="205">
        <f>(DB_Census_State!AT105*FE_ConvertionFactors!$D$60/FE_ConvertionFactors!$D$58)*FE_ConvertionFactors!$F$60*FE_ConvertionFactors!$G$60</f>
        <v>27359.661047727273</v>
      </c>
      <c r="CC105" s="205">
        <f>DB_Census_State!AT105*FE_ConvertionFactors!$F$58*FE_ConvertionFactors!$H$58</f>
        <v>3837628.9224000005</v>
      </c>
      <c r="CD105" s="205">
        <f>(DB_Census_State!AT105*FE_ConvertionFactors!$D$60/FE_ConvertionFactors!$D$58)*FE_ConvertionFactors!$F$60*FE_ConvertionFactors!$H$60</f>
        <v>2186575.3206818178</v>
      </c>
      <c r="CE105" s="205">
        <f>DB_Census_State!AT105*FE_ConvertionFactors!$F$58*FE_ConvertionFactors!$I$58</f>
        <v>2872611.1232000003</v>
      </c>
      <c r="CF105" s="205">
        <f>DB_Census_State!AU105*FE_ConvertionFactors!$F$62*FE_ConvertionFactors!$G$62</f>
        <v>361688.36000000004</v>
      </c>
      <c r="CG105" s="205">
        <f>DB_Census_State!AU105*FE_ConvertionFactors!$C$63*FE_ConvertionFactors!$F$63*FE_ConvertionFactors!$G$63</f>
        <v>144675.34400000001</v>
      </c>
      <c r="CH105" s="205">
        <f>DB_Census_State!AU105*FE_ConvertionFactors!$C$64*FE_ConvertionFactors!$F$64*FE_ConvertionFactors!$G$64</f>
        <v>217013.01600000003</v>
      </c>
      <c r="CI105" s="205">
        <f>(DB_Census_State!AU105*FE_ConvertionFactors!$D$66/FE_ConvertionFactors!$D$62)*FE_ConvertionFactors!$F$66*FE_ConvertionFactors!$G$66</f>
        <v>192146.94125</v>
      </c>
      <c r="CJ105" s="205">
        <f>DB_Census_State!AU105*FE_ConvertionFactors!$F$62*FE_ConvertionFactors!$H$62</f>
        <v>67997411.680000007</v>
      </c>
      <c r="CK105" s="205">
        <f>DB_Census_State!AU105*FE_ConvertionFactors!$C$63*FE_ConvertionFactors!$F$63*FE_ConvertionFactors!$H$63</f>
        <v>27198964.671999998</v>
      </c>
      <c r="CL105" s="205">
        <f>DB_Census_State!AU105*FE_ConvertionFactors!$C$64*FE_ConvertionFactors!$F$64*FE_ConvertionFactors!$H$64</f>
        <v>40798447.008000001</v>
      </c>
      <c r="CM105" s="205">
        <f>(DB_Census_State!AU105*FE_ConvertionFactors!$D$66/FE_ConvertionFactors!$D$62)*FE_ConvertionFactors!$F$66*FE_ConvertionFactors!$H$66</f>
        <v>57644082.375</v>
      </c>
      <c r="CN105" s="205">
        <f>DB_Census_State!AU105*FE_ConvertionFactors!$F$62*FE_ConvertionFactors!$I$62</f>
        <v>57870137.600000001</v>
      </c>
      <c r="CO105" s="205">
        <f>DB_Census_State!AU105*FE_ConvertionFactors!$C$63*FE_ConvertionFactors!$F$63*FE_ConvertionFactors!$I$63</f>
        <v>23148055.039999999</v>
      </c>
      <c r="CP105" s="205">
        <f>DB_Census_State!AU105*FE_ConvertionFactors!$C$64*FE_ConvertionFactors!$F$64*FE_ConvertionFactors!$L$64</f>
        <v>34830589.067999996</v>
      </c>
      <c r="CQ105" s="205">
        <f>DB_Census_State!AU105*FE_ConvertionFactors!$C$64*FE_ConvertionFactors!$F$64*FE_ConvertionFactors!$I$63</f>
        <v>34722082.560000002</v>
      </c>
      <c r="CR105" s="205">
        <f>DB_Census_State!AV105*FE_ConvertionFactors!$F$68*FE_ConvertionFactors!$G$68</f>
        <v>263853.04399999999</v>
      </c>
      <c r="CS105" s="205">
        <f>DB_Census_State!AV105*FE_ConvertionFactors!$C$69*FE_ConvertionFactors!$F$69*FE_ConvertionFactors!$G$69</f>
        <v>52770.608800000016</v>
      </c>
      <c r="CT105" s="205">
        <f>DB_Census_State!AV105*FE_ConvertionFactors!$C$70*FE_ConvertionFactors!$C$71*FE_ConvertionFactors!$F$71*FE_ConvertionFactors!$G$71</f>
        <v>0</v>
      </c>
      <c r="CU105" s="205">
        <f>DB_Census_State!AV105*FE_ConvertionFactors!$C$70*FE_ConvertionFactors!$C$72*FE_ConvertionFactors!$F$72*FE_ConvertionFactors!$G$72</f>
        <v>224433.80515416001</v>
      </c>
      <c r="CV105" s="205">
        <f>(DB_Census_State!AV105*FE_ConvertionFactors!$D$74/FE_ConvertionFactors!$D$69)*FE_ConvertionFactors!$F$74*FE_ConvertionFactors!$G$74</f>
        <v>32619.195000000003</v>
      </c>
      <c r="CW105" s="205">
        <f>DB_Census_State!AV105*FE_ConvertionFactors!$F$68*FE_ConvertionFactors!$H$68</f>
        <v>15435403.073999999</v>
      </c>
      <c r="CX105" s="205">
        <f>DB_Census_State!AV105*FE_ConvertionFactors!$C$69*FE_ConvertionFactors!$F$69*FE_ConvertionFactors!$H$69</f>
        <v>3087080.6148000006</v>
      </c>
      <c r="CY105" s="205">
        <f>DB_Census_State!AV105*FE_ConvertionFactors!$C$70*FE_ConvertionFactors!$C$71*FE_ConvertionFactors!$F$71*FE_ConvertionFactors!$H$71</f>
        <v>3418491.6359999999</v>
      </c>
      <c r="CZ105" s="205">
        <f>DB_Census_State!AV105*FE_ConvertionFactors!$C$70*FE_ConvertionFactors!$C$72*FE_ConvertionFactors!$F$72*FE_ConvertionFactors!$H$72</f>
        <v>8535416.9141639993</v>
      </c>
      <c r="DA105" s="205">
        <f>(DB_Census_State!AV105*FE_ConvertionFactors!$D$74/FE_ConvertionFactors!$D$69)*FE_ConvertionFactors!$F$74*FE_ConvertionFactors!$H$74</f>
        <v>10764334.35</v>
      </c>
      <c r="DB105" s="205">
        <f>DB_Census_State!AV105*FE_ConvertionFactors!$F$68*FE_ConvertionFactors!$I$68</f>
        <v>12533019.59</v>
      </c>
      <c r="DC105" s="205">
        <f>DB_Census_State!AV105*FE_ConvertionFactors!$C$69*FE_ConvertionFactors!$F$69*FE_ConvertionFactors!$I$69</f>
        <v>2506603.9180000005</v>
      </c>
      <c r="DD105" s="205">
        <f>DB_Census_State!AV105*FE_ConvertionFactors!$C$70*FE_ConvertionFactors!$C$71*FE_ConvertionFactors!$F$71*FE_ConvertionFactors!$I$71</f>
        <v>3218427.24</v>
      </c>
      <c r="DE105" s="205">
        <f>DB_Census_State!AV105*FE_ConvertionFactors!$C$70*FE_ConvertionFactors!$C$72*FE_ConvertionFactors!$F$72*FE_ConvertionFactors!$L$72</f>
        <v>6000788.0335620008</v>
      </c>
      <c r="DF105" s="205">
        <f>DB_Census_State!AV105*FE_ConvertionFactors!$C$70*FE_ConvertionFactors!$C$72*FE_ConvertionFactors!$F$72*FE_ConvertionFactors!$I$69</f>
        <v>8232127.9882800002</v>
      </c>
      <c r="DG105" s="205">
        <f>DB_Census_State!AW105*FE_ConvertionFactors!$F$76*FE_ConvertionFactors!$G$76</f>
        <v>11001.047200000001</v>
      </c>
      <c r="DH105" s="205">
        <f>DB_Census_State!AW105*FE_ConvertionFactors!$C$77*FE_ConvertionFactors!$F$77*FE_ConvertionFactors!$G$77</f>
        <v>7608.4165600000006</v>
      </c>
      <c r="DI105" s="205">
        <f>DB_Census_State!AW105*FE_ConvertionFactors!$C$78*FE_ConvertionFactors!$F$78*FE_ConvertionFactors!$G$78</f>
        <v>2894.6986259999999</v>
      </c>
      <c r="DJ105" s="205">
        <f>(DB_Census_State!AW105*FE_ConvertionFactors!$D$80/FE_ConvertionFactors!$D$76)*FE_ConvertionFactors!$F$80*FE_ConvertionFactors!$G$80</f>
        <v>5513.0247899999986</v>
      </c>
      <c r="DK105" s="205">
        <f>DB_Census_State!AW105*FE_ConvertionFactors!$F$76*FE_ConvertionFactors!$H$76</f>
        <v>1557071.2959999999</v>
      </c>
      <c r="DL105" s="205">
        <f>DB_Census_State!AW105*FE_ConvertionFactors!$C$77*FE_ConvertionFactors!$F$77*FE_ConvertionFactors!$H$77</f>
        <v>1210730.6352000001</v>
      </c>
      <c r="DM105" s="205">
        <f>DB_Census_State!AW105*FE_ConvertionFactors!$C$78*FE_ConvertionFactors!$F$78*FE_ConvertionFactors!$H$78</f>
        <v>316241.64179999998</v>
      </c>
      <c r="DN105" s="205">
        <f>(DB_Census_State!AW105*FE_ConvertionFactors!$D$80/FE_ConvertionFactors!$D$76)*FE_ConvertionFactors!$F$80*FE_ConvertionFactors!$H$80</f>
        <v>2428356.1574999993</v>
      </c>
      <c r="DO105" s="205">
        <f>DB_Census_State!AW105*FE_ConvertionFactors!$F$76*FE_ConvertionFactors!$I$76</f>
        <v>1353975.04</v>
      </c>
      <c r="DP105" s="205">
        <f>DB_Census_State!AW105*FE_ConvertionFactors!$C$77*FE_ConvertionFactors!$F$77*FE_ConvertionFactors!$I$77</f>
        <v>1058562.304</v>
      </c>
      <c r="DQ105" s="205">
        <f>DB_Census_State!AW105*FE_ConvertionFactors!$C$78*FE_ConvertionFactors!$F$78*FE_ConvertionFactors!$L$78</f>
        <v>155610.96660000001</v>
      </c>
      <c r="DR105" s="205">
        <f>DB_Census_State!AW105*FE_ConvertionFactors!$C$78*FE_ConvertionFactors!$F$78*FE_ConvertionFactors!$I$77</f>
        <v>267717.79200000002</v>
      </c>
      <c r="DS105" s="181">
        <f>SUM(DB_Census_State!M105:N105)*FE_ConvertionFactors!$E$84*FE_ConvertionFactors!$F$84*FE_ConvertionFactors!$G$84</f>
        <v>20758.711261029417</v>
      </c>
      <c r="DT105" s="181">
        <f>SUM(DB_Census_State!O105:P105)*FE_ConvertionFactors!$E$85*FE_ConvertionFactors!$F$85*FE_ConvertionFactors!$G$85</f>
        <v>166.80320817399999</v>
      </c>
      <c r="DU105" s="181">
        <f>SUM(DB_Census_State!Q105:S105)*FE_ConvertionFactors!$E$86*FE_ConvertionFactors!$F$86*FE_ConvertionFactors!$G$86</f>
        <v>171.90608681250001</v>
      </c>
      <c r="DV105" s="181">
        <f>DB_Census_State!U105*FE_ConvertionFactors!$E$87*FE_ConvertionFactors!$F$87*FE_ConvertionFactors!$G$87</f>
        <v>49138.998813388898</v>
      </c>
      <c r="DW105" s="181">
        <f>DB_Census_State!V105*FE_ConvertionFactors!$E$88*FE_ConvertionFactors!$F$88*FE_ConvertionFactors!$G$88</f>
        <v>161606.45502000002</v>
      </c>
      <c r="DX105" s="181">
        <f>SUM(DB_Census_State!M105:N105)*FE_ConvertionFactors!$E$84*FE_ConvertionFactors!$F$84*FE_ConvertionFactors!$H$84</f>
        <v>1172732.3894217918</v>
      </c>
      <c r="DY105" s="181">
        <f>SUM(DB_Census_State!O105:P105)*FE_ConvertionFactors!$E$85*FE_ConvertionFactors!$F$85*FE_ConvertionFactors!$H$85</f>
        <v>10400.67062732</v>
      </c>
      <c r="DZ105" s="181">
        <f>SUM(DB_Census_State!Q105:S105)*FE_ConvertionFactors!$E$86*FE_ConvertionFactors!$F$86*FE_ConvertionFactors!$H$86</f>
        <v>10924.487531250001</v>
      </c>
      <c r="EA105" s="181">
        <f>DB_Census_State!U105*FE_ConvertionFactors!$E$87*FE_ConvertionFactors!$F$87*FE_ConvertionFactors!$H$87</f>
        <v>3755441.6191579597</v>
      </c>
      <c r="EB105" s="181">
        <f>DB_Census_State!V105*FE_ConvertionFactors!$E$88*FE_ConvertionFactors!$F$88*FE_ConvertionFactors!$H$88</f>
        <v>9659236.3920000009</v>
      </c>
      <c r="EC105" s="181">
        <f>SUM(DB_Census_State!M105:N105)*FE_ConvertionFactors!$E$84*FE_ConvertionFactors!$F$84*FE_ConvertionFactors!$I$84</f>
        <v>790808.04803921585</v>
      </c>
      <c r="ED105" s="181">
        <f>SUM(DB_Census_State!O105:P105)*FE_ConvertionFactors!$E$85*FE_ConvertionFactors!$F$85*FE_ConvertionFactors!$I$85</f>
        <v>7025.3586501519994</v>
      </c>
      <c r="EE105" s="181">
        <f>SUM(DB_Census_State!Q105:S105)*FE_ConvertionFactors!$E$86*FE_ConvertionFactors!$F$86*FE_ConvertionFactors!$I$86</f>
        <v>7379.1821437500003</v>
      </c>
      <c r="EF105" s="181">
        <f>DB_Census_State!U105*FE_ConvertionFactors!$E$87*FE_ConvertionFactors!$F$87*FE_ConvertionFactors!$I$87</f>
        <v>3004353.295326368</v>
      </c>
      <c r="EG105" s="181">
        <f>DB_Census_State!V105*FE_ConvertionFactors!$E$88*FE_ConvertionFactors!$F$88*FE_ConvertionFactors!$I$88</f>
        <v>6167050.9272000017</v>
      </c>
      <c r="EH105" s="181">
        <f>DB_Census_State!W105*0.00104*FE_ConvertionFactors!$F$90*FE_ConvertionFactors!$G$90</f>
        <v>46945.451550399994</v>
      </c>
      <c r="EI105" s="181">
        <f>DB_Census_State!X105*0.00104*FE_ConvertionFactors!$F$91*FE_ConvertionFactors!$G$91</f>
        <v>19.333340000000003</v>
      </c>
      <c r="EJ105" s="181">
        <f>DB_Census_State!Y105*0.000054*FE_ConvertionFactors!$F$92*FE_ConvertionFactors!$G$92</f>
        <v>17553.698567999996</v>
      </c>
      <c r="EK105" s="205">
        <f>DB_Census_State!W105*0.00104*FE_ConvertionFactors!$F$90*FE_ConvertionFactors!$H$90</f>
        <v>5580308.3918399988</v>
      </c>
      <c r="EL105" s="205">
        <f>DB_Census_State!X105*0.00104*FE_ConvertionFactors!$F$91*FE_ConvertionFactors!$H$91</f>
        <v>2298.114</v>
      </c>
      <c r="EM105" s="205">
        <f>DB_Census_State!Y105*0.000054*FE_ConvertionFactors!$F$92*FE_ConvertionFactors!$H$92</f>
        <v>1459464.652368</v>
      </c>
      <c r="EN105" s="205">
        <f>DB_Census_State!W105*0.00104*FE_ConvertionFactors!$F$90*FE_ConvertionFactors!$I$90</f>
        <v>3872556.8712895992</v>
      </c>
      <c r="EO105" s="205">
        <f>DB_Census_State!X105*0.00104*FE_ConvertionFactors!$F$91*FE_ConvertionFactors!$I$91</f>
        <v>1594.81816</v>
      </c>
      <c r="EP105" s="205">
        <f>DB_Census_State!Y105*0.000054*FE_ConvertionFactors!$F$92*FE_ConvertionFactors!$I$92</f>
        <v>862638.90105599992</v>
      </c>
    </row>
    <row r="106" spans="1:146" x14ac:dyDescent="0.2">
      <c r="A106" s="203">
        <v>43</v>
      </c>
      <c r="B106" s="203" t="s">
        <v>54</v>
      </c>
      <c r="C106" s="203">
        <v>2006</v>
      </c>
      <c r="D106" s="204" t="s">
        <v>203</v>
      </c>
      <c r="E106" s="205">
        <f>DB_Census_State!AL106*FE_ConvertionFactors!$C$4*FE_ConvertionFactors!$F$4*FE_ConvertionFactors!$G$4</f>
        <v>0</v>
      </c>
      <c r="F106" s="205">
        <f>DB_Census_State!AL106*FE_ConvertionFactors!$C$5*FE_ConvertionFactors!$F$5*FE_ConvertionFactors!$G$5</f>
        <v>0</v>
      </c>
      <c r="G106" s="205">
        <f>(DB_Census_State!AL106*FE_ConvertionFactors!$D$9/FE_ConvertionFactors!$D$3)*FE_ConvertionFactors!$C$10*FE_ConvertionFactors!$F$10*FE_ConvertionFactors!$G$10</f>
        <v>0</v>
      </c>
      <c r="H106" s="205">
        <f>(DB_Census_State!AL106*FE_ConvertionFactors!$D$9/FE_ConvertionFactors!$D$3)*FE_ConvertionFactors!$C$11*FE_ConvertionFactors!$F$11*FE_ConvertionFactors!$G$11</f>
        <v>0</v>
      </c>
      <c r="I106" s="205">
        <f>DB_Census_State!AL106*FE_ConvertionFactors!$C$4*FE_ConvertionFactors!$F$4*FE_ConvertionFactors!$H$4</f>
        <v>0</v>
      </c>
      <c r="J106" s="205">
        <f>DB_Census_State!AL106*FE_ConvertionFactors!$C$5*FE_ConvertionFactors!$F$5*FE_ConvertionFactors!$H$5</f>
        <v>0</v>
      </c>
      <c r="K106" s="205">
        <f>(DB_Census_State!AL106*FE_ConvertionFactors!$D$9/FE_ConvertionFactors!$D$3)*FE_ConvertionFactors!$C$10*FE_ConvertionFactors!$F$10*FE_ConvertionFactors!$H$10</f>
        <v>0</v>
      </c>
      <c r="L106" s="205">
        <f>(DB_Census_State!AL106*FE_ConvertionFactors!$D$9/FE_ConvertionFactors!$D$3)*FE_ConvertionFactors!$C$11*FE_ConvertionFactors!$F$11*FE_ConvertionFactors!$H$11</f>
        <v>0</v>
      </c>
      <c r="M106" s="205">
        <f>DB_Census_State!AL106*FE_ConvertionFactors!$C$4*FE_ConvertionFactors!$F$4*FE_ConvertionFactors!$I$4</f>
        <v>0</v>
      </c>
      <c r="N106" s="205">
        <f>DB_Census_State!AL106*FE_ConvertionFactors!$C$5*FE_ConvertionFactors!$F$5*FE_ConvertionFactors!$L$5</f>
        <v>0</v>
      </c>
      <c r="O106" s="205">
        <f>DB_Census_State!AM106*FE_ConvertionFactors!$C$14*FE_ConvertionFactors!$F$14*FE_ConvertionFactors!$G$14</f>
        <v>261200.03915199998</v>
      </c>
      <c r="P106" s="205">
        <f>DB_Census_State!AM106*FE_ConvertionFactors!$C$15*FE_ConvertionFactors!$F$15*FE_ConvertionFactors!$G$15</f>
        <v>75091.632504399997</v>
      </c>
      <c r="Q106" s="205">
        <f>DB_Census_State!AM106*FE_ConvertionFactors!$C$16*FE_ConvertionFactors!$F$16*FE_ConvertionFactors!$G$16</f>
        <v>104480.0156608</v>
      </c>
      <c r="R106" s="205">
        <f>DB_Census_State!AM106*FE_ConvertionFactors!$C$17*FE_ConvertionFactors!$F$17*FE_ConvertionFactors!$G$17</f>
        <v>38295.899151800004</v>
      </c>
      <c r="S106" s="205">
        <f>(DB_Census_State!AM106*FE_ConvertionFactors!$D$19/FE_ConvertionFactors!$D$13)*FE_ConvertionFactors!$F$19*FE_ConvertionFactors!$G$19</f>
        <v>268257.87624533341</v>
      </c>
      <c r="T106" s="205">
        <f>DB_Census_State!AM106*FE_ConvertionFactors!$C$14*FE_ConvertionFactors!$F$14*FE_ConvertionFactors!$H$14</f>
        <v>45207699.083999999</v>
      </c>
      <c r="U106" s="205">
        <f>DB_Census_State!AM106*FE_ConvertionFactors!$C$15*FE_ConvertionFactors!$F$15*FE_ConvertionFactors!$H$15</f>
        <v>10756368.980359999</v>
      </c>
      <c r="V106" s="205">
        <f>DB_Census_State!AM106*FE_ConvertionFactors!$C$16*FE_ConvertionFactors!$F$16*FE_ConvertionFactors!$H$16</f>
        <v>18083079.6336</v>
      </c>
      <c r="W106" s="205">
        <f>DB_Census_State!AM106*FE_ConvertionFactors!$C$17*FE_ConvertionFactors!$F$17*FE_ConvertionFactors!$H$17</f>
        <v>16870896.112820003</v>
      </c>
      <c r="X106" s="205">
        <f>(DB_Census_State!AM106*FE_ConvertionFactors!$D$19/FE_ConvertionFactors!$D$13)*FE_ConvertionFactors!$F$19*FE_ConvertionFactors!$H$19</f>
        <v>98999930.519111127</v>
      </c>
      <c r="Y106" s="205">
        <f>DB_Census_State!AM106*FE_ConvertionFactors!$C$14*FE_ConvertionFactors!$F$14*FE_ConvertionFactors!$I$14</f>
        <v>41942698.594599999</v>
      </c>
      <c r="Z106" s="205">
        <f>DB_Census_State!AM106*FE_ConvertionFactors!$C$15*FE_ConvertionFactors!$F$15*FE_ConvertionFactors!$L$15</f>
        <v>7179368.9184949994</v>
      </c>
      <c r="AA106" s="205">
        <f>DB_Census_State!AM106*FE_ConvertionFactors!$C$15*FE_ConvertionFactors!$F$15*FE_ConvertionFactors!$I$14</f>
        <v>8473177.451510001</v>
      </c>
      <c r="AB106" s="205">
        <f>DB_Census_State!AM106*FE_ConvertionFactors!$C$16*FE_ConvertionFactors!$F$16*FE_ConvertionFactors!$L$16</f>
        <v>12030161.556686036</v>
      </c>
      <c r="AC106" s="205">
        <f>DB_Census_State!AM106*FE_ConvertionFactors!$C$16*FE_ConvertionFactors!$F$16*FE_ConvertionFactors!$I$14</f>
        <v>16777079.43784</v>
      </c>
      <c r="AD106" s="205">
        <f>DB_Census_State!AN106*FE_ConvertionFactors!$C$22*FE_ConvertionFactors!$F$22*FE_ConvertionFactors!$G$22</f>
        <v>689.15846999999985</v>
      </c>
      <c r="AE106" s="205">
        <f>DB_Census_State!AN106*FE_ConvertionFactors!$C$23*FE_ConvertionFactors!$F$23*FE_ConvertionFactors!$G$23</f>
        <v>276.96368699999999</v>
      </c>
      <c r="AF106" s="205">
        <f>(DB_Census_State!AN106*FE_ConvertionFactors!$D$25/FE_ConvertionFactors!$D$21)*FE_ConvertionFactors!$F$25*FE_ConvertionFactors!$G$25</f>
        <v>15698.155200000001</v>
      </c>
      <c r="AG106" s="205">
        <f>DB_Census_State!AN106*FE_ConvertionFactors!$C$22*FE_ConvertionFactors!$F$22*FE_ConvertionFactors!$H$22</f>
        <v>223651.42799999996</v>
      </c>
      <c r="AH106" s="205">
        <f>DB_Census_State!AN106*FE_ConvertionFactors!$C$23*FE_ConvertionFactors!$F$23*FE_ConvertionFactors!$H$23</f>
        <v>71776.504799999995</v>
      </c>
      <c r="AI106" s="205">
        <f>(DB_Census_State!AN106*FE_ConvertionFactors!$D$25/FE_ConvertionFactors!$D$21)*FE_ConvertionFactors!$F$25*FE_ConvertionFactors!$H$25</f>
        <v>1673839.44</v>
      </c>
      <c r="AJ106" s="205">
        <f>DB_Census_State!AN106*FE_ConvertionFactors!$C$22*FE_ConvertionFactors!$F$22*FE_ConvertionFactors!$I$22</f>
        <v>197645.44799999995</v>
      </c>
      <c r="AK106" s="205">
        <f>DB_Census_State!AO106*FE_ConvertionFactors!$F$27*FE_ConvertionFactors!$G$27</f>
        <v>0</v>
      </c>
      <c r="AL106" s="205">
        <f>DB_Census_State!AO106*FE_ConvertionFactors!$C$29*FE_ConvertionFactors!$F$29*FE_ConvertionFactors!$G$29</f>
        <v>0</v>
      </c>
      <c r="AM106" s="205">
        <f>DB_Census_State!AO106*FE_ConvertionFactors!$F$27*FE_ConvertionFactors!$H$27</f>
        <v>0</v>
      </c>
      <c r="AN106" s="205">
        <f>DB_Census_State!AO106*FE_ConvertionFactors!$C$29*FE_ConvertionFactors!$F$29*FE_ConvertionFactors!$H$29</f>
        <v>0</v>
      </c>
      <c r="AO106" s="205">
        <f>DB_Census_State!AO106*FE_ConvertionFactors!$F$27*FE_ConvertionFactors!$I$27</f>
        <v>0</v>
      </c>
      <c r="AP106" s="205">
        <f>DB_Census_State!AP106*FE_ConvertionFactors!$F$31*FE_ConvertionFactors!$G$31</f>
        <v>1.1037599999999999</v>
      </c>
      <c r="AQ106" s="205">
        <f>DB_Census_State!AP106*FE_ConvertionFactors!$F$31*FE_ConvertionFactors!$H$31</f>
        <v>150.59520000000001</v>
      </c>
      <c r="AR106" s="205">
        <f>DB_Census_State!AP106*FE_ConvertionFactors!$F$31*FE_ConvertionFactors!$I$31</f>
        <v>125.49600000000001</v>
      </c>
      <c r="AS106" s="205">
        <f>DB_Census_State!AQ106*FE_ConvertionFactors!$C$34*FE_ConvertionFactors!$F$34*FE_ConvertionFactors!$G$34</f>
        <v>809.77456000000018</v>
      </c>
      <c r="AT106" s="205">
        <f>DB_Census_State!AQ106*FE_ConvertionFactors!$C$35*FE_ConvertionFactors!$F$35*FE_ConvertionFactors!$G$35</f>
        <v>2693.9464380000004</v>
      </c>
      <c r="AU106" s="205">
        <f>DB_Census_State!AQ106*FE_ConvertionFactors!$C$35*FE_ConvertionFactors!$C$37*FE_ConvertionFactors!$F$37*FE_ConvertionFactors!$G$37</f>
        <v>1542.1346720640004</v>
      </c>
      <c r="AV106" s="205">
        <f>DB_Census_State!AQ106*FE_ConvertionFactors!$C$35*FE_ConvertionFactors!$C$38*FE_ConvertionFactors!$C$39*FE_ConvertionFactors!$F$39*FE_ConvertionFactors!$G$39</f>
        <v>574.19306517100006</v>
      </c>
      <c r="AW106" s="205">
        <f>DB_Census_State!AQ106*FE_ConvertionFactors!$C$35*FE_ConvertionFactors!$C$38*FE_ConvertionFactors!$C$40*FE_ConvertionFactors!$F$40*FE_ConvertionFactors!$G$40</f>
        <v>117.98487640500001</v>
      </c>
      <c r="AX106" s="205">
        <f>DB_Census_State!AQ106*FE_ConvertionFactors!$C$35*FE_ConvertionFactors!$C$38*FE_ConvertionFactors!$C$41*FE_ConvertionFactors!$F$41*FE_ConvertionFactors!$G$41</f>
        <v>0</v>
      </c>
      <c r="AY106" s="205">
        <f>DB_Census_State!AQ106*FE_ConvertionFactors!$C$35*FE_ConvertionFactors!$C$42*FE_ConvertionFactors!$C$44*FE_ConvertionFactors!$F$44*FE_ConvertionFactors!$G$44</f>
        <v>3096.1631256338337</v>
      </c>
      <c r="AZ106" s="205">
        <f>(DB_Census_State!AQ106*FE_ConvertionFactors!$D$46/FE_ConvertionFactors!$D$33)*FE_ConvertionFactors!$F$46*FE_ConvertionFactors!$G$46</f>
        <v>10627.327082666665</v>
      </c>
      <c r="BA106" s="205">
        <f>DB_Census_State!AQ106*FE_ConvertionFactors!$C$34*FE_ConvertionFactors!$F$34*FE_ConvertionFactors!$H$34</f>
        <v>275323.35040000005</v>
      </c>
      <c r="BB106" s="205">
        <f>DB_Census_State!AQ106*FE_ConvertionFactors!$C$35*FE_ConvertionFactors!$F$35*FE_ConvertionFactors!$H$35</f>
        <v>3053139.2964000008</v>
      </c>
      <c r="BC106" s="205">
        <f>DB_Census_State!AQ106*FE_ConvertionFactors!$C$35*FE_ConvertionFactors!$C$37*FE_ConvertionFactors!$F$37*FE_ConvertionFactors!$H$37</f>
        <v>1576404.3314432004</v>
      </c>
      <c r="BD106" s="205">
        <f>DB_Census_State!AQ106*FE_ConvertionFactors!$C$35*FE_ConvertionFactors!$C$38*FE_ConvertionFactors!$C$39*FE_ConvertionFactors!$F$39*FE_ConvertionFactors!$H$39</f>
        <v>153466.14650934</v>
      </c>
      <c r="BE106" s="205">
        <f>DB_Census_State!AQ106*FE_ConvertionFactors!$C$35*FE_ConvertionFactors!$C$38*FE_ConvertionFactors!$C$40*FE_ConvertionFactors!$F$40*FE_ConvertionFactors!$H$40</f>
        <v>52771.417446600004</v>
      </c>
      <c r="BF106" s="205">
        <f>DB_Census_State!AQ106*FE_ConvertionFactors!$C$35*FE_ConvertionFactors!$C$38*FE_ConvertionFactors!$C$41*FE_ConvertionFactors!$F$41*FE_ConvertionFactors!$H$41</f>
        <v>575873.45583494997</v>
      </c>
      <c r="BG106" s="205">
        <f>DB_Census_State!AQ106*FE_ConvertionFactors!$C$35*FE_ConvertionFactors!$C$42*FE_ConvertionFactors!$C$44*FE_ConvertionFactors!$F$44*FE_ConvertionFactors!$H$44</f>
        <v>324843.34432879568</v>
      </c>
      <c r="BH106" s="205">
        <f>(DB_Census_State!AQ106*FE_ConvertionFactors!$D$46/FE_ConvertionFactors!$D$33)*FE_ConvertionFactors!$F$46*FE_ConvertionFactors!$H$46</f>
        <v>3474318.469333333</v>
      </c>
      <c r="BI106" s="205">
        <f>DB_Census_State!AQ106*FE_ConvertionFactors!$C$35*FE_ConvertionFactors!$C$38*FE_ConvertionFactors!$C$41*FE_ConvertionFactors!$F$41*FE_ConvertionFactors!$I$41</f>
        <v>533094.28483006801</v>
      </c>
      <c r="BJ106" s="181">
        <f>DB_Census_State!AR106*FE_ConvertionFactors!$F$48*FE_ConvertionFactors!$G$48</f>
        <v>23690.421216000002</v>
      </c>
      <c r="BK106" s="205">
        <f>(DB_Census_State!AR106*FE_ConvertionFactors!$D$50/FE_ConvertionFactors!$D$48)*FE_ConvertionFactors!$F$50*FE_ConvertionFactors!$G$50</f>
        <v>10047.908639999996</v>
      </c>
      <c r="BL106" s="181">
        <f>DB_Census_State!AR106*FE_ConvertionFactors!$F$48*FE_ConvertionFactors!$H$48</f>
        <v>1776781.5912000004</v>
      </c>
      <c r="BM106" s="205">
        <f>(DB_Census_State!AR106*FE_ConvertionFactors!$D$50/FE_ConvertionFactors!$D$48)*FE_ConvertionFactors!$F$50*FE_ConvertionFactors!$H$50</f>
        <v>2533205.135999999</v>
      </c>
      <c r="BN106" s="181">
        <f>DB_Census_State!AR106*FE_ConvertionFactors!$F$48*FE_ConvertionFactors!$I$48</f>
        <v>1254254.9619600002</v>
      </c>
      <c r="BO106" s="181">
        <f>DB_Census_State!AS106*FE_ConvertionFactors!$F$52*FE_ConvertionFactors!$G$52</f>
        <v>980.13887999999997</v>
      </c>
      <c r="BP106" s="205">
        <f>DB_Census_State!AS106*FE_ConvertionFactors!$C$53*FE_ConvertionFactors!$F$53*FE_ConvertionFactors!$G$53</f>
        <v>294.04166399999997</v>
      </c>
      <c r="BQ106" s="205">
        <f>DB_Census_State!AS106*FE_ConvertionFactors!$C$54*FE_ConvertionFactors!$C$55*FE_ConvertionFactors!$F$55*FE_ConvertionFactors!$G$55</f>
        <v>473.88095999999996</v>
      </c>
      <c r="BR106" s="205">
        <f>DB_Census_State!AS106*FE_ConvertionFactors!$C$54*FE_ConvertionFactors!$C$56*FE_ConvertionFactors!$F$56*FE_ConvertionFactors!$G$56</f>
        <v>83.309447812500267</v>
      </c>
      <c r="BS106" s="205">
        <f>DB_Census_State!AS106*FE_ConvertionFactors!$F$52*FE_ConvertionFactors!$H$52</f>
        <v>233114.11200000002</v>
      </c>
      <c r="BT106" s="205">
        <f>DB_Census_State!AS106*FE_ConvertionFactors!$C$53*FE_ConvertionFactors!$F$53*FE_ConvertionFactors!$H$53</f>
        <v>69934.233600000007</v>
      </c>
      <c r="BU106" s="205">
        <f>DB_Census_State!AS106*FE_ConvertionFactors!$C$54*FE_ConvertionFactors!$C$55*FE_ConvertionFactors!$F$55*FE_ConvertionFactors!$H$55</f>
        <v>142954.08960000001</v>
      </c>
      <c r="BV106" s="205">
        <f>DB_Census_State!AS106*FE_ConvertionFactors!$C$54*FE_ConvertionFactors!$C$56*FE_ConvertionFactors!$F$56*FE_ConvertionFactors!$H$56</f>
        <v>21882.614958750069</v>
      </c>
      <c r="BW106" s="205">
        <f>DB_Census_State!AS106*FE_ConvertionFactors!$F$52*FE_ConvertionFactors!$I$52</f>
        <v>119206.08</v>
      </c>
      <c r="BX106" s="205">
        <f>DB_Census_State!AS106*FE_ConvertionFactors!$C$53*FE_ConvertionFactors!$F$53*FE_ConvertionFactors!$I$53</f>
        <v>35761.824000000001</v>
      </c>
      <c r="BY106" s="205">
        <f>DB_Census_State!AS106*FE_ConvertionFactors!$C$54*FE_ConvertionFactors!$C$55*FE_ConvertionFactors!$F$55*FE_ConvertionFactors!$L$55</f>
        <v>74241.350399999996</v>
      </c>
      <c r="BZ106" s="205">
        <f>DB_Census_State!AS106*FE_ConvertionFactors!$C$54*FE_ConvertionFactors!$C$56*FE_ConvertionFactors!$F$56*FE_ConvertionFactors!$I$56</f>
        <v>12496.41717187504</v>
      </c>
      <c r="CA106" s="205">
        <f>DB_Census_State!AT106*FE_ConvertionFactors!$F$58*FE_ConvertionFactors!$G$58</f>
        <v>5733.4187039999997</v>
      </c>
      <c r="CB106" s="205">
        <f>(DB_Census_State!AT106*FE_ConvertionFactors!$D$60/FE_ConvertionFactors!$D$58)*FE_ConvertionFactors!$F$60*FE_ConvertionFactors!$G$60</f>
        <v>26883.397615909085</v>
      </c>
      <c r="CC106" s="205">
        <f>DB_Census_State!AT106*FE_ConvertionFactors!$F$58*FE_ConvertionFactors!$H$58</f>
        <v>3770825.3784000003</v>
      </c>
      <c r="CD106" s="205">
        <f>(DB_Census_State!AT106*FE_ConvertionFactors!$D$60/FE_ConvertionFactors!$D$58)*FE_ConvertionFactors!$F$60*FE_ConvertionFactors!$H$60</f>
        <v>2148512.500227272</v>
      </c>
      <c r="CE106" s="205">
        <f>DB_Census_State!AT106*FE_ConvertionFactors!$F$58*FE_ConvertionFactors!$I$58</f>
        <v>2822606.1312000002</v>
      </c>
      <c r="CF106" s="205">
        <f>DB_Census_State!AU106*FE_ConvertionFactors!$F$62*FE_ConvertionFactors!$G$62</f>
        <v>449868.23200000008</v>
      </c>
      <c r="CG106" s="205">
        <f>DB_Census_State!AU106*FE_ConvertionFactors!$C$63*FE_ConvertionFactors!$F$63*FE_ConvertionFactors!$G$63</f>
        <v>179947.29280000002</v>
      </c>
      <c r="CH106" s="205">
        <f>DB_Census_State!AU106*FE_ConvertionFactors!$C$64*FE_ConvertionFactors!$F$64*FE_ConvertionFactors!$G$64</f>
        <v>269920.93920000002</v>
      </c>
      <c r="CI106" s="205">
        <f>(DB_Census_State!AU106*FE_ConvertionFactors!$D$66/FE_ConvertionFactors!$D$62)*FE_ConvertionFactors!$F$66*FE_ConvertionFactors!$G$66</f>
        <v>238992.49824999998</v>
      </c>
      <c r="CJ106" s="205">
        <f>DB_Census_State!AU106*FE_ConvertionFactors!$F$62*FE_ConvertionFactors!$H$62</f>
        <v>84575227.616000012</v>
      </c>
      <c r="CK106" s="205">
        <f>DB_Census_State!AU106*FE_ConvertionFactors!$C$63*FE_ConvertionFactors!$F$63*FE_ConvertionFactors!$H$63</f>
        <v>33830091.046400003</v>
      </c>
      <c r="CL106" s="205">
        <f>DB_Census_State!AU106*FE_ConvertionFactors!$C$64*FE_ConvertionFactors!$F$64*FE_ConvertionFactors!$H$64</f>
        <v>50745136.569600001</v>
      </c>
      <c r="CM106" s="205">
        <f>(DB_Census_State!AU106*FE_ConvertionFactors!$D$66/FE_ConvertionFactors!$D$62)*FE_ConvertionFactors!$F$66*FE_ConvertionFactors!$H$66</f>
        <v>71697749.474999994</v>
      </c>
      <c r="CN106" s="205">
        <f>DB_Census_State!AU106*FE_ConvertionFactors!$F$62*FE_ConvertionFactors!$I$62</f>
        <v>71978917.120000005</v>
      </c>
      <c r="CO106" s="205">
        <f>DB_Census_State!AU106*FE_ConvertionFactors!$C$63*FE_ConvertionFactors!$F$63*FE_ConvertionFactors!$I$63</f>
        <v>28791566.848000001</v>
      </c>
      <c r="CP106" s="205">
        <f>DB_Census_State!AU106*FE_ConvertionFactors!$C$64*FE_ConvertionFactors!$F$64*FE_ConvertionFactors!$L$64</f>
        <v>43322310.741599992</v>
      </c>
      <c r="CQ106" s="205">
        <f>DB_Census_State!AU106*FE_ConvertionFactors!$C$64*FE_ConvertionFactors!$F$64*FE_ConvertionFactors!$I$63</f>
        <v>43187350.272</v>
      </c>
      <c r="CR106" s="205">
        <f>DB_Census_State!AV106*FE_ConvertionFactors!$F$68*FE_ConvertionFactors!$G$68</f>
        <v>2884491.4280000003</v>
      </c>
      <c r="CS106" s="205">
        <f>DB_Census_State!AV106*FE_ConvertionFactors!$C$69*FE_ConvertionFactors!$F$69*FE_ConvertionFactors!$G$69</f>
        <v>576898.28560000006</v>
      </c>
      <c r="CT106" s="205">
        <f>DB_Census_State!AV106*FE_ConvertionFactors!$C$70*FE_ConvertionFactors!$C$71*FE_ConvertionFactors!$F$71*FE_ConvertionFactors!$G$71</f>
        <v>0</v>
      </c>
      <c r="CU106" s="205">
        <f>DB_Census_State!AV106*FE_ConvertionFactors!$C$70*FE_ConvertionFactors!$C$72*FE_ConvertionFactors!$F$72*FE_ConvertionFactors!$G$72</f>
        <v>2453552.8463359205</v>
      </c>
      <c r="CV106" s="205">
        <f>(DB_Census_State!AV106*FE_ConvertionFactors!$D$74/FE_ConvertionFactors!$D$69)*FE_ConvertionFactors!$F$74*FE_ConvertionFactors!$G$74</f>
        <v>356599.21500000003</v>
      </c>
      <c r="CW106" s="205">
        <f>DB_Census_State!AV106*FE_ConvertionFactors!$F$68*FE_ConvertionFactors!$H$68</f>
        <v>168742748.53799999</v>
      </c>
      <c r="CX106" s="205">
        <f>DB_Census_State!AV106*FE_ConvertionFactors!$C$69*FE_ConvertionFactors!$F$69*FE_ConvertionFactors!$H$69</f>
        <v>33748549.707600005</v>
      </c>
      <c r="CY106" s="205">
        <f>DB_Census_State!AV106*FE_ConvertionFactors!$C$70*FE_ConvertionFactors!$C$71*FE_ConvertionFactors!$F$71*FE_ConvertionFactors!$H$71</f>
        <v>37371597.731999993</v>
      </c>
      <c r="CZ106" s="205">
        <f>DB_Census_State!AV106*FE_ConvertionFactors!$C$70*FE_ConvertionFactors!$C$72*FE_ConvertionFactors!$F$72*FE_ConvertionFactors!$H$72</f>
        <v>93310793.576868013</v>
      </c>
      <c r="DA106" s="205">
        <f>(DB_Census_State!AV106*FE_ConvertionFactors!$D$74/FE_ConvertionFactors!$D$69)*FE_ConvertionFactors!$F$74*FE_ConvertionFactors!$H$74</f>
        <v>117677740.95</v>
      </c>
      <c r="DB106" s="205">
        <f>DB_Census_State!AV106*FE_ConvertionFactors!$F$68*FE_ConvertionFactors!$I$68</f>
        <v>137013342.83000001</v>
      </c>
      <c r="DC106" s="205">
        <f>DB_Census_State!AV106*FE_ConvertionFactors!$C$69*FE_ConvertionFactors!$F$69*FE_ConvertionFactors!$I$69</f>
        <v>27402668.566000003</v>
      </c>
      <c r="DD106" s="205">
        <f>DB_Census_State!AV106*FE_ConvertionFactors!$C$70*FE_ConvertionFactors!$C$71*FE_ConvertionFactors!$F$71*FE_ConvertionFactors!$I$71</f>
        <v>35184455.880000003</v>
      </c>
      <c r="DE106" s="205">
        <f>DB_Census_State!AV106*FE_ConvertionFactors!$C$70*FE_ConvertionFactors!$C$72*FE_ConvertionFactors!$F$72*FE_ConvertionFactors!$L$72</f>
        <v>65601750.814194016</v>
      </c>
      <c r="DF106" s="205">
        <f>DB_Census_State!AV106*FE_ConvertionFactors!$C$70*FE_ConvertionFactors!$C$72*FE_ConvertionFactors!$F$72*FE_ConvertionFactors!$I$69</f>
        <v>89995181.622360006</v>
      </c>
      <c r="DG106" s="205">
        <f>DB_Census_State!AW106*FE_ConvertionFactors!$F$76*FE_ConvertionFactors!$G$76</f>
        <v>115534.6192</v>
      </c>
      <c r="DH106" s="205">
        <f>DB_Census_State!AW106*FE_ConvertionFactors!$C$77*FE_ConvertionFactors!$F$77*FE_ConvertionFactors!$G$77</f>
        <v>79904.71216000001</v>
      </c>
      <c r="DI106" s="205">
        <f>DB_Census_State!AW106*FE_ConvertionFactors!$C$78*FE_ConvertionFactors!$F$78*FE_ConvertionFactors!$G$78</f>
        <v>30400.551636</v>
      </c>
      <c r="DJ106" s="205">
        <f>(DB_Census_State!AW106*FE_ConvertionFactors!$D$80/FE_ConvertionFactors!$D$76)*FE_ConvertionFactors!$F$80*FE_ConvertionFactors!$G$80</f>
        <v>57898.598939999996</v>
      </c>
      <c r="DK106" s="205">
        <f>DB_Census_State!AW106*FE_ConvertionFactors!$F$76*FE_ConvertionFactors!$H$76</f>
        <v>16352592.255999997</v>
      </c>
      <c r="DL106" s="205">
        <f>DB_Census_State!AW106*FE_ConvertionFactors!$C$77*FE_ConvertionFactors!$F$77*FE_ConvertionFactors!$H$77</f>
        <v>12715271.587200001</v>
      </c>
      <c r="DM106" s="205">
        <f>DB_Census_State!AW106*FE_ConvertionFactors!$C$78*FE_ConvertionFactors!$F$78*FE_ConvertionFactors!$H$78</f>
        <v>3321216.3348000003</v>
      </c>
      <c r="DN106" s="205">
        <f>(DB_Census_State!AW106*FE_ConvertionFactors!$D$80/FE_ConvertionFactors!$D$76)*FE_ConvertionFactors!$F$80*FE_ConvertionFactors!$H$80</f>
        <v>25502954.294999998</v>
      </c>
      <c r="DO106" s="205">
        <f>DB_Census_State!AW106*FE_ConvertionFactors!$F$76*FE_ConvertionFactors!$I$76</f>
        <v>14219645.439999999</v>
      </c>
      <c r="DP106" s="205">
        <f>DB_Census_State!AW106*FE_ConvertionFactors!$C$77*FE_ConvertionFactors!$F$77*FE_ConvertionFactors!$I$77</f>
        <v>11117177.344000001</v>
      </c>
      <c r="DQ106" s="205">
        <f>DB_Census_State!AW106*FE_ConvertionFactors!$C$78*FE_ConvertionFactors!$F$78*FE_ConvertionFactors!$L$78</f>
        <v>1634249.3076000004</v>
      </c>
      <c r="DR106" s="205">
        <f>DB_Census_State!AW106*FE_ConvertionFactors!$C$78*FE_ConvertionFactors!$F$78*FE_ConvertionFactors!$I$77</f>
        <v>2811611.7120000003</v>
      </c>
      <c r="DS106" s="181">
        <f>SUM(DB_Census_State!M106:N106)*FE_ConvertionFactors!$E$84*FE_ConvertionFactors!$F$84*FE_ConvertionFactors!$G$84</f>
        <v>75413.758622799942</v>
      </c>
      <c r="DT106" s="181">
        <f>SUM(DB_Census_State!O106:P106)*FE_ConvertionFactors!$E$85*FE_ConvertionFactors!$F$85*FE_ConvertionFactors!$G$85</f>
        <v>2546.8639045660002</v>
      </c>
      <c r="DU106" s="181">
        <f>SUM(DB_Census_State!Q106:S106)*FE_ConvertionFactors!$E$86*FE_ConvertionFactors!$F$86*FE_ConvertionFactors!$G$86</f>
        <v>818.78185730100006</v>
      </c>
      <c r="DV106" s="181">
        <f>DB_Census_State!U106*FE_ConvertionFactors!$E$87*FE_ConvertionFactors!$F$87*FE_ConvertionFactors!$G$87</f>
        <v>41971.401076274204</v>
      </c>
      <c r="DW106" s="181">
        <f>DB_Census_State!V106*FE_ConvertionFactors!$E$88*FE_ConvertionFactors!$F$88*FE_ConvertionFactors!$G$88</f>
        <v>116792.34459750004</v>
      </c>
      <c r="DX106" s="181">
        <f>SUM(DB_Census_State!M106:N106)*FE_ConvertionFactors!$E$84*FE_ConvertionFactors!$F$84*FE_ConvertionFactors!$H$84</f>
        <v>4260387.6624568794</v>
      </c>
      <c r="DY106" s="181">
        <f>SUM(DB_Census_State!O106:P106)*FE_ConvertionFactors!$E$85*FE_ConvertionFactors!$F$85*FE_ConvertionFactors!$H$85</f>
        <v>158804.45522588</v>
      </c>
      <c r="DZ106" s="181">
        <f>SUM(DB_Census_State!Q106:S106)*FE_ConvertionFactors!$E$86*FE_ConvertionFactors!$F$86*FE_ConvertionFactors!$H$86</f>
        <v>52032.899804500004</v>
      </c>
      <c r="EA106" s="181">
        <f>DB_Census_State!U106*FE_ConvertionFactors!$E$87*FE_ConvertionFactors!$F$87*FE_ConvertionFactors!$H$87</f>
        <v>3207658.8905442716</v>
      </c>
      <c r="EB106" s="181">
        <f>DB_Census_State!V106*FE_ConvertionFactors!$E$88*FE_ConvertionFactors!$F$88*FE_ConvertionFactors!$H$88</f>
        <v>6980691.8610000014</v>
      </c>
      <c r="EC106" s="181">
        <f>SUM(DB_Census_State!M106:N106)*FE_ConvertionFactors!$E$84*FE_ConvertionFactors!$F$84*FE_ConvertionFactors!$I$84</f>
        <v>2872905.0903923786</v>
      </c>
      <c r="ED106" s="181">
        <f>SUM(DB_Census_State!O106:P106)*FE_ConvertionFactors!$E$85*FE_ConvertionFactors!$F$85*FE_ConvertionFactors!$I$85</f>
        <v>107267.91503936799</v>
      </c>
      <c r="EE106" s="181">
        <f>SUM(DB_Census_State!Q106:S106)*FE_ConvertionFactors!$E$86*FE_ConvertionFactors!$F$86*FE_ConvertionFactors!$I$86</f>
        <v>35146.7511887</v>
      </c>
      <c r="EF106" s="181">
        <f>DB_Census_State!U106*FE_ConvertionFactors!$E$87*FE_ConvertionFactors!$F$87*FE_ConvertionFactors!$I$87</f>
        <v>2566127.1124354177</v>
      </c>
      <c r="EG106" s="181">
        <f>DB_Census_State!V106*FE_ConvertionFactors!$E$88*FE_ConvertionFactors!$F$88*FE_ConvertionFactors!$I$88</f>
        <v>4456903.2651000014</v>
      </c>
      <c r="EH106" s="181">
        <f>DB_Census_State!W106*0.00104*FE_ConvertionFactors!$F$90*FE_ConvertionFactors!$G$90</f>
        <v>82657.022125599993</v>
      </c>
      <c r="EI106" s="181">
        <f>DB_Census_State!X106*0.00104*FE_ConvertionFactors!$F$91*FE_ConvertionFactors!$G$91</f>
        <v>21.384355200000002</v>
      </c>
      <c r="EJ106" s="181">
        <f>DB_Census_State!Y106*0.000054*FE_ConvertionFactors!$F$92*FE_ConvertionFactors!$G$92</f>
        <v>20353.338406799998</v>
      </c>
      <c r="EK106" s="205">
        <f>DB_Census_State!W106*0.00104*FE_ConvertionFactors!$F$90*FE_ConvertionFactors!$H$90</f>
        <v>9825268.6677599996</v>
      </c>
      <c r="EL106" s="205">
        <f>DB_Census_State!X106*0.00104*FE_ConvertionFactors!$F$91*FE_ConvertionFactors!$H$91</f>
        <v>2541.91392</v>
      </c>
      <c r="EM106" s="205">
        <f>DB_Census_State!Y106*0.000054*FE_ConvertionFactors!$F$92*FE_ConvertionFactors!$H$92</f>
        <v>1692234.7075368001</v>
      </c>
      <c r="EN106" s="205">
        <f>DB_Census_State!W106*0.00104*FE_ConvertionFactors!$F$90*FE_ConvertionFactors!$I$90</f>
        <v>6818424.5421343995</v>
      </c>
      <c r="EO106" s="205">
        <f>DB_Census_State!X106*0.00104*FE_ConvertionFactors!$F$91*FE_ConvertionFactors!$I$91</f>
        <v>1764.0075648</v>
      </c>
      <c r="EP106" s="205">
        <f>DB_Census_State!Y106*0.000054*FE_ConvertionFactors!$F$92*FE_ConvertionFactors!$I$92</f>
        <v>1000221.2017055999</v>
      </c>
    </row>
    <row r="107" spans="1:146" x14ac:dyDescent="0.2">
      <c r="A107" s="203">
        <v>50</v>
      </c>
      <c r="B107" s="203" t="s">
        <v>55</v>
      </c>
      <c r="C107" s="203">
        <v>2006</v>
      </c>
      <c r="D107" s="204" t="s">
        <v>204</v>
      </c>
      <c r="E107" s="205">
        <f>DB_Census_State!AL107*FE_ConvertionFactors!$C$4*FE_ConvertionFactors!$F$4*FE_ConvertionFactors!$G$4</f>
        <v>0</v>
      </c>
      <c r="F107" s="205">
        <f>DB_Census_State!AL107*FE_ConvertionFactors!$C$5*FE_ConvertionFactors!$F$5*FE_ConvertionFactors!$G$5</f>
        <v>15825.5746418</v>
      </c>
      <c r="G107" s="205">
        <f>(DB_Census_State!AL107*FE_ConvertionFactors!$D$9/FE_ConvertionFactors!$D$3)*FE_ConvertionFactors!$C$10*FE_ConvertionFactors!$F$10*FE_ConvertionFactors!$G$10</f>
        <v>1471.1493589333334</v>
      </c>
      <c r="H107" s="205">
        <f>(DB_Census_State!AL107*FE_ConvertionFactors!$D$9/FE_ConvertionFactors!$D$3)*FE_ConvertionFactors!$C$11*FE_ConvertionFactors!$F$11*FE_ConvertionFactors!$G$11</f>
        <v>433.43762280000004</v>
      </c>
      <c r="I107" s="205">
        <f>DB_Census_State!AL107*FE_ConvertionFactors!$C$4*FE_ConvertionFactors!$F$4*FE_ConvertionFactors!$H$4</f>
        <v>511442.34</v>
      </c>
      <c r="J107" s="205">
        <f>DB_Census_State!AL107*FE_ConvertionFactors!$C$5*FE_ConvertionFactors!$F$5*FE_ConvertionFactors!$H$5</f>
        <v>909758.97005</v>
      </c>
      <c r="K107" s="205">
        <f>(DB_Census_State!AL107*FE_ConvertionFactors!$D$9/FE_ConvertionFactors!$D$3)*FE_ConvertionFactors!$C$10*FE_ConvertionFactors!$F$10*FE_ConvertionFactors!$H$10</f>
        <v>432150.12418666668</v>
      </c>
      <c r="L107" s="205">
        <f>(DB_Census_State!AL107*FE_ConvertionFactors!$D$9/FE_ConvertionFactors!$D$3)*FE_ConvertionFactors!$C$11*FE_ConvertionFactors!$F$11*FE_ConvertionFactors!$H$11</f>
        <v>67502.580600000016</v>
      </c>
      <c r="M107" s="205">
        <f>DB_Census_State!AL107*FE_ConvertionFactors!$C$4*FE_ConvertionFactors!$F$4*FE_ConvertionFactors!$I$4</f>
        <v>481510.60000000003</v>
      </c>
      <c r="N107" s="205">
        <f>DB_Census_State!AL107*FE_ConvertionFactors!$C$5*FE_ConvertionFactors!$F$5*FE_ConvertionFactors!$L$5</f>
        <v>459110.92209500005</v>
      </c>
      <c r="O107" s="205">
        <f>DB_Census_State!AM107*FE_ConvertionFactors!$C$14*FE_ConvertionFactors!$F$14*FE_ConvertionFactors!$G$14</f>
        <v>4295.4367039999997</v>
      </c>
      <c r="P107" s="205">
        <f>DB_Census_State!AM107*FE_ConvertionFactors!$C$15*FE_ConvertionFactors!$F$15*FE_ConvertionFactors!$G$15</f>
        <v>1234.8824887999999</v>
      </c>
      <c r="Q107" s="205">
        <f>DB_Census_State!AM107*FE_ConvertionFactors!$C$16*FE_ConvertionFactors!$F$16*FE_ConvertionFactors!$G$16</f>
        <v>1718.1746816</v>
      </c>
      <c r="R107" s="205">
        <f>DB_Census_State!AM107*FE_ConvertionFactors!$C$17*FE_ConvertionFactors!$F$17*FE_ConvertionFactors!$G$17</f>
        <v>629.77636360000008</v>
      </c>
      <c r="S107" s="205">
        <f>(DB_Census_State!AM107*FE_ConvertionFactors!$D$19/FE_ConvertionFactors!$D$13)*FE_ConvertionFactors!$F$19*FE_ConvertionFactors!$G$19</f>
        <v>4411.5028906666676</v>
      </c>
      <c r="T107" s="205">
        <f>DB_Census_State!AM107*FE_ConvertionFactors!$C$14*FE_ConvertionFactors!$F$14*FE_ConvertionFactors!$H$14</f>
        <v>743440.96799999999</v>
      </c>
      <c r="U107" s="205">
        <f>DB_Census_State!AM107*FE_ConvertionFactors!$C$15*FE_ConvertionFactors!$F$15*FE_ConvertionFactors!$H$15</f>
        <v>176888.57272</v>
      </c>
      <c r="V107" s="205">
        <f>DB_Census_State!AM107*FE_ConvertionFactors!$C$16*FE_ConvertionFactors!$F$16*FE_ConvertionFactors!$H$16</f>
        <v>297376.3872</v>
      </c>
      <c r="W107" s="205">
        <f>DB_Census_State!AM107*FE_ConvertionFactors!$C$17*FE_ConvertionFactors!$F$17*FE_ConvertionFactors!$H$17</f>
        <v>277442.01964000001</v>
      </c>
      <c r="X107" s="205">
        <f>(DB_Census_State!AM107*FE_ConvertionFactors!$D$19/FE_ConvertionFactors!$D$13)*FE_ConvertionFactors!$F$19*FE_ConvertionFactors!$H$19</f>
        <v>1628054.6382222222</v>
      </c>
      <c r="Y107" s="205">
        <f>DB_Census_State!AM107*FE_ConvertionFactors!$C$14*FE_ConvertionFactors!$F$14*FE_ConvertionFactors!$I$14</f>
        <v>689748.00919999997</v>
      </c>
      <c r="Z107" s="205">
        <f>DB_Census_State!AM107*FE_ConvertionFactors!$C$15*FE_ConvertionFactors!$F$15*FE_ConvertionFactors!$L$15</f>
        <v>118064.77849</v>
      </c>
      <c r="AA107" s="205">
        <f>DB_Census_State!AM107*FE_ConvertionFactors!$C$15*FE_ConvertionFactors!$F$15*FE_ConvertionFactors!$I$14</f>
        <v>139341.47002000001</v>
      </c>
      <c r="AB107" s="205">
        <f>DB_Census_State!AM107*FE_ConvertionFactors!$C$16*FE_ConvertionFactors!$F$16*FE_ConvertionFactors!$L$16</f>
        <v>197836.10168437948</v>
      </c>
      <c r="AC107" s="205">
        <f>DB_Census_State!AM107*FE_ConvertionFactors!$C$16*FE_ConvertionFactors!$F$16*FE_ConvertionFactors!$I$14</f>
        <v>275899.20367999998</v>
      </c>
      <c r="AD107" s="205">
        <f>DB_Census_State!AN107*FE_ConvertionFactors!$C$22*FE_ConvertionFactors!$F$22*FE_ConvertionFactors!$G$22</f>
        <v>19.025621999999998</v>
      </c>
      <c r="AE107" s="205">
        <f>DB_Census_State!AN107*FE_ConvertionFactors!$C$23*FE_ConvertionFactors!$F$23*FE_ConvertionFactors!$G$23</f>
        <v>7.6461461999999987</v>
      </c>
      <c r="AF107" s="205">
        <f>(DB_Census_State!AN107*FE_ConvertionFactors!$D$25/FE_ConvertionFactors!$D$21)*FE_ConvertionFactors!$F$25*FE_ConvertionFactors!$G$25</f>
        <v>433.37952000000007</v>
      </c>
      <c r="AG107" s="205">
        <f>DB_Census_State!AN107*FE_ConvertionFactors!$C$22*FE_ConvertionFactors!$F$22*FE_ConvertionFactors!$H$22</f>
        <v>6174.3527999999997</v>
      </c>
      <c r="AH107" s="205">
        <f>DB_Census_State!AN107*FE_ConvertionFactors!$C$23*FE_ConvertionFactors!$F$23*FE_ConvertionFactors!$H$23</f>
        <v>1981.5364799999995</v>
      </c>
      <c r="AI107" s="205">
        <f>(DB_Census_State!AN107*FE_ConvertionFactors!$D$25/FE_ConvertionFactors!$D$21)*FE_ConvertionFactors!$F$25*FE_ConvertionFactors!$H$25</f>
        <v>46209.744000000006</v>
      </c>
      <c r="AJ107" s="205">
        <f>DB_Census_State!AN107*FE_ConvertionFactors!$C$22*FE_ConvertionFactors!$F$22*FE_ConvertionFactors!$I$22</f>
        <v>5456.4047999999993</v>
      </c>
      <c r="AK107" s="205">
        <f>DB_Census_State!AO107*FE_ConvertionFactors!$F$27*FE_ConvertionFactors!$G$27</f>
        <v>0</v>
      </c>
      <c r="AL107" s="205">
        <f>DB_Census_State!AO107*FE_ConvertionFactors!$C$29*FE_ConvertionFactors!$F$29*FE_ConvertionFactors!$G$29</f>
        <v>0</v>
      </c>
      <c r="AM107" s="205">
        <f>DB_Census_State!AO107*FE_ConvertionFactors!$F$27*FE_ConvertionFactors!$H$27</f>
        <v>0</v>
      </c>
      <c r="AN107" s="205">
        <f>DB_Census_State!AO107*FE_ConvertionFactors!$C$29*FE_ConvertionFactors!$F$29*FE_ConvertionFactors!$H$29</f>
        <v>0</v>
      </c>
      <c r="AO107" s="205">
        <f>DB_Census_State!AO107*FE_ConvertionFactors!$F$27*FE_ConvertionFactors!$I$27</f>
        <v>0</v>
      </c>
      <c r="AP107" s="205">
        <f>DB_Census_State!AP107*FE_ConvertionFactors!$F$31*FE_ConvertionFactors!$G$31</f>
        <v>191.91626999999997</v>
      </c>
      <c r="AQ107" s="205">
        <f>DB_Census_State!AP107*FE_ConvertionFactors!$F$31*FE_ConvertionFactors!$H$31</f>
        <v>26184.740399999999</v>
      </c>
      <c r="AR107" s="205">
        <f>DB_Census_State!AP107*FE_ConvertionFactors!$F$31*FE_ConvertionFactors!$I$31</f>
        <v>21820.616999999998</v>
      </c>
      <c r="AS107" s="205">
        <f>DB_Census_State!AQ107*FE_ConvertionFactors!$C$34*FE_ConvertionFactors!$F$34*FE_ConvertionFactors!$G$34</f>
        <v>12566.408960000002</v>
      </c>
      <c r="AT107" s="205">
        <f>DB_Census_State!AQ107*FE_ConvertionFactors!$C$35*FE_ConvertionFactors!$F$35*FE_ConvertionFactors!$G$35</f>
        <v>41805.749808</v>
      </c>
      <c r="AU107" s="205">
        <f>DB_Census_State!AQ107*FE_ConvertionFactors!$C$35*FE_ConvertionFactors!$C$37*FE_ConvertionFactors!$F$37*FE_ConvertionFactors!$G$37</f>
        <v>23931.469223424006</v>
      </c>
      <c r="AV107" s="205">
        <f>DB_Census_State!AQ107*FE_ConvertionFactors!$C$35*FE_ConvertionFactors!$C$38*FE_ConvertionFactors!$C$39*FE_ConvertionFactors!$F$39*FE_ConvertionFactors!$G$39</f>
        <v>8910.5600933360001</v>
      </c>
      <c r="AW107" s="205">
        <f>DB_Census_State!AQ107*FE_ConvertionFactors!$C$35*FE_ConvertionFactors!$C$38*FE_ConvertionFactors!$C$40*FE_ConvertionFactors!$F$40*FE_ConvertionFactors!$G$40</f>
        <v>1830.9370054800002</v>
      </c>
      <c r="AX107" s="205">
        <f>DB_Census_State!AQ107*FE_ConvertionFactors!$C$35*FE_ConvertionFactors!$C$38*FE_ConvertionFactors!$C$41*FE_ConvertionFactors!$F$41*FE_ConvertionFactors!$G$41</f>
        <v>0</v>
      </c>
      <c r="AY107" s="205">
        <f>DB_Census_State!AQ107*FE_ConvertionFactors!$C$35*FE_ConvertionFactors!$C$42*FE_ConvertionFactors!$C$44*FE_ConvertionFactors!$F$44*FE_ConvertionFactors!$G$44</f>
        <v>48047.510956119208</v>
      </c>
      <c r="AZ107" s="205">
        <f>(DB_Census_State!AQ107*FE_ConvertionFactors!$D$46/FE_ConvertionFactors!$D$33)*FE_ConvertionFactors!$F$46*FE_ConvertionFactors!$G$46</f>
        <v>164919.15758933334</v>
      </c>
      <c r="BA107" s="205">
        <f>DB_Census_State!AQ107*FE_ConvertionFactors!$C$34*FE_ConvertionFactors!$F$34*FE_ConvertionFactors!$H$34</f>
        <v>4272579.0464000003</v>
      </c>
      <c r="BB107" s="205">
        <f>DB_Census_State!AQ107*FE_ConvertionFactors!$C$35*FE_ConvertionFactors!$F$35*FE_ConvertionFactors!$H$35</f>
        <v>47379849.782400005</v>
      </c>
      <c r="BC107" s="205">
        <f>DB_Census_State!AQ107*FE_ConvertionFactors!$C$35*FE_ConvertionFactors!$C$37*FE_ConvertionFactors!$F$37*FE_ConvertionFactors!$H$37</f>
        <v>24463279.650611207</v>
      </c>
      <c r="BD107" s="205">
        <f>DB_Census_State!AQ107*FE_ConvertionFactors!$C$35*FE_ConvertionFactors!$C$38*FE_ConvertionFactors!$C$39*FE_ConvertionFactors!$F$39*FE_ConvertionFactors!$H$39</f>
        <v>2381549.69767344</v>
      </c>
      <c r="BE107" s="205">
        <f>DB_Census_State!AQ107*FE_ConvertionFactors!$C$35*FE_ConvertionFactors!$C$38*FE_ConvertionFactors!$C$40*FE_ConvertionFactors!$F$40*FE_ConvertionFactors!$H$40</f>
        <v>818928.18790560006</v>
      </c>
      <c r="BF107" s="205">
        <f>DB_Census_State!AQ107*FE_ConvertionFactors!$C$35*FE_ConvertionFactors!$C$38*FE_ConvertionFactors!$C$41*FE_ConvertionFactors!$F$41*FE_ConvertionFactors!$H$41</f>
        <v>8936637.0749292001</v>
      </c>
      <c r="BG107" s="205">
        <f>DB_Census_State!AQ107*FE_ConvertionFactors!$C$35*FE_ConvertionFactors!$C$42*FE_ConvertionFactors!$C$44*FE_ConvertionFactors!$F$44*FE_ConvertionFactors!$H$44</f>
        <v>5041050.3298223428</v>
      </c>
      <c r="BH107" s="205">
        <f>(DB_Census_State!AQ107*FE_ConvertionFactors!$D$46/FE_ConvertionFactors!$D$33)*FE_ConvertionFactors!$F$46*FE_ConvertionFactors!$H$46</f>
        <v>53915878.442666665</v>
      </c>
      <c r="BI107" s="205">
        <f>DB_Census_State!AQ107*FE_ConvertionFactors!$C$35*FE_ConvertionFactors!$C$38*FE_ConvertionFactors!$C$41*FE_ConvertionFactors!$F$41*FE_ConvertionFactors!$I$41</f>
        <v>8272772.6065058876</v>
      </c>
      <c r="BJ107" s="181">
        <f>DB_Census_State!AR107*FE_ConvertionFactors!$F$48*FE_ConvertionFactors!$G$48</f>
        <v>2818.0049040000004</v>
      </c>
      <c r="BK107" s="205">
        <f>(DB_Census_State!AR107*FE_ConvertionFactors!$D$50/FE_ConvertionFactors!$D$48)*FE_ConvertionFactors!$F$50*FE_ConvertionFactors!$G$50</f>
        <v>1195.2111599999996</v>
      </c>
      <c r="BL107" s="181">
        <f>DB_Census_State!AR107*FE_ConvertionFactors!$F$48*FE_ConvertionFactors!$H$48</f>
        <v>211350.36780000004</v>
      </c>
      <c r="BM107" s="205">
        <f>(DB_Census_State!AR107*FE_ConvertionFactors!$D$50/FE_ConvertionFactors!$D$48)*FE_ConvertionFactors!$F$50*FE_ConvertionFactors!$H$50</f>
        <v>301327.8839999999</v>
      </c>
      <c r="BN107" s="181">
        <f>DB_Census_State!AR107*FE_ConvertionFactors!$F$48*FE_ConvertionFactors!$I$48</f>
        <v>149195.17899000001</v>
      </c>
      <c r="BO107" s="181">
        <f>DB_Census_State!AS107*FE_ConvertionFactors!$F$52*FE_ConvertionFactors!$G$52</f>
        <v>12.97701</v>
      </c>
      <c r="BP107" s="205">
        <f>DB_Census_State!AS107*FE_ConvertionFactors!$C$53*FE_ConvertionFactors!$F$53*FE_ConvertionFactors!$G$53</f>
        <v>3.893103</v>
      </c>
      <c r="BQ107" s="205">
        <f>DB_Census_State!AS107*FE_ConvertionFactors!$C$54*FE_ConvertionFactors!$C$55*FE_ConvertionFactors!$F$55*FE_ConvertionFactors!$G$55</f>
        <v>6.2741699999999998</v>
      </c>
      <c r="BR107" s="205">
        <f>DB_Census_State!AS107*FE_ConvertionFactors!$C$54*FE_ConvertionFactors!$C$56*FE_ConvertionFactors!$F$56*FE_ConvertionFactors!$G$56</f>
        <v>1.103014643554691</v>
      </c>
      <c r="BS107" s="205">
        <f>DB_Census_State!AS107*FE_ConvertionFactors!$F$52*FE_ConvertionFactors!$H$52</f>
        <v>3086.4240000000004</v>
      </c>
      <c r="BT107" s="205">
        <f>DB_Census_State!AS107*FE_ConvertionFactors!$C$53*FE_ConvertionFactors!$F$53*FE_ConvertionFactors!$H$53</f>
        <v>925.9272000000002</v>
      </c>
      <c r="BU107" s="205">
        <f>DB_Census_State!AS107*FE_ConvertionFactors!$C$54*FE_ConvertionFactors!$C$55*FE_ConvertionFactors!$F$55*FE_ConvertionFactors!$H$55</f>
        <v>1892.7079500000002</v>
      </c>
      <c r="BV107" s="205">
        <f>DB_Census_State!AS107*FE_ConvertionFactors!$C$54*FE_ConvertionFactors!$C$56*FE_ConvertionFactors!$F$56*FE_ConvertionFactors!$H$56</f>
        <v>289.72517970703223</v>
      </c>
      <c r="BW107" s="205">
        <f>DB_Census_State!AS107*FE_ConvertionFactors!$F$52*FE_ConvertionFactors!$I$52</f>
        <v>1578.2850000000001</v>
      </c>
      <c r="BX107" s="205">
        <f>DB_Census_State!AS107*FE_ConvertionFactors!$C$53*FE_ConvertionFactors!$F$53*FE_ConvertionFactors!$I$53</f>
        <v>473.48550000000006</v>
      </c>
      <c r="BY107" s="205">
        <f>DB_Census_State!AS107*FE_ConvertionFactors!$C$54*FE_ConvertionFactors!$C$55*FE_ConvertionFactors!$F$55*FE_ConvertionFactors!$L$55</f>
        <v>982.95330000000013</v>
      </c>
      <c r="BZ107" s="205">
        <f>DB_Census_State!AS107*FE_ConvertionFactors!$C$54*FE_ConvertionFactors!$C$56*FE_ConvertionFactors!$F$56*FE_ConvertionFactors!$I$56</f>
        <v>165.45219653320368</v>
      </c>
      <c r="CA107" s="205">
        <f>DB_Census_State!AT107*FE_ConvertionFactors!$F$58*FE_ConvertionFactors!$G$58</f>
        <v>3414.2582240000002</v>
      </c>
      <c r="CB107" s="205">
        <f>(DB_Census_State!AT107*FE_ConvertionFactors!$D$60/FE_ConvertionFactors!$D$58)*FE_ConvertionFactors!$F$60*FE_ConvertionFactors!$G$60</f>
        <v>16009.097911363637</v>
      </c>
      <c r="CC107" s="205">
        <f>DB_Census_State!AT107*FE_ConvertionFactors!$F$58*FE_ConvertionFactors!$H$58</f>
        <v>2245531.3704000004</v>
      </c>
      <c r="CD107" s="205">
        <f>(DB_Census_State!AT107*FE_ConvertionFactors!$D$60/FE_ConvertionFactors!$D$58)*FE_ConvertionFactors!$F$60*FE_ConvertionFactors!$H$60</f>
        <v>1279441.9615909089</v>
      </c>
      <c r="CE107" s="205">
        <f>DB_Census_State!AT107*FE_ConvertionFactors!$F$58*FE_ConvertionFactors!$I$58</f>
        <v>1680865.5872000002</v>
      </c>
      <c r="CF107" s="205">
        <f>DB_Census_State!AU107*FE_ConvertionFactors!$F$62*FE_ConvertionFactors!$G$62</f>
        <v>191283.31200000003</v>
      </c>
      <c r="CG107" s="205">
        <f>DB_Census_State!AU107*FE_ConvertionFactors!$C$63*FE_ConvertionFactors!$F$63*FE_ConvertionFactors!$G$63</f>
        <v>76513.324800000017</v>
      </c>
      <c r="CH107" s="205">
        <f>DB_Census_State!AU107*FE_ConvertionFactors!$C$64*FE_ConvertionFactors!$F$64*FE_ConvertionFactors!$G$64</f>
        <v>114769.9872</v>
      </c>
      <c r="CI107" s="205">
        <f>(DB_Census_State!AU107*FE_ConvertionFactors!$D$66/FE_ConvertionFactors!$D$62)*FE_ConvertionFactors!$F$66*FE_ConvertionFactors!$G$66</f>
        <v>101619.2595</v>
      </c>
      <c r="CJ107" s="205">
        <f>DB_Census_State!AU107*FE_ConvertionFactors!$F$62*FE_ConvertionFactors!$H$62</f>
        <v>35961262.656000003</v>
      </c>
      <c r="CK107" s="205">
        <f>DB_Census_State!AU107*FE_ConvertionFactors!$C$63*FE_ConvertionFactors!$F$63*FE_ConvertionFactors!$H$63</f>
        <v>14384505.062400004</v>
      </c>
      <c r="CL107" s="205">
        <f>DB_Census_State!AU107*FE_ConvertionFactors!$C$64*FE_ConvertionFactors!$F$64*FE_ConvertionFactors!$H$64</f>
        <v>21576757.593600001</v>
      </c>
      <c r="CM107" s="205">
        <f>(DB_Census_State!AU107*FE_ConvertionFactors!$D$66/FE_ConvertionFactors!$D$62)*FE_ConvertionFactors!$F$66*FE_ConvertionFactors!$H$66</f>
        <v>30485777.849999998</v>
      </c>
      <c r="CN107" s="205">
        <f>DB_Census_State!AU107*FE_ConvertionFactors!$F$62*FE_ConvertionFactors!$I$62</f>
        <v>30605329.920000002</v>
      </c>
      <c r="CO107" s="205">
        <f>DB_Census_State!AU107*FE_ConvertionFactors!$C$63*FE_ConvertionFactors!$F$63*FE_ConvertionFactors!$I$63</f>
        <v>12242131.968000002</v>
      </c>
      <c r="CP107" s="205">
        <f>DB_Census_State!AU107*FE_ConvertionFactors!$C$64*FE_ConvertionFactors!$F$64*FE_ConvertionFactors!$L$64</f>
        <v>18420582.945599996</v>
      </c>
      <c r="CQ107" s="205">
        <f>DB_Census_State!AU107*FE_ConvertionFactors!$C$64*FE_ConvertionFactors!$F$64*FE_ConvertionFactors!$I$63</f>
        <v>18363197.952</v>
      </c>
      <c r="CR107" s="205">
        <f>DB_Census_State!AV107*FE_ConvertionFactors!$F$68*FE_ConvertionFactors!$G$68</f>
        <v>1404805.9480000001</v>
      </c>
      <c r="CS107" s="205">
        <f>DB_Census_State!AV107*FE_ConvertionFactors!$C$69*FE_ConvertionFactors!$F$69*FE_ConvertionFactors!$G$69</f>
        <v>280961.18960000004</v>
      </c>
      <c r="CT107" s="205">
        <f>DB_Census_State!AV107*FE_ConvertionFactors!$C$70*FE_ConvertionFactors!$C$71*FE_ConvertionFactors!$F$71*FE_ConvertionFactors!$G$71</f>
        <v>0</v>
      </c>
      <c r="CU107" s="205">
        <f>DB_Census_State!AV107*FE_ConvertionFactors!$C$70*FE_ConvertionFactors!$C$72*FE_ConvertionFactors!$F$72*FE_ConvertionFactors!$G$72</f>
        <v>1194930.1006087202</v>
      </c>
      <c r="CV107" s="205">
        <f>(DB_Census_State!AV107*FE_ConvertionFactors!$D$74/FE_ConvertionFactors!$D$69)*FE_ConvertionFactors!$F$74*FE_ConvertionFactors!$G$74</f>
        <v>173671.06500000003</v>
      </c>
      <c r="CW107" s="205">
        <f>DB_Census_State!AV107*FE_ConvertionFactors!$F$68*FE_ConvertionFactors!$H$68</f>
        <v>82181147.958000004</v>
      </c>
      <c r="CX107" s="205">
        <f>DB_Census_State!AV107*FE_ConvertionFactors!$C$69*FE_ConvertionFactors!$F$69*FE_ConvertionFactors!$H$69</f>
        <v>16436229.591600001</v>
      </c>
      <c r="CY107" s="205">
        <f>DB_Census_State!AV107*FE_ConvertionFactors!$C$70*FE_ConvertionFactors!$C$71*FE_ConvertionFactors!$F$71*FE_ConvertionFactors!$H$71</f>
        <v>18200727.612</v>
      </c>
      <c r="CZ107" s="205">
        <f>DB_Census_State!AV107*FE_ConvertionFactors!$C$70*FE_ConvertionFactors!$C$72*FE_ConvertionFactors!$F$72*FE_ConvertionFactors!$H$72</f>
        <v>45444252.860988006</v>
      </c>
      <c r="DA107" s="205">
        <f>(DB_Census_State!AV107*FE_ConvertionFactors!$D$74/FE_ConvertionFactors!$D$69)*FE_ConvertionFactors!$F$74*FE_ConvertionFactors!$H$74</f>
        <v>57311451.450000003</v>
      </c>
      <c r="DB107" s="205">
        <f>DB_Census_State!AV107*FE_ConvertionFactors!$F$68*FE_ConvertionFactors!$I$68</f>
        <v>66728282.530000001</v>
      </c>
      <c r="DC107" s="205">
        <f>DB_Census_State!AV107*FE_ConvertionFactors!$C$69*FE_ConvertionFactors!$F$69*FE_ConvertionFactors!$I$69</f>
        <v>13345656.506000001</v>
      </c>
      <c r="DD107" s="205">
        <f>DB_Census_State!AV107*FE_ConvertionFactors!$C$70*FE_ConvertionFactors!$C$71*FE_ConvertionFactors!$F$71*FE_ConvertionFactors!$I$71</f>
        <v>17135545.080000002</v>
      </c>
      <c r="DE107" s="205">
        <f>DB_Census_State!AV107*FE_ConvertionFactors!$C$70*FE_ConvertionFactors!$C$72*FE_ConvertionFactors!$F$72*FE_ConvertionFactors!$L$72</f>
        <v>31949385.894654006</v>
      </c>
      <c r="DF107" s="205">
        <f>DB_Census_State!AV107*FE_ConvertionFactors!$C$70*FE_ConvertionFactors!$C$72*FE_ConvertionFactors!$F$72*FE_ConvertionFactors!$I$69</f>
        <v>43829482.454760008</v>
      </c>
      <c r="DG107" s="205">
        <f>DB_Census_State!AW107*FE_ConvertionFactors!$F$76*FE_ConvertionFactors!$G$76</f>
        <v>4538.1336000000001</v>
      </c>
      <c r="DH107" s="205">
        <f>DB_Census_State!AW107*FE_ConvertionFactors!$C$77*FE_ConvertionFactors!$F$77*FE_ConvertionFactors!$G$77</f>
        <v>3138.6112800000001</v>
      </c>
      <c r="DI107" s="205">
        <f>DB_Census_State!AW107*FE_ConvertionFactors!$C$78*FE_ConvertionFactors!$F$78*FE_ConvertionFactors!$G$78</f>
        <v>1194.1162379999998</v>
      </c>
      <c r="DJ107" s="205">
        <f>(DB_Census_State!AW107*FE_ConvertionFactors!$D$80/FE_ConvertionFactors!$D$76)*FE_ConvertionFactors!$F$80*FE_ConvertionFactors!$G$80</f>
        <v>2274.2237700000001</v>
      </c>
      <c r="DK107" s="205">
        <f>DB_Census_State!AW107*FE_ConvertionFactors!$F$76*FE_ConvertionFactors!$H$76</f>
        <v>642320.44799999997</v>
      </c>
      <c r="DL107" s="205">
        <f>DB_Census_State!AW107*FE_ConvertionFactors!$C$77*FE_ConvertionFactors!$F$77*FE_ConvertionFactors!$H$77</f>
        <v>499448.57760000002</v>
      </c>
      <c r="DM107" s="205">
        <f>DB_Census_State!AW107*FE_ConvertionFactors!$C$78*FE_ConvertionFactors!$F$78*FE_ConvertionFactors!$H$78</f>
        <v>130455.47339999999</v>
      </c>
      <c r="DN107" s="205">
        <f>(DB_Census_State!AW107*FE_ConvertionFactors!$D$80/FE_ConvertionFactors!$D$76)*FE_ConvertionFactors!$F$80*FE_ConvertionFactors!$H$80</f>
        <v>1001741.4225</v>
      </c>
      <c r="DO107" s="205">
        <f>DB_Census_State!AW107*FE_ConvertionFactors!$F$76*FE_ConvertionFactors!$I$76</f>
        <v>558539.52000000002</v>
      </c>
      <c r="DP107" s="205">
        <f>DB_Census_State!AW107*FE_ConvertionFactors!$C$77*FE_ConvertionFactors!$F$77*FE_ConvertionFactors!$I$77</f>
        <v>436676.35200000001</v>
      </c>
      <c r="DQ107" s="205">
        <f>DB_Census_State!AW107*FE_ConvertionFactors!$C$78*FE_ConvertionFactors!$F$78*FE_ConvertionFactors!$L$78</f>
        <v>64192.375800000002</v>
      </c>
      <c r="DR107" s="205">
        <f>DB_Census_State!AW107*FE_ConvertionFactors!$C$78*FE_ConvertionFactors!$F$78*FE_ConvertionFactors!$I$77</f>
        <v>110438.496</v>
      </c>
      <c r="DS107" s="181">
        <f>SUM(DB_Census_State!M107:N107)*FE_ConvertionFactors!$E$84*FE_ConvertionFactors!$F$84*FE_ConvertionFactors!$G$84</f>
        <v>136782.69247002882</v>
      </c>
      <c r="DT107" s="181">
        <f>SUM(DB_Census_State!O107:P107)*FE_ConvertionFactors!$E$85*FE_ConvertionFactors!$F$85*FE_ConvertionFactors!$G$85</f>
        <v>288.59455554200002</v>
      </c>
      <c r="DU107" s="181">
        <f>SUM(DB_Census_State!Q107:S107)*FE_ConvertionFactors!$E$86*FE_ConvertionFactors!$F$86*FE_ConvertionFactors!$G$86</f>
        <v>585.39332197200008</v>
      </c>
      <c r="DV107" s="181">
        <f>DB_Census_State!U107*FE_ConvertionFactors!$E$87*FE_ConvertionFactors!$F$87*FE_ConvertionFactors!$G$87</f>
        <v>6464.7672695328665</v>
      </c>
      <c r="DW107" s="181">
        <f>DB_Census_State!V107*FE_ConvertionFactors!$E$88*FE_ConvertionFactors!$F$88*FE_ConvertionFactors!$G$88</f>
        <v>22253.862240000002</v>
      </c>
      <c r="DX107" s="181">
        <f>SUM(DB_Census_State!M107:N107)*FE_ConvertionFactors!$E$84*FE_ConvertionFactors!$F$84*FE_ConvertionFactors!$H$84</f>
        <v>7727333.9252548758</v>
      </c>
      <c r="DY107" s="181">
        <f>SUM(DB_Census_State!O107:P107)*FE_ConvertionFactors!$E$85*FE_ConvertionFactors!$F$85*FE_ConvertionFactors!$H$85</f>
        <v>17994.719345560003</v>
      </c>
      <c r="DZ107" s="181">
        <f>SUM(DB_Census_State!Q107:S107)*FE_ConvertionFactors!$E$86*FE_ConvertionFactors!$F$86*FE_ConvertionFactors!$H$86</f>
        <v>37201.254274000006</v>
      </c>
      <c r="EA107" s="181">
        <f>DB_Census_State!U107*FE_ConvertionFactors!$E$87*FE_ConvertionFactors!$F$87*FE_ConvertionFactors!$H$87</f>
        <v>494069.00116896263</v>
      </c>
      <c r="EB107" s="181">
        <f>DB_Census_State!V107*FE_ConvertionFactors!$E$88*FE_ConvertionFactors!$F$88*FE_ConvertionFactors!$H$88</f>
        <v>1330115.9040000001</v>
      </c>
      <c r="EC107" s="181">
        <f>SUM(DB_Census_State!M107:N107)*FE_ConvertionFactors!$E$84*FE_ConvertionFactors!$F$84*FE_ConvertionFactors!$I$84</f>
        <v>5210769.2369534792</v>
      </c>
      <c r="ED107" s="181">
        <f>SUM(DB_Census_State!O107:P107)*FE_ConvertionFactors!$E$85*FE_ConvertionFactors!$F$85*FE_ConvertionFactors!$I$85</f>
        <v>12154.923633416</v>
      </c>
      <c r="EE107" s="181">
        <f>SUM(DB_Census_State!Q107:S107)*FE_ConvertionFactors!$E$86*FE_ConvertionFactors!$F$86*FE_ConvertionFactors!$I$86</f>
        <v>25128.394396399999</v>
      </c>
      <c r="EF107" s="181">
        <f>DB_Census_State!U107*FE_ConvertionFactors!$E$87*FE_ConvertionFactors!$F$87*FE_ConvertionFactors!$I$87</f>
        <v>395255.20093517011</v>
      </c>
      <c r="EG107" s="181">
        <f>DB_Census_State!V107*FE_ConvertionFactors!$E$88*FE_ConvertionFactors!$F$88*FE_ConvertionFactors!$I$88</f>
        <v>849227.84640000015</v>
      </c>
      <c r="EH107" s="181">
        <f>DB_Census_State!W107*0.00104*FE_ConvertionFactors!$F$90*FE_ConvertionFactors!$G$90</f>
        <v>12907.274015999999</v>
      </c>
      <c r="EI107" s="181">
        <f>DB_Census_State!X107*0.00104*FE_ConvertionFactors!$F$91*FE_ConvertionFactors!$G$91</f>
        <v>4.4718856000000002</v>
      </c>
      <c r="EJ107" s="181">
        <f>DB_Census_State!Y107*0.000054*FE_ConvertionFactors!$F$92*FE_ConvertionFactors!$G$92</f>
        <v>2213.0025876</v>
      </c>
      <c r="EK107" s="205">
        <f>DB_Census_State!W107*0.00104*FE_ConvertionFactors!$F$90*FE_ConvertionFactors!$H$90</f>
        <v>1534260.8735999998</v>
      </c>
      <c r="EL107" s="205">
        <f>DB_Census_State!X107*0.00104*FE_ConvertionFactors!$F$91*FE_ConvertionFactors!$H$91</f>
        <v>531.56376</v>
      </c>
      <c r="EM107" s="205">
        <f>DB_Census_State!Y107*0.000054*FE_ConvertionFactors!$F$92*FE_ConvertionFactors!$H$92</f>
        <v>183995.35799760002</v>
      </c>
      <c r="EN107" s="205">
        <f>DB_Census_State!W107*0.00104*FE_ConvertionFactors!$F$90*FE_ConvertionFactors!$I$90</f>
        <v>1064728.3395839997</v>
      </c>
      <c r="EO107" s="205">
        <f>DB_Census_State!X107*0.00104*FE_ConvertionFactors!$F$91*FE_ConvertionFactors!$I$91</f>
        <v>368.88837439999998</v>
      </c>
      <c r="EP107" s="205">
        <f>DB_Census_State!Y107*0.000054*FE_ConvertionFactors!$F$92*FE_ConvertionFactors!$I$92</f>
        <v>108753.27001919999</v>
      </c>
    </row>
    <row r="108" spans="1:146" x14ac:dyDescent="0.2">
      <c r="A108" s="203">
        <v>51</v>
      </c>
      <c r="B108" s="203" t="s">
        <v>56</v>
      </c>
      <c r="C108" s="203">
        <v>2006</v>
      </c>
      <c r="D108" s="204" t="s">
        <v>204</v>
      </c>
      <c r="E108" s="205">
        <f>DB_Census_State!AL108*FE_ConvertionFactors!$C$4*FE_ConvertionFactors!$F$4*FE_ConvertionFactors!$G$4</f>
        <v>0</v>
      </c>
      <c r="F108" s="205">
        <f>DB_Census_State!AL108*FE_ConvertionFactors!$C$5*FE_ConvertionFactors!$F$5*FE_ConvertionFactors!$G$5</f>
        <v>270429.10445319995</v>
      </c>
      <c r="G108" s="205">
        <f>(DB_Census_State!AL108*FE_ConvertionFactors!$D$9/FE_ConvertionFactors!$D$3)*FE_ConvertionFactors!$C$10*FE_ConvertionFactors!$F$10*FE_ConvertionFactors!$G$10</f>
        <v>25139.156881066669</v>
      </c>
      <c r="H108" s="205">
        <f>(DB_Census_State!AL108*FE_ConvertionFactors!$D$9/FE_ConvertionFactors!$D$3)*FE_ConvertionFactors!$C$11*FE_ConvertionFactors!$F$11*FE_ConvertionFactors!$G$11</f>
        <v>7406.6282472000012</v>
      </c>
      <c r="I108" s="205">
        <f>DB_Census_State!AL108*FE_ConvertionFactors!$C$4*FE_ConvertionFactors!$F$4*FE_ConvertionFactors!$H$4</f>
        <v>8739581.1600000001</v>
      </c>
      <c r="J108" s="205">
        <f>DB_Census_State!AL108*FE_ConvertionFactors!$C$5*FE_ConvertionFactors!$F$5*FE_ConvertionFactors!$H$5</f>
        <v>15546058.143699998</v>
      </c>
      <c r="K108" s="205">
        <f>(DB_Census_State!AL108*FE_ConvertionFactors!$D$9/FE_ConvertionFactors!$D$3)*FE_ConvertionFactors!$C$10*FE_ConvertionFactors!$F$10*FE_ConvertionFactors!$H$10</f>
        <v>7384627.3338133339</v>
      </c>
      <c r="L108" s="205">
        <f>(DB_Census_State!AL108*FE_ConvertionFactors!$D$9/FE_ConvertionFactors!$D$3)*FE_ConvertionFactors!$C$11*FE_ConvertionFactors!$F$11*FE_ConvertionFactors!$H$11</f>
        <v>1153491.2844000002</v>
      </c>
      <c r="M108" s="205">
        <f>DB_Census_State!AL108*FE_ConvertionFactors!$C$4*FE_ConvertionFactors!$F$4*FE_ConvertionFactors!$I$4</f>
        <v>8228104.4000000004</v>
      </c>
      <c r="N108" s="205">
        <f>DB_Census_State!AL108*FE_ConvertionFactors!$C$5*FE_ConvertionFactors!$F$5*FE_ConvertionFactors!$L$5</f>
        <v>7845336.3190300008</v>
      </c>
      <c r="O108" s="205">
        <f>DB_Census_State!AM108*FE_ConvertionFactors!$C$14*FE_ConvertionFactors!$F$14*FE_ConvertionFactors!$G$14</f>
        <v>14808.509455999998</v>
      </c>
      <c r="P108" s="205">
        <f>DB_Census_State!AM108*FE_ConvertionFactors!$C$15*FE_ConvertionFactors!$F$15*FE_ConvertionFactors!$G$15</f>
        <v>4257.2549132000004</v>
      </c>
      <c r="Q108" s="205">
        <f>DB_Census_State!AM108*FE_ConvertionFactors!$C$16*FE_ConvertionFactors!$F$16*FE_ConvertionFactors!$G$16</f>
        <v>5923.4037824000006</v>
      </c>
      <c r="R108" s="205">
        <f>DB_Census_State!AM108*FE_ConvertionFactors!$C$17*FE_ConvertionFactors!$F$17*FE_ConvertionFactors!$G$17</f>
        <v>2171.1527553999999</v>
      </c>
      <c r="S108" s="205">
        <f>(DB_Census_State!AM108*FE_ConvertionFactors!$D$19/FE_ConvertionFactors!$D$13)*FE_ConvertionFactors!$F$19*FE_ConvertionFactors!$G$19</f>
        <v>15208.647402666669</v>
      </c>
      <c r="T108" s="205">
        <f>DB_Census_State!AM108*FE_ConvertionFactors!$C$14*FE_ConvertionFactors!$F$14*FE_ConvertionFactors!$H$14</f>
        <v>2563011.2519999999</v>
      </c>
      <c r="U108" s="205">
        <f>DB_Census_State!AM108*FE_ConvertionFactors!$C$15*FE_ConvertionFactors!$F$15*FE_ConvertionFactors!$H$15</f>
        <v>609823.00108000007</v>
      </c>
      <c r="V108" s="205">
        <f>DB_Census_State!AM108*FE_ConvertionFactors!$C$16*FE_ConvertionFactors!$F$16*FE_ConvertionFactors!$H$16</f>
        <v>1025204.5008000002</v>
      </c>
      <c r="W108" s="205">
        <f>DB_Census_State!AM108*FE_ConvertionFactors!$C$17*FE_ConvertionFactors!$F$17*FE_ConvertionFactors!$H$17</f>
        <v>956480.80846000009</v>
      </c>
      <c r="X108" s="205">
        <f>(DB_Census_State!AM108*FE_ConvertionFactors!$D$19/FE_ConvertionFactors!$D$13)*FE_ConvertionFactors!$F$19*FE_ConvertionFactors!$H$19</f>
        <v>5612715.1128888894</v>
      </c>
      <c r="Y108" s="205">
        <f>DB_Census_State!AM108*FE_ConvertionFactors!$C$14*FE_ConvertionFactors!$F$14*FE_ConvertionFactors!$I$14</f>
        <v>2377904.8838</v>
      </c>
      <c r="Z108" s="205">
        <f>DB_Census_State!AM108*FE_ConvertionFactors!$C$15*FE_ConvertionFactors!$F$15*FE_ConvertionFactors!$L$15</f>
        <v>407028.08798499999</v>
      </c>
      <c r="AA108" s="205">
        <f>DB_Census_State!AM108*FE_ConvertionFactors!$C$15*FE_ConvertionFactors!$F$15*FE_ConvertionFactors!$I$14</f>
        <v>480379.43953000003</v>
      </c>
      <c r="AB108" s="205">
        <f>DB_Census_State!AM108*FE_ConvertionFactors!$C$16*FE_ConvertionFactors!$F$16*FE_ConvertionFactors!$L$16</f>
        <v>682039.56533759495</v>
      </c>
      <c r="AC108" s="205">
        <f>DB_Census_State!AM108*FE_ConvertionFactors!$C$16*FE_ConvertionFactors!$F$16*FE_ConvertionFactors!$I$14</f>
        <v>951161.9535200001</v>
      </c>
      <c r="AD108" s="205">
        <f>DB_Census_State!AN108*FE_ConvertionFactors!$C$22*FE_ConvertionFactors!$F$22*FE_ConvertionFactors!$G$22</f>
        <v>189.68487999999996</v>
      </c>
      <c r="AE108" s="205">
        <f>DB_Census_State!AN108*FE_ConvertionFactors!$C$23*FE_ConvertionFactors!$F$23*FE_ConvertionFactors!$G$23</f>
        <v>76.231847999999985</v>
      </c>
      <c r="AF108" s="205">
        <f>(DB_Census_State!AN108*FE_ConvertionFactors!$D$25/FE_ConvertionFactors!$D$21)*FE_ConvertionFactors!$F$25*FE_ConvertionFactors!$G$25</f>
        <v>4320.7808000000005</v>
      </c>
      <c r="AG108" s="205">
        <f>DB_Census_State!AN108*FE_ConvertionFactors!$C$22*FE_ConvertionFactors!$F$22*FE_ConvertionFactors!$H$22</f>
        <v>61558.111999999994</v>
      </c>
      <c r="AH108" s="205">
        <f>DB_Census_State!AN108*FE_ConvertionFactors!$C$23*FE_ConvertionFactors!$F$23*FE_ConvertionFactors!$H$23</f>
        <v>19755.859199999995</v>
      </c>
      <c r="AI108" s="205">
        <f>(DB_Census_State!AN108*FE_ConvertionFactors!$D$25/FE_ConvertionFactors!$D$21)*FE_ConvertionFactors!$F$25*FE_ConvertionFactors!$H$25</f>
        <v>460709.75999999995</v>
      </c>
      <c r="AJ108" s="205">
        <f>DB_Census_State!AN108*FE_ConvertionFactors!$C$22*FE_ConvertionFactors!$F$22*FE_ConvertionFactors!$I$22</f>
        <v>54400.191999999988</v>
      </c>
      <c r="AK108" s="205">
        <f>DB_Census_State!AO108*FE_ConvertionFactors!$F$27*FE_ConvertionFactors!$G$27</f>
        <v>8.73</v>
      </c>
      <c r="AL108" s="205">
        <f>DB_Census_State!AO108*FE_ConvertionFactors!$C$29*FE_ConvertionFactors!$F$29*FE_ConvertionFactors!$G$29</f>
        <v>9.4594500000000004</v>
      </c>
      <c r="AM108" s="205">
        <f>DB_Census_State!AO108*FE_ConvertionFactors!$F$27*FE_ConvertionFactors!$H$27</f>
        <v>776.97</v>
      </c>
      <c r="AN108" s="205">
        <f>DB_Census_State!AO108*FE_ConvertionFactors!$C$29*FE_ConvertionFactors!$F$29*FE_ConvertionFactors!$H$29</f>
        <v>2137.59</v>
      </c>
      <c r="AO108" s="205">
        <f>DB_Census_State!AO108*FE_ConvertionFactors!$F$27*FE_ConvertionFactors!$I$27</f>
        <v>416.85750000000002</v>
      </c>
      <c r="AP108" s="205">
        <f>DB_Census_State!AP108*FE_ConvertionFactors!$F$31*FE_ConvertionFactors!$G$31</f>
        <v>907.70462999999995</v>
      </c>
      <c r="AQ108" s="205">
        <f>DB_Census_State!AP108*FE_ConvertionFactors!$F$31*FE_ConvertionFactors!$H$31</f>
        <v>123845.7276</v>
      </c>
      <c r="AR108" s="205">
        <f>DB_Census_State!AP108*FE_ConvertionFactors!$F$31*FE_ConvertionFactors!$I$31</f>
        <v>103204.773</v>
      </c>
      <c r="AS108" s="205">
        <f>DB_Census_State!AQ108*FE_ConvertionFactors!$C$34*FE_ConvertionFactors!$F$34*FE_ConvertionFactors!$G$34</f>
        <v>8723.9890147200022</v>
      </c>
      <c r="AT108" s="205">
        <f>DB_Census_State!AQ108*FE_ConvertionFactors!$C$35*FE_ConvertionFactors!$F$35*FE_ConvertionFactors!$G$35</f>
        <v>29022.842025756006</v>
      </c>
      <c r="AU108" s="205">
        <f>DB_Census_State!AQ108*FE_ConvertionFactors!$C$35*FE_ConvertionFactors!$C$37*FE_ConvertionFactors!$F$37*FE_ConvertionFactors!$G$37</f>
        <v>16613.964679632769</v>
      </c>
      <c r="AV108" s="205">
        <f>DB_Census_State!AQ108*FE_ConvertionFactors!$C$35*FE_ConvertionFactors!$C$38*FE_ConvertionFactors!$C$39*FE_ConvertionFactors!$F$39*FE_ConvertionFactors!$G$39</f>
        <v>6185.9858784403032</v>
      </c>
      <c r="AW108" s="205">
        <f>DB_Census_State!AQ108*FE_ConvertionFactors!$C$35*FE_ConvertionFactors!$C$38*FE_ConvertionFactors!$C$40*FE_ConvertionFactors!$F$40*FE_ConvertionFactors!$G$40</f>
        <v>1271.09298872061</v>
      </c>
      <c r="AX108" s="205">
        <f>DB_Census_State!AQ108*FE_ConvertionFactors!$C$35*FE_ConvertionFactors!$C$38*FE_ConvertionFactors!$C$41*FE_ConvertionFactors!$F$41*FE_ConvertionFactors!$G$41</f>
        <v>0</v>
      </c>
      <c r="AY108" s="205">
        <f>DB_Census_State!AQ108*FE_ConvertionFactors!$C$35*FE_ConvertionFactors!$C$42*FE_ConvertionFactors!$C$44*FE_ConvertionFactors!$F$44*FE_ConvertionFactors!$G$44</f>
        <v>33356.06529280285</v>
      </c>
      <c r="AZ108" s="205">
        <f>(DB_Census_State!AQ108*FE_ConvertionFactors!$D$46/FE_ConvertionFactors!$D$33)*FE_ConvertionFactors!$F$46*FE_ConvertionFactors!$G$46</f>
        <v>114491.970116992</v>
      </c>
      <c r="BA108" s="205">
        <f>DB_Census_State!AQ108*FE_ConvertionFactors!$C$34*FE_ConvertionFactors!$F$34*FE_ConvertionFactors!$H$34</f>
        <v>2966156.2650048006</v>
      </c>
      <c r="BB108" s="205">
        <f>DB_Census_State!AQ108*FE_ConvertionFactors!$C$35*FE_ConvertionFactors!$F$35*FE_ConvertionFactors!$H$35</f>
        <v>32892554.295856807</v>
      </c>
      <c r="BC108" s="205">
        <f>DB_Census_State!AQ108*FE_ConvertionFactors!$C$35*FE_ConvertionFactors!$C$37*FE_ConvertionFactors!$F$37*FE_ConvertionFactors!$H$37</f>
        <v>16983163.89473572</v>
      </c>
      <c r="BD108" s="205">
        <f>DB_Census_State!AQ108*FE_ConvertionFactors!$C$35*FE_ConvertionFactors!$C$38*FE_ConvertionFactors!$C$39*FE_ConvertionFactors!$F$39*FE_ConvertionFactors!$H$39</f>
        <v>1653345.3166013171</v>
      </c>
      <c r="BE108" s="205">
        <f>DB_Census_State!AQ108*FE_ConvertionFactors!$C$35*FE_ConvertionFactors!$C$38*FE_ConvertionFactors!$C$40*FE_ConvertionFactors!$F$40*FE_ConvertionFactors!$H$40</f>
        <v>568525.22768230923</v>
      </c>
      <c r="BF108" s="205">
        <f>DB_Census_State!AQ108*FE_ConvertionFactors!$C$35*FE_ConvertionFactors!$C$38*FE_ConvertionFactors!$C$41*FE_ConvertionFactors!$F$41*FE_ConvertionFactors!$H$41</f>
        <v>6204089.3240372315</v>
      </c>
      <c r="BG108" s="205">
        <f>DB_Census_State!AQ108*FE_ConvertionFactors!$C$35*FE_ConvertionFactors!$C$42*FE_ConvertionFactors!$C$44*FE_ConvertionFactors!$F$44*FE_ConvertionFactors!$H$44</f>
        <v>3499652.7520317752</v>
      </c>
      <c r="BH108" s="205">
        <f>(DB_Census_State!AQ108*FE_ConvertionFactors!$D$46/FE_ConvertionFactors!$D$33)*FE_ConvertionFactors!$F$46*FE_ConvertionFactors!$H$46</f>
        <v>37430067.153632</v>
      </c>
      <c r="BI108" s="205">
        <f>DB_Census_State!AQ108*FE_ConvertionFactors!$C$35*FE_ConvertionFactors!$C$38*FE_ConvertionFactors!$C$41*FE_ConvertionFactors!$F$41*FE_ConvertionFactors!$I$41</f>
        <v>5743214.1171087511</v>
      </c>
      <c r="BJ108" s="181">
        <f>DB_Census_State!AR108*FE_ConvertionFactors!$F$48*FE_ConvertionFactors!$G$48</f>
        <v>3754.6882559999999</v>
      </c>
      <c r="BK108" s="205">
        <f>(DB_Census_State!AR108*FE_ConvertionFactors!$D$50/FE_ConvertionFactors!$D$48)*FE_ConvertionFactors!$F$50*FE_ConvertionFactors!$G$50</f>
        <v>1592.4902399999999</v>
      </c>
      <c r="BL108" s="181">
        <f>DB_Census_State!AR108*FE_ConvertionFactors!$F$48*FE_ConvertionFactors!$H$48</f>
        <v>281601.61920000002</v>
      </c>
      <c r="BM108" s="205">
        <f>(DB_Census_State!AR108*FE_ConvertionFactors!$D$50/FE_ConvertionFactors!$D$48)*FE_ConvertionFactors!$F$50*FE_ConvertionFactors!$H$50</f>
        <v>401486.97599999997</v>
      </c>
      <c r="BN108" s="181">
        <f>DB_Census_State!AR108*FE_ConvertionFactors!$F$48*FE_ConvertionFactors!$I$48</f>
        <v>198786.51936000001</v>
      </c>
      <c r="BO108" s="181">
        <f>DB_Census_State!AS108*FE_ConvertionFactors!$F$52*FE_ConvertionFactors!$G$52</f>
        <v>9.2107799999999997</v>
      </c>
      <c r="BP108" s="205">
        <f>DB_Census_State!AS108*FE_ConvertionFactors!$C$53*FE_ConvertionFactors!$F$53*FE_ConvertionFactors!$G$53</f>
        <v>2.7632339999999997</v>
      </c>
      <c r="BQ108" s="205">
        <f>DB_Census_State!AS108*FE_ConvertionFactors!$C$54*FE_ConvertionFactors!$C$55*FE_ConvertionFactors!$F$55*FE_ConvertionFactors!$G$55</f>
        <v>4.4532600000000002</v>
      </c>
      <c r="BR108" s="205">
        <f>DB_Census_State!AS108*FE_ConvertionFactors!$C$54*FE_ConvertionFactors!$C$56*FE_ConvertionFactors!$F$56*FE_ConvertionFactors!$G$56</f>
        <v>0.78289415039062749</v>
      </c>
      <c r="BS108" s="205">
        <f>DB_Census_State!AS108*FE_ConvertionFactors!$F$52*FE_ConvertionFactors!$H$52</f>
        <v>2190.6720000000005</v>
      </c>
      <c r="BT108" s="205">
        <f>DB_Census_State!AS108*FE_ConvertionFactors!$C$53*FE_ConvertionFactors!$F$53*FE_ConvertionFactors!$H$53</f>
        <v>657.2016000000001</v>
      </c>
      <c r="BU108" s="205">
        <f>DB_Census_State!AS108*FE_ConvertionFactors!$C$54*FE_ConvertionFactors!$C$55*FE_ConvertionFactors!$F$55*FE_ConvertionFactors!$H$55</f>
        <v>1343.4001000000001</v>
      </c>
      <c r="BV108" s="205">
        <f>DB_Census_State!AS108*FE_ConvertionFactors!$C$54*FE_ConvertionFactors!$C$56*FE_ConvertionFactors!$F$56*FE_ConvertionFactors!$H$56</f>
        <v>205.64019683593818</v>
      </c>
      <c r="BW108" s="205">
        <f>DB_Census_State!AS108*FE_ConvertionFactors!$F$52*FE_ConvertionFactors!$I$52</f>
        <v>1120.23</v>
      </c>
      <c r="BX108" s="205">
        <f>DB_Census_State!AS108*FE_ConvertionFactors!$C$53*FE_ConvertionFactors!$F$53*FE_ConvertionFactors!$I$53</f>
        <v>336.06900000000002</v>
      </c>
      <c r="BY108" s="205">
        <f>DB_Census_State!AS108*FE_ConvertionFactors!$C$54*FE_ConvertionFactors!$C$55*FE_ConvertionFactors!$F$55*FE_ConvertionFactors!$L$55</f>
        <v>697.67740000000003</v>
      </c>
      <c r="BZ108" s="205">
        <f>DB_Census_State!AS108*FE_ConvertionFactors!$C$54*FE_ConvertionFactors!$C$56*FE_ConvertionFactors!$F$56*FE_ConvertionFactors!$I$56</f>
        <v>117.43412255859414</v>
      </c>
      <c r="CA108" s="205">
        <f>DB_Census_State!AT108*FE_ConvertionFactors!$F$58*FE_ConvertionFactors!$G$58</f>
        <v>1059.170944</v>
      </c>
      <c r="CB108" s="205">
        <f>(DB_Census_State!AT108*FE_ConvertionFactors!$D$60/FE_ConvertionFactors!$D$58)*FE_ConvertionFactors!$F$60*FE_ConvertionFactors!$G$60</f>
        <v>4966.3412181818185</v>
      </c>
      <c r="CC108" s="205">
        <f>DB_Census_State!AT108*FE_ConvertionFactors!$F$58*FE_ConvertionFactors!$H$58</f>
        <v>696608.58239999996</v>
      </c>
      <c r="CD108" s="205">
        <f>(DB_Census_State!AT108*FE_ConvertionFactors!$D$60/FE_ConvertionFactors!$D$58)*FE_ConvertionFactors!$F$60*FE_ConvertionFactors!$H$60</f>
        <v>396908.39454545453</v>
      </c>
      <c r="CE108" s="205">
        <f>DB_Census_State!AT108*FE_ConvertionFactors!$F$58*FE_ConvertionFactors!$I$58</f>
        <v>521438.00319999998</v>
      </c>
      <c r="CF108" s="205">
        <f>DB_Census_State!AU108*FE_ConvertionFactors!$F$62*FE_ConvertionFactors!$G$62</f>
        <v>362695.25600000005</v>
      </c>
      <c r="CG108" s="205">
        <f>DB_Census_State!AU108*FE_ConvertionFactors!$C$63*FE_ConvertionFactors!$F$63*FE_ConvertionFactors!$G$63</f>
        <v>145078.1024</v>
      </c>
      <c r="CH108" s="205">
        <f>DB_Census_State!AU108*FE_ConvertionFactors!$C$64*FE_ConvertionFactors!$F$64*FE_ConvertionFactors!$G$64</f>
        <v>217617.15359999999</v>
      </c>
      <c r="CI108" s="205">
        <f>(DB_Census_State!AU108*FE_ConvertionFactors!$D$66/FE_ConvertionFactors!$D$62)*FE_ConvertionFactors!$F$66*FE_ConvertionFactors!$G$66</f>
        <v>192681.85475</v>
      </c>
      <c r="CJ108" s="205">
        <f>DB_Census_State!AU108*FE_ConvertionFactors!$F$62*FE_ConvertionFactors!$H$62</f>
        <v>68186708.128000006</v>
      </c>
      <c r="CK108" s="205">
        <f>DB_Census_State!AU108*FE_ConvertionFactors!$C$63*FE_ConvertionFactors!$F$63*FE_ConvertionFactors!$H$63</f>
        <v>27274683.251200002</v>
      </c>
      <c r="CL108" s="205">
        <f>DB_Census_State!AU108*FE_ConvertionFactors!$C$64*FE_ConvertionFactors!$F$64*FE_ConvertionFactors!$H$64</f>
        <v>40912024.876800001</v>
      </c>
      <c r="CM108" s="205">
        <f>(DB_Census_State!AU108*FE_ConvertionFactors!$D$66/FE_ConvertionFactors!$D$62)*FE_ConvertionFactors!$F$66*FE_ConvertionFactors!$H$66</f>
        <v>57804556.424999997</v>
      </c>
      <c r="CN108" s="205">
        <f>DB_Census_State!AU108*FE_ConvertionFactors!$F$62*FE_ConvertionFactors!$I$62</f>
        <v>58031240.960000001</v>
      </c>
      <c r="CO108" s="205">
        <f>DB_Census_State!AU108*FE_ConvertionFactors!$C$63*FE_ConvertionFactors!$F$63*FE_ConvertionFactors!$I$63</f>
        <v>23212496.384</v>
      </c>
      <c r="CP108" s="205">
        <f>DB_Census_State!AU108*FE_ConvertionFactors!$C$64*FE_ConvertionFactors!$F$64*FE_ConvertionFactors!$L$64</f>
        <v>34927553.152799994</v>
      </c>
      <c r="CQ108" s="205">
        <f>DB_Census_State!AU108*FE_ConvertionFactors!$C$64*FE_ConvertionFactors!$F$64*FE_ConvertionFactors!$I$63</f>
        <v>34818744.575999998</v>
      </c>
      <c r="CR108" s="205">
        <f>DB_Census_State!AV108*FE_ConvertionFactors!$F$68*FE_ConvertionFactors!$G$68</f>
        <v>4194761.4800000004</v>
      </c>
      <c r="CS108" s="205">
        <f>DB_Census_State!AV108*FE_ConvertionFactors!$C$69*FE_ConvertionFactors!$F$69*FE_ConvertionFactors!$G$69</f>
        <v>838952.29600000009</v>
      </c>
      <c r="CT108" s="205">
        <f>DB_Census_State!AV108*FE_ConvertionFactors!$C$70*FE_ConvertionFactors!$C$71*FE_ConvertionFactors!$F$71*FE_ConvertionFactors!$G$71</f>
        <v>0</v>
      </c>
      <c r="CU108" s="205">
        <f>DB_Census_State!AV108*FE_ConvertionFactors!$C$70*FE_ConvertionFactors!$C$72*FE_ConvertionFactors!$F$72*FE_ConvertionFactors!$G$72</f>
        <v>3568070.5683672</v>
      </c>
      <c r="CV108" s="205">
        <f>(DB_Census_State!AV108*FE_ConvertionFactors!$D$74/FE_ConvertionFactors!$D$69)*FE_ConvertionFactors!$F$74*FE_ConvertionFactors!$G$74</f>
        <v>518583.15</v>
      </c>
      <c r="CW108" s="205">
        <f>DB_Census_State!AV108*FE_ConvertionFactors!$F$68*FE_ConvertionFactors!$H$68</f>
        <v>245393546.58000001</v>
      </c>
      <c r="CX108" s="205">
        <f>DB_Census_State!AV108*FE_ConvertionFactors!$C$69*FE_ConvertionFactors!$F$69*FE_ConvertionFactors!$H$69</f>
        <v>49078709.316</v>
      </c>
      <c r="CY108" s="205">
        <f>DB_Census_State!AV108*FE_ConvertionFactors!$C$70*FE_ConvertionFactors!$C$71*FE_ConvertionFactors!$F$71*FE_ConvertionFactors!$H$71</f>
        <v>54347514.11999999</v>
      </c>
      <c r="CZ108" s="205">
        <f>DB_Census_State!AV108*FE_ConvertionFactors!$C$70*FE_ConvertionFactors!$C$72*FE_ConvertionFactors!$F$72*FE_ConvertionFactors!$H$72</f>
        <v>135696892.27187997</v>
      </c>
      <c r="DA108" s="205">
        <f>(DB_Census_State!AV108*FE_ConvertionFactors!$D$74/FE_ConvertionFactors!$D$69)*FE_ConvertionFactors!$F$74*FE_ConvertionFactors!$H$74</f>
        <v>171132439.5</v>
      </c>
      <c r="DB108" s="205">
        <f>DB_Census_State!AV108*FE_ConvertionFactors!$F$68*FE_ConvertionFactors!$I$68</f>
        <v>199251170.30000001</v>
      </c>
      <c r="DC108" s="205">
        <f>DB_Census_State!AV108*FE_ConvertionFactors!$C$69*FE_ConvertionFactors!$F$69*FE_ConvertionFactors!$I$69</f>
        <v>39850234.060000002</v>
      </c>
      <c r="DD108" s="205">
        <f>DB_Census_State!AV108*FE_ConvertionFactors!$C$70*FE_ConvertionFactors!$C$71*FE_ConvertionFactors!$F$71*FE_ConvertionFactors!$I$71</f>
        <v>51166870.799999997</v>
      </c>
      <c r="DE108" s="205">
        <f>DB_Census_State!AV108*FE_ConvertionFactors!$C$70*FE_ConvertionFactors!$C$72*FE_ConvertionFactors!$F$72*FE_ConvertionFactors!$L$72</f>
        <v>95401114.617540002</v>
      </c>
      <c r="DF108" s="205">
        <f>DB_Census_State!AV108*FE_ConvertionFactors!$C$70*FE_ConvertionFactors!$C$72*FE_ConvertionFactors!$F$72*FE_ConvertionFactors!$I$69</f>
        <v>130875175.2876</v>
      </c>
      <c r="DG108" s="205">
        <f>DB_Census_State!AW108*FE_ConvertionFactors!$F$76*FE_ConvertionFactors!$G$76</f>
        <v>0</v>
      </c>
      <c r="DH108" s="205">
        <f>DB_Census_State!AW108*FE_ConvertionFactors!$C$77*FE_ConvertionFactors!$F$77*FE_ConvertionFactors!$G$77</f>
        <v>0</v>
      </c>
      <c r="DI108" s="205">
        <f>DB_Census_State!AW108*FE_ConvertionFactors!$C$78*FE_ConvertionFactors!$F$78*FE_ConvertionFactors!$G$78</f>
        <v>0</v>
      </c>
      <c r="DJ108" s="205">
        <f>(DB_Census_State!AW108*FE_ConvertionFactors!$D$80/FE_ConvertionFactors!$D$76)*FE_ConvertionFactors!$F$80*FE_ConvertionFactors!$G$80</f>
        <v>0</v>
      </c>
      <c r="DK108" s="205">
        <f>DB_Census_State!AW108*FE_ConvertionFactors!$F$76*FE_ConvertionFactors!$H$76</f>
        <v>0</v>
      </c>
      <c r="DL108" s="205">
        <f>DB_Census_State!AW108*FE_ConvertionFactors!$C$77*FE_ConvertionFactors!$F$77*FE_ConvertionFactors!$H$77</f>
        <v>0</v>
      </c>
      <c r="DM108" s="205">
        <f>DB_Census_State!AW108*FE_ConvertionFactors!$C$78*FE_ConvertionFactors!$F$78*FE_ConvertionFactors!$H$78</f>
        <v>0</v>
      </c>
      <c r="DN108" s="205">
        <f>(DB_Census_State!AW108*FE_ConvertionFactors!$D$80/FE_ConvertionFactors!$D$76)*FE_ConvertionFactors!$F$80*FE_ConvertionFactors!$H$80</f>
        <v>0</v>
      </c>
      <c r="DO108" s="205">
        <f>DB_Census_State!AW108*FE_ConvertionFactors!$F$76*FE_ConvertionFactors!$I$76</f>
        <v>0</v>
      </c>
      <c r="DP108" s="205">
        <f>DB_Census_State!AW108*FE_ConvertionFactors!$C$77*FE_ConvertionFactors!$F$77*FE_ConvertionFactors!$I$77</f>
        <v>0</v>
      </c>
      <c r="DQ108" s="205">
        <f>DB_Census_State!AW108*FE_ConvertionFactors!$C$78*FE_ConvertionFactors!$F$78*FE_ConvertionFactors!$L$78</f>
        <v>0</v>
      </c>
      <c r="DR108" s="205">
        <f>DB_Census_State!AW108*FE_ConvertionFactors!$C$78*FE_ConvertionFactors!$F$78*FE_ConvertionFactors!$I$77</f>
        <v>0</v>
      </c>
      <c r="DS108" s="181">
        <f>SUM(DB_Census_State!M108:N108)*FE_ConvertionFactors!$E$84*FE_ConvertionFactors!$F$84*FE_ConvertionFactors!$G$84</f>
        <v>136983.59891330407</v>
      </c>
      <c r="DT108" s="181">
        <f>SUM(DB_Census_State!O108:P108)*FE_ConvertionFactors!$E$85*FE_ConvertionFactors!$F$85*FE_ConvertionFactors!$G$85</f>
        <v>273.49933614800005</v>
      </c>
      <c r="DU108" s="181">
        <f>SUM(DB_Census_State!Q108:S108)*FE_ConvertionFactors!$E$86*FE_ConvertionFactors!$F$86*FE_ConvertionFactors!$G$86</f>
        <v>630.61040557725005</v>
      </c>
      <c r="DV108" s="181">
        <f>DB_Census_State!U108*FE_ConvertionFactors!$E$87*FE_ConvertionFactors!$F$87*FE_ConvertionFactors!$G$87</f>
        <v>9665.3363182377543</v>
      </c>
      <c r="DW108" s="181">
        <f>DB_Census_State!V108*FE_ConvertionFactors!$E$88*FE_ConvertionFactors!$F$88*FE_ConvertionFactors!$G$88</f>
        <v>27210.8453625</v>
      </c>
      <c r="DX108" s="181">
        <f>SUM(DB_Census_State!M108:N108)*FE_ConvertionFactors!$E$84*FE_ConvertionFactors!$F$84*FE_ConvertionFactors!$H$84</f>
        <v>7738683.834712632</v>
      </c>
      <c r="DY108" s="181">
        <f>SUM(DB_Census_State!O108:P108)*FE_ConvertionFactors!$E$85*FE_ConvertionFactors!$F$85*FE_ConvertionFactors!$H$85</f>
        <v>17053.488018640004</v>
      </c>
      <c r="DZ108" s="181">
        <f>SUM(DB_Census_State!Q108:S108)*FE_ConvertionFactors!$E$86*FE_ConvertionFactors!$F$86*FE_ConvertionFactors!$H$86</f>
        <v>40074.761985125006</v>
      </c>
      <c r="EA108" s="181">
        <f>DB_Census_State!U108*FE_ConvertionFactors!$E$87*FE_ConvertionFactors!$F$87*FE_ConvertionFactors!$H$87</f>
        <v>738672.07613475074</v>
      </c>
      <c r="EB108" s="181">
        <f>DB_Census_State!V108*FE_ConvertionFactors!$E$88*FE_ConvertionFactors!$F$88*FE_ConvertionFactors!$H$88</f>
        <v>1626395.355</v>
      </c>
      <c r="EC108" s="181">
        <f>SUM(DB_Census_State!M108:N108)*FE_ConvertionFactors!$E$84*FE_ConvertionFactors!$F$84*FE_ConvertionFactors!$I$84</f>
        <v>5218422.8157449169</v>
      </c>
      <c r="ED108" s="181">
        <f>SUM(DB_Census_State!O108:P108)*FE_ConvertionFactors!$E$85*FE_ConvertionFactors!$F$85*FE_ConvertionFactors!$I$85</f>
        <v>11519.148510704001</v>
      </c>
      <c r="EE108" s="181">
        <f>SUM(DB_Census_State!Q108:S108)*FE_ConvertionFactors!$E$86*FE_ConvertionFactors!$F$86*FE_ConvertionFactors!$I$86</f>
        <v>27069.367529575</v>
      </c>
      <c r="EF108" s="181">
        <f>DB_Census_State!U108*FE_ConvertionFactors!$E$87*FE_ConvertionFactors!$F$87*FE_ConvertionFactors!$I$87</f>
        <v>590937.66090780054</v>
      </c>
      <c r="EG108" s="181">
        <f>DB_Census_State!V108*FE_ConvertionFactors!$E$88*FE_ConvertionFactors!$F$88*FE_ConvertionFactors!$I$88</f>
        <v>1038390.8805000001</v>
      </c>
      <c r="EH108" s="181">
        <f>DB_Census_State!W108*0.00104*FE_ConvertionFactors!$F$90*FE_ConvertionFactors!$G$90</f>
        <v>18620.763522399997</v>
      </c>
      <c r="EI108" s="181">
        <f>DB_Census_State!X108*0.00104*FE_ConvertionFactors!$F$91*FE_ConvertionFactors!$G$91</f>
        <v>2.3536239999999999</v>
      </c>
      <c r="EJ108" s="181">
        <f>DB_Census_State!Y108*0.000054*FE_ConvertionFactors!$F$92*FE_ConvertionFactors!$G$92</f>
        <v>1386.5971391999999</v>
      </c>
      <c r="EK108" s="205">
        <f>DB_Census_State!W108*0.00104*FE_ConvertionFactors!$F$90*FE_ConvertionFactors!$H$90</f>
        <v>2213411.5130399996</v>
      </c>
      <c r="EL108" s="205">
        <f>DB_Census_State!X108*0.00104*FE_ConvertionFactors!$F$91*FE_ConvertionFactors!$H$91</f>
        <v>279.77039999999994</v>
      </c>
      <c r="EM108" s="205">
        <f>DB_Census_State!Y108*0.000054*FE_ConvertionFactors!$F$92*FE_ConvertionFactors!$H$92</f>
        <v>115285.64785920001</v>
      </c>
      <c r="EN108" s="205">
        <f>DB_Census_State!W108*0.00104*FE_ConvertionFactors!$F$90*FE_ConvertionFactors!$I$90</f>
        <v>1536037.3230175998</v>
      </c>
      <c r="EO108" s="205">
        <f>DB_Census_State!X108*0.00104*FE_ConvertionFactors!$F$91*FE_ConvertionFactors!$I$91</f>
        <v>194.15177599999996</v>
      </c>
      <c r="EP108" s="205">
        <f>DB_Census_State!Y108*0.000054*FE_ConvertionFactors!$F$92*FE_ConvertionFactors!$I$92</f>
        <v>68141.345126399989</v>
      </c>
    </row>
    <row r="109" spans="1:146" x14ac:dyDescent="0.2">
      <c r="A109" s="203">
        <v>52</v>
      </c>
      <c r="B109" s="203" t="s">
        <v>57</v>
      </c>
      <c r="C109" s="203">
        <v>2006</v>
      </c>
      <c r="D109" s="204" t="s">
        <v>204</v>
      </c>
      <c r="E109" s="205">
        <f>DB_Census_State!AL109*FE_ConvertionFactors!$C$4*FE_ConvertionFactors!$F$4*FE_ConvertionFactors!$G$4</f>
        <v>0</v>
      </c>
      <c r="F109" s="205">
        <f>DB_Census_State!AL109*FE_ConvertionFactors!$C$5*FE_ConvertionFactors!$F$5*FE_ConvertionFactors!$G$5</f>
        <v>25747.173128599999</v>
      </c>
      <c r="G109" s="205">
        <f>(DB_Census_State!AL109*FE_ConvertionFactors!$D$9/FE_ConvertionFactors!$D$3)*FE_ConvertionFactors!$C$10*FE_ConvertionFactors!$F$10*FE_ConvertionFactors!$G$10</f>
        <v>2393.4636245333336</v>
      </c>
      <c r="H109" s="205">
        <f>(DB_Census_State!AL109*FE_ConvertionFactors!$D$9/FE_ConvertionFactors!$D$3)*FE_ConvertionFactors!$C$11*FE_ConvertionFactors!$F$11*FE_ConvertionFactors!$G$11</f>
        <v>705.17461560000015</v>
      </c>
      <c r="I109" s="205">
        <f>DB_Census_State!AL109*FE_ConvertionFactors!$C$4*FE_ConvertionFactors!$F$4*FE_ConvertionFactors!$H$4</f>
        <v>832083.18</v>
      </c>
      <c r="J109" s="205">
        <f>DB_Census_State!AL109*FE_ConvertionFactors!$C$5*FE_ConvertionFactors!$F$5*FE_ConvertionFactors!$H$5</f>
        <v>1480118.24135</v>
      </c>
      <c r="K109" s="205">
        <f>(DB_Census_State!AL109*FE_ConvertionFactors!$D$9/FE_ConvertionFactors!$D$3)*FE_ConvertionFactors!$C$10*FE_ConvertionFactors!$F$10*FE_ConvertionFactors!$H$10</f>
        <v>703079.93970666674</v>
      </c>
      <c r="L109" s="205">
        <f>(DB_Census_State!AL109*FE_ConvertionFactors!$D$9/FE_ConvertionFactors!$D$3)*FE_ConvertionFactors!$C$11*FE_ConvertionFactors!$F$11*FE_ConvertionFactors!$H$11</f>
        <v>109822.27620000002</v>
      </c>
      <c r="M109" s="205">
        <f>DB_Census_State!AL109*FE_ConvertionFactors!$C$4*FE_ConvertionFactors!$F$4*FE_ConvertionFactors!$I$4</f>
        <v>783386.20000000007</v>
      </c>
      <c r="N109" s="205">
        <f>DB_Census_State!AL109*FE_ConvertionFactors!$C$5*FE_ConvertionFactors!$F$5*FE_ConvertionFactors!$L$5</f>
        <v>746943.39156500006</v>
      </c>
      <c r="O109" s="205">
        <f>DB_Census_State!AM109*FE_ConvertionFactors!$C$14*FE_ConvertionFactors!$F$14*FE_ConvertionFactors!$G$14</f>
        <v>5072.3223200000002</v>
      </c>
      <c r="P109" s="205">
        <f>DB_Census_State!AM109*FE_ConvertionFactors!$C$15*FE_ConvertionFactors!$F$15*FE_ConvertionFactors!$G$15</f>
        <v>1458.227054</v>
      </c>
      <c r="Q109" s="205">
        <f>DB_Census_State!AM109*FE_ConvertionFactors!$C$16*FE_ConvertionFactors!$F$16*FE_ConvertionFactors!$G$16</f>
        <v>2028.928928</v>
      </c>
      <c r="R109" s="205">
        <f>DB_Census_State!AM109*FE_ConvertionFactors!$C$17*FE_ConvertionFactors!$F$17*FE_ConvertionFactors!$G$17</f>
        <v>743.67961300000002</v>
      </c>
      <c r="S109" s="205">
        <f>(DB_Census_State!AM109*FE_ConvertionFactors!$D$19/FE_ConvertionFactors!$D$13)*FE_ConvertionFactors!$F$19*FE_ConvertionFactors!$G$19</f>
        <v>5209.380586666668</v>
      </c>
      <c r="T109" s="205">
        <f>DB_Census_State!AM109*FE_ConvertionFactors!$C$14*FE_ConvertionFactors!$F$14*FE_ConvertionFactors!$H$14</f>
        <v>877901.94000000006</v>
      </c>
      <c r="U109" s="205">
        <f>DB_Census_State!AM109*FE_ConvertionFactors!$C$15*FE_ConvertionFactors!$F$15*FE_ConvertionFactors!$H$15</f>
        <v>208881.17259999999</v>
      </c>
      <c r="V109" s="205">
        <f>DB_Census_State!AM109*FE_ConvertionFactors!$C$16*FE_ConvertionFactors!$F$16*FE_ConvertionFactors!$H$16</f>
        <v>351160.77600000001</v>
      </c>
      <c r="W109" s="205">
        <f>DB_Census_State!AM109*FE_ConvertionFactors!$C$17*FE_ConvertionFactors!$F$17*FE_ConvertionFactors!$H$17</f>
        <v>327621.01870000002</v>
      </c>
      <c r="X109" s="205">
        <f>(DB_Census_State!AM109*FE_ConvertionFactors!$D$19/FE_ConvertionFactors!$D$13)*FE_ConvertionFactors!$F$19*FE_ConvertionFactors!$H$19</f>
        <v>1922509.5022222225</v>
      </c>
      <c r="Y109" s="205">
        <f>DB_Census_State!AM109*FE_ConvertionFactors!$C$14*FE_ConvertionFactors!$F$14*FE_ConvertionFactors!$I$14</f>
        <v>814497.91099999996</v>
      </c>
      <c r="Z109" s="205">
        <f>DB_Census_State!AM109*FE_ConvertionFactors!$C$15*FE_ConvertionFactors!$F$15*FE_ConvertionFactors!$L$15</f>
        <v>139418.32982499999</v>
      </c>
      <c r="AA109" s="205">
        <f>DB_Census_State!AM109*FE_ConvertionFactors!$C$15*FE_ConvertionFactors!$F$15*FE_ConvertionFactors!$I$14</f>
        <v>164543.18784999999</v>
      </c>
      <c r="AB109" s="205">
        <f>DB_Census_State!AM109*FE_ConvertionFactors!$C$16*FE_ConvertionFactors!$F$16*FE_ConvertionFactors!$L$16</f>
        <v>233617.33472664101</v>
      </c>
      <c r="AC109" s="205">
        <f>DB_Census_State!AM109*FE_ConvertionFactors!$C$16*FE_ConvertionFactors!$F$16*FE_ConvertionFactors!$I$14</f>
        <v>325799.16440000001</v>
      </c>
      <c r="AD109" s="205">
        <f>DB_Census_State!AN109*FE_ConvertionFactors!$C$22*FE_ConvertionFactors!$F$22*FE_ConvertionFactors!$G$22</f>
        <v>561.21095799999989</v>
      </c>
      <c r="AE109" s="205">
        <f>DB_Census_State!AN109*FE_ConvertionFactors!$C$23*FE_ConvertionFactors!$F$23*FE_ConvertionFactors!$G$23</f>
        <v>225.54327179999999</v>
      </c>
      <c r="AF109" s="205">
        <f>(DB_Census_State!AN109*FE_ConvertionFactors!$D$25/FE_ConvertionFactors!$D$21)*FE_ConvertionFactors!$F$25*FE_ConvertionFactors!$G$25</f>
        <v>12783.673280000001</v>
      </c>
      <c r="AG109" s="205">
        <f>DB_Census_State!AN109*FE_ConvertionFactors!$C$22*FE_ConvertionFactors!$F$22*FE_ConvertionFactors!$H$22</f>
        <v>182128.83919999996</v>
      </c>
      <c r="AH109" s="205">
        <f>DB_Census_State!AN109*FE_ConvertionFactors!$C$23*FE_ConvertionFactors!$F$23*FE_ConvertionFactors!$H$23</f>
        <v>58450.650719999998</v>
      </c>
      <c r="AI109" s="205">
        <f>(DB_Census_State!AN109*FE_ConvertionFactors!$D$25/FE_ConvertionFactors!$D$21)*FE_ConvertionFactors!$F$25*FE_ConvertionFactors!$H$25</f>
        <v>1363078.416</v>
      </c>
      <c r="AJ109" s="205">
        <f>DB_Census_State!AN109*FE_ConvertionFactors!$C$22*FE_ConvertionFactors!$F$22*FE_ConvertionFactors!$I$22</f>
        <v>160951.06719999996</v>
      </c>
      <c r="AK109" s="205">
        <f>DB_Census_State!AO109*FE_ConvertionFactors!$F$27*FE_ConvertionFactors!$G$27</f>
        <v>0</v>
      </c>
      <c r="AL109" s="205">
        <f>DB_Census_State!AO109*FE_ConvertionFactors!$C$29*FE_ConvertionFactors!$F$29*FE_ConvertionFactors!$G$29</f>
        <v>0</v>
      </c>
      <c r="AM109" s="205">
        <f>DB_Census_State!AO109*FE_ConvertionFactors!$F$27*FE_ConvertionFactors!$H$27</f>
        <v>0</v>
      </c>
      <c r="AN109" s="205">
        <f>DB_Census_State!AO109*FE_ConvertionFactors!$C$29*FE_ConvertionFactors!$F$29*FE_ConvertionFactors!$H$29</f>
        <v>0</v>
      </c>
      <c r="AO109" s="205">
        <f>DB_Census_State!AO109*FE_ConvertionFactors!$F$27*FE_ConvertionFactors!$I$27</f>
        <v>0</v>
      </c>
      <c r="AP109" s="205">
        <f>DB_Census_State!AP109*FE_ConvertionFactors!$F$31*FE_ConvertionFactors!$G$31</f>
        <v>418.18707000000001</v>
      </c>
      <c r="AQ109" s="205">
        <f>DB_Census_State!AP109*FE_ConvertionFactors!$F$31*FE_ConvertionFactors!$H$31</f>
        <v>57056.756400000006</v>
      </c>
      <c r="AR109" s="205">
        <f>DB_Census_State!AP109*FE_ConvertionFactors!$F$31*FE_ConvertionFactors!$I$31</f>
        <v>47547.297000000006</v>
      </c>
      <c r="AS109" s="205">
        <f>DB_Census_State!AQ109*FE_ConvertionFactors!$C$34*FE_ConvertionFactors!$F$34*FE_ConvertionFactors!$G$34</f>
        <v>18545.238880000001</v>
      </c>
      <c r="AT109" s="205">
        <f>DB_Census_State!AQ109*FE_ConvertionFactors!$C$35*FE_ConvertionFactors!$F$35*FE_ConvertionFactors!$G$35</f>
        <v>61696.035774000004</v>
      </c>
      <c r="AU109" s="205">
        <f>DB_Census_State!AQ109*FE_ConvertionFactors!$C$35*FE_ConvertionFactors!$C$37*FE_ConvertionFactors!$F$37*FE_ConvertionFactors!$G$37</f>
        <v>35317.552923071999</v>
      </c>
      <c r="AV109" s="205">
        <f>DB_Census_State!AQ109*FE_ConvertionFactors!$C$35*FE_ConvertionFactors!$C$38*FE_ConvertionFactors!$C$39*FE_ConvertionFactors!$F$39*FE_ConvertionFactors!$G$39</f>
        <v>13150.014933583001</v>
      </c>
      <c r="AW109" s="205">
        <f>DB_Census_State!AQ109*FE_ConvertionFactors!$C$35*FE_ConvertionFactors!$C$38*FE_ConvertionFactors!$C$40*FE_ConvertionFactors!$F$40*FE_ConvertionFactors!$G$40</f>
        <v>2702.0578630649998</v>
      </c>
      <c r="AX109" s="205">
        <f>DB_Census_State!AQ109*FE_ConvertionFactors!$C$35*FE_ConvertionFactors!$C$38*FE_ConvertionFactors!$C$41*FE_ConvertionFactors!$F$41*FE_ConvertionFactors!$G$41</f>
        <v>0</v>
      </c>
      <c r="AY109" s="205">
        <f>DB_Census_State!AQ109*FE_ConvertionFactors!$C$35*FE_ConvertionFactors!$C$42*FE_ConvertionFactors!$C$44*FE_ConvertionFactors!$F$44*FE_ConvertionFactors!$G$44</f>
        <v>70907.494026889268</v>
      </c>
      <c r="AZ109" s="205">
        <f>(DB_Census_State!AQ109*FE_ConvertionFactors!$D$46/FE_ConvertionFactors!$D$33)*FE_ConvertionFactors!$F$46*FE_ConvertionFactors!$G$46</f>
        <v>243384.18263466671</v>
      </c>
      <c r="BA109" s="205">
        <f>DB_Census_State!AQ109*FE_ConvertionFactors!$C$34*FE_ConvertionFactors!$F$34*FE_ConvertionFactors!$H$34</f>
        <v>6305381.2192000002</v>
      </c>
      <c r="BB109" s="205">
        <f>DB_Census_State!AQ109*FE_ConvertionFactors!$C$35*FE_ConvertionFactors!$F$35*FE_ConvertionFactors!$H$35</f>
        <v>69922173.877200007</v>
      </c>
      <c r="BC109" s="205">
        <f>DB_Census_State!AQ109*FE_ConvertionFactors!$C$35*FE_ConvertionFactors!$C$37*FE_ConvertionFactors!$F$37*FE_ConvertionFactors!$H$37</f>
        <v>36102387.4324736</v>
      </c>
      <c r="BD109" s="205">
        <f>DB_Census_State!AQ109*FE_ConvertionFactors!$C$35*FE_ConvertionFactors!$C$38*FE_ConvertionFactors!$C$39*FE_ConvertionFactors!$F$39*FE_ConvertionFactors!$H$39</f>
        <v>3514640.3549758201</v>
      </c>
      <c r="BE109" s="205">
        <f>DB_Census_State!AQ109*FE_ConvertionFactors!$C$35*FE_ConvertionFactors!$C$38*FE_ConvertionFactors!$C$40*FE_ConvertionFactors!$F$40*FE_ConvertionFactors!$H$40</f>
        <v>1208556.7896618</v>
      </c>
      <c r="BF109" s="205">
        <f>DB_Census_State!AQ109*FE_ConvertionFactors!$C$35*FE_ConvertionFactors!$C$38*FE_ConvertionFactors!$C$41*FE_ConvertionFactors!$F$41*FE_ConvertionFactors!$H$41</f>
        <v>13188498.787996348</v>
      </c>
      <c r="BG109" s="205">
        <f>DB_Census_State!AQ109*FE_ConvertionFactors!$C$35*FE_ConvertionFactors!$C$42*FE_ConvertionFactors!$C$44*FE_ConvertionFactors!$F$44*FE_ConvertionFactors!$H$44</f>
        <v>7439474.7831490384</v>
      </c>
      <c r="BH109" s="205">
        <f>(DB_Census_State!AQ109*FE_ConvertionFactors!$D$46/FE_ConvertionFactors!$D$33)*FE_ConvertionFactors!$F$46*FE_ConvertionFactors!$H$46</f>
        <v>79567905.86133334</v>
      </c>
      <c r="BI109" s="205">
        <f>DB_Census_State!AQ109*FE_ConvertionFactors!$C$35*FE_ConvertionFactors!$C$38*FE_ConvertionFactors!$C$41*FE_ConvertionFactors!$F$41*FE_ConvertionFactors!$I$41</f>
        <v>12208781.735173762</v>
      </c>
      <c r="BJ109" s="181">
        <f>DB_Census_State!AR109*FE_ConvertionFactors!$F$48*FE_ConvertionFactors!$G$48</f>
        <v>21659.062392</v>
      </c>
      <c r="BK109" s="205">
        <f>(DB_Census_State!AR109*FE_ConvertionFactors!$D$50/FE_ConvertionFactors!$D$48)*FE_ConvertionFactors!$F$50*FE_ConvertionFactors!$G$50</f>
        <v>9186.3406799999993</v>
      </c>
      <c r="BL109" s="181">
        <f>DB_Census_State!AR109*FE_ConvertionFactors!$F$48*FE_ConvertionFactors!$H$48</f>
        <v>1624429.6794000003</v>
      </c>
      <c r="BM109" s="205">
        <f>(DB_Census_State!AR109*FE_ConvertionFactors!$D$50/FE_ConvertionFactors!$D$48)*FE_ConvertionFactors!$F$50*FE_ConvertionFactors!$H$50</f>
        <v>2315992.932</v>
      </c>
      <c r="BN109" s="181">
        <f>DB_Census_State!AR109*FE_ConvertionFactors!$F$48*FE_ConvertionFactors!$I$48</f>
        <v>1146707.6177700001</v>
      </c>
      <c r="BO109" s="181">
        <f>DB_Census_State!AS109*FE_ConvertionFactors!$F$52*FE_ConvertionFactors!$G$52</f>
        <v>397.53206999999998</v>
      </c>
      <c r="BP109" s="205">
        <f>DB_Census_State!AS109*FE_ConvertionFactors!$C$53*FE_ConvertionFactors!$F$53*FE_ConvertionFactors!$G$53</f>
        <v>119.259621</v>
      </c>
      <c r="BQ109" s="205">
        <f>DB_Census_State!AS109*FE_ConvertionFactors!$C$54*FE_ConvertionFactors!$C$55*FE_ConvertionFactors!$F$55*FE_ConvertionFactors!$G$55</f>
        <v>192.20018999999999</v>
      </c>
      <c r="BR109" s="205">
        <f>DB_Census_State!AS109*FE_ConvertionFactors!$C$54*FE_ConvertionFactors!$C$56*FE_ConvertionFactors!$F$56*FE_ConvertionFactors!$G$56</f>
        <v>33.789269985351673</v>
      </c>
      <c r="BS109" s="205">
        <f>DB_Census_State!AS109*FE_ConvertionFactors!$F$52*FE_ConvertionFactors!$H$52</f>
        <v>94548.16800000002</v>
      </c>
      <c r="BT109" s="205">
        <f>DB_Census_State!AS109*FE_ConvertionFactors!$C$53*FE_ConvertionFactors!$F$53*FE_ConvertionFactors!$H$53</f>
        <v>28364.450400000005</v>
      </c>
      <c r="BU109" s="205">
        <f>DB_Census_State!AS109*FE_ConvertionFactors!$C$54*FE_ConvertionFactors!$C$55*FE_ConvertionFactors!$F$55*FE_ConvertionFactors!$H$55</f>
        <v>57980.390650000001</v>
      </c>
      <c r="BV109" s="205">
        <f>DB_Census_State!AS109*FE_ConvertionFactors!$C$54*FE_ConvertionFactors!$C$56*FE_ConvertionFactors!$F$56*FE_ConvertionFactors!$H$56</f>
        <v>8875.3149161523725</v>
      </c>
      <c r="BW109" s="205">
        <f>DB_Census_State!AS109*FE_ConvertionFactors!$F$52*FE_ConvertionFactors!$I$52</f>
        <v>48348.495000000003</v>
      </c>
      <c r="BX109" s="205">
        <f>DB_Census_State!AS109*FE_ConvertionFactors!$C$53*FE_ConvertionFactors!$F$53*FE_ConvertionFactors!$I$53</f>
        <v>14504.548500000001</v>
      </c>
      <c r="BY109" s="205">
        <f>DB_Census_State!AS109*FE_ConvertionFactors!$C$54*FE_ConvertionFactors!$C$55*FE_ConvertionFactors!$F$55*FE_ConvertionFactors!$L$55</f>
        <v>30111.363099999999</v>
      </c>
      <c r="BZ109" s="205">
        <f>DB_Census_State!AS109*FE_ConvertionFactors!$C$54*FE_ConvertionFactors!$C$56*FE_ConvertionFactors!$F$56*FE_ConvertionFactors!$I$56</f>
        <v>5068.3904978027513</v>
      </c>
      <c r="CA109" s="205">
        <f>DB_Census_State!AT109*FE_ConvertionFactors!$F$58*FE_ConvertionFactors!$G$58</f>
        <v>673.91833599999995</v>
      </c>
      <c r="CB109" s="205">
        <f>(DB_Census_State!AT109*FE_ConvertionFactors!$D$60/FE_ConvertionFactors!$D$58)*FE_ConvertionFactors!$F$60*FE_ConvertionFactors!$G$60</f>
        <v>3159.9322363636365</v>
      </c>
      <c r="CC109" s="205">
        <f>DB_Census_State!AT109*FE_ConvertionFactors!$F$58*FE_ConvertionFactors!$H$58</f>
        <v>443230.90560000006</v>
      </c>
      <c r="CD109" s="205">
        <f>(DB_Census_State!AT109*FE_ConvertionFactors!$D$60/FE_ConvertionFactors!$D$58)*FE_ConvertionFactors!$F$60*FE_ConvertionFactors!$H$60</f>
        <v>252540.76909090907</v>
      </c>
      <c r="CE109" s="205">
        <f>DB_Census_State!AT109*FE_ConvertionFactors!$F$58*FE_ConvertionFactors!$I$58</f>
        <v>331775.18080000003</v>
      </c>
      <c r="CF109" s="205">
        <f>DB_Census_State!AU109*FE_ConvertionFactors!$F$62*FE_ConvertionFactors!$G$62</f>
        <v>259363.63199999998</v>
      </c>
      <c r="CG109" s="205">
        <f>DB_Census_State!AU109*FE_ConvertionFactors!$C$63*FE_ConvertionFactors!$F$63*FE_ConvertionFactors!$G$63</f>
        <v>103745.45280000001</v>
      </c>
      <c r="CH109" s="205">
        <f>DB_Census_State!AU109*FE_ConvertionFactors!$C$64*FE_ConvertionFactors!$F$64*FE_ConvertionFactors!$G$64</f>
        <v>155618.17919999998</v>
      </c>
      <c r="CI109" s="205">
        <f>(DB_Census_State!AU109*FE_ConvertionFactors!$D$66/FE_ConvertionFactors!$D$62)*FE_ConvertionFactors!$F$66*FE_ConvertionFactors!$G$66</f>
        <v>137786.9295</v>
      </c>
      <c r="CJ109" s="205">
        <f>DB_Census_State!AU109*FE_ConvertionFactors!$F$62*FE_ConvertionFactors!$H$62</f>
        <v>48760362.816</v>
      </c>
      <c r="CK109" s="205">
        <f>DB_Census_State!AU109*FE_ConvertionFactors!$C$63*FE_ConvertionFactors!$F$63*FE_ConvertionFactors!$H$63</f>
        <v>19504145.126400001</v>
      </c>
      <c r="CL109" s="205">
        <f>DB_Census_State!AU109*FE_ConvertionFactors!$C$64*FE_ConvertionFactors!$F$64*FE_ConvertionFactors!$H$64</f>
        <v>29256217.689599998</v>
      </c>
      <c r="CM109" s="205">
        <f>(DB_Census_State!AU109*FE_ConvertionFactors!$D$66/FE_ConvertionFactors!$D$62)*FE_ConvertionFactors!$F$66*FE_ConvertionFactors!$H$66</f>
        <v>41336078.850000001</v>
      </c>
      <c r="CN109" s="205">
        <f>DB_Census_State!AU109*FE_ConvertionFactors!$F$62*FE_ConvertionFactors!$I$62</f>
        <v>41498181.119999997</v>
      </c>
      <c r="CO109" s="205">
        <f>DB_Census_State!AU109*FE_ConvertionFactors!$C$63*FE_ConvertionFactors!$F$63*FE_ConvertionFactors!$I$63</f>
        <v>16599272.448000001</v>
      </c>
      <c r="CP109" s="205">
        <f>DB_Census_State!AU109*FE_ConvertionFactors!$C$64*FE_ConvertionFactors!$F$64*FE_ConvertionFactors!$L$64</f>
        <v>24976717.761599995</v>
      </c>
      <c r="CQ109" s="205">
        <f>DB_Census_State!AU109*FE_ConvertionFactors!$C$64*FE_ConvertionFactors!$F$64*FE_ConvertionFactors!$I$63</f>
        <v>24898908.671999998</v>
      </c>
      <c r="CR109" s="205">
        <f>DB_Census_State!AV109*FE_ConvertionFactors!$F$68*FE_ConvertionFactors!$G$68</f>
        <v>1996257.5360000001</v>
      </c>
      <c r="CS109" s="205">
        <f>DB_Census_State!AV109*FE_ConvertionFactors!$C$69*FE_ConvertionFactors!$F$69*FE_ConvertionFactors!$G$69</f>
        <v>399251.50720000005</v>
      </c>
      <c r="CT109" s="205">
        <f>DB_Census_State!AV109*FE_ConvertionFactors!$C$70*FE_ConvertionFactors!$C$71*FE_ConvertionFactors!$F$71*FE_ConvertionFactors!$G$71</f>
        <v>0</v>
      </c>
      <c r="CU109" s="205">
        <f>DB_Census_State!AV109*FE_ConvertionFactors!$C$70*FE_ConvertionFactors!$C$72*FE_ConvertionFactors!$F$72*FE_ConvertionFactors!$G$72</f>
        <v>1698019.7312870398</v>
      </c>
      <c r="CV109" s="205">
        <f>(DB_Census_State!AV109*FE_ConvertionFactors!$D$74/FE_ConvertionFactors!$D$69)*FE_ConvertionFactors!$F$74*FE_ConvertionFactors!$G$74</f>
        <v>246790.08000000005</v>
      </c>
      <c r="CW109" s="205">
        <f>DB_Census_State!AV109*FE_ConvertionFactors!$F$68*FE_ConvertionFactors!$H$68</f>
        <v>116781065.85599999</v>
      </c>
      <c r="CX109" s="205">
        <f>DB_Census_State!AV109*FE_ConvertionFactors!$C$69*FE_ConvertionFactors!$F$69*FE_ConvertionFactors!$H$69</f>
        <v>23356213.1712</v>
      </c>
      <c r="CY109" s="205">
        <f>DB_Census_State!AV109*FE_ConvertionFactors!$C$70*FE_ConvertionFactors!$C$71*FE_ConvertionFactors!$F$71*FE_ConvertionFactors!$H$71</f>
        <v>25863600.384</v>
      </c>
      <c r="CZ109" s="205">
        <f>DB_Census_State!AV109*FE_ConvertionFactors!$C$70*FE_ConvertionFactors!$C$72*FE_ConvertionFactors!$F$72*FE_ConvertionFactors!$H$72</f>
        <v>64577198.274815992</v>
      </c>
      <c r="DA109" s="205">
        <f>(DB_Census_State!AV109*FE_ConvertionFactors!$D$74/FE_ConvertionFactors!$D$69)*FE_ConvertionFactors!$F$74*FE_ConvertionFactors!$H$74</f>
        <v>81440726.400000006</v>
      </c>
      <c r="DB109" s="205">
        <f>DB_Census_State!AV109*FE_ConvertionFactors!$F$68*FE_ConvertionFactors!$I$68</f>
        <v>94822232.959999993</v>
      </c>
      <c r="DC109" s="205">
        <f>DB_Census_State!AV109*FE_ConvertionFactors!$C$69*FE_ConvertionFactors!$F$69*FE_ConvertionFactors!$I$69</f>
        <v>18964446.592</v>
      </c>
      <c r="DD109" s="205">
        <f>DB_Census_State!AV109*FE_ConvertionFactors!$C$70*FE_ConvertionFactors!$C$71*FE_ConvertionFactors!$F$71*FE_ConvertionFactors!$I$71</f>
        <v>24349954.559999999</v>
      </c>
      <c r="DE109" s="205">
        <f>DB_Census_State!AV109*FE_ConvertionFactors!$C$70*FE_ConvertionFactors!$C$72*FE_ConvertionFactors!$F$72*FE_ConvertionFactors!$L$72</f>
        <v>45400720.614528</v>
      </c>
      <c r="DF109" s="205">
        <f>DB_Census_State!AV109*FE_ConvertionFactors!$C$70*FE_ConvertionFactors!$C$72*FE_ConvertionFactors!$F$72*FE_ConvertionFactors!$I$69</f>
        <v>62282577.016319998</v>
      </c>
      <c r="DG109" s="205">
        <f>DB_Census_State!AW109*FE_ConvertionFactors!$F$76*FE_ConvertionFactors!$G$76</f>
        <v>1155.0968</v>
      </c>
      <c r="DH109" s="205">
        <f>DB_Census_State!AW109*FE_ConvertionFactors!$C$77*FE_ConvertionFactors!$F$77*FE_ConvertionFactors!$G$77</f>
        <v>798.87464</v>
      </c>
      <c r="DI109" s="205">
        <f>DB_Census_State!AW109*FE_ConvertionFactors!$C$78*FE_ConvertionFactors!$F$78*FE_ConvertionFactors!$G$78</f>
        <v>303.93989399999998</v>
      </c>
      <c r="DJ109" s="205">
        <f>(DB_Census_State!AW109*FE_ConvertionFactors!$D$80/FE_ConvertionFactors!$D$76)*FE_ConvertionFactors!$F$80*FE_ConvertionFactors!$G$80</f>
        <v>578.86100999999996</v>
      </c>
      <c r="DK109" s="205">
        <f>DB_Census_State!AW109*FE_ConvertionFactors!$F$76*FE_ConvertionFactors!$H$76</f>
        <v>163490.62400000001</v>
      </c>
      <c r="DL109" s="205">
        <f>DB_Census_State!AW109*FE_ConvertionFactors!$C$77*FE_ConvertionFactors!$F$77*FE_ConvertionFactors!$H$77</f>
        <v>127125.26880000001</v>
      </c>
      <c r="DM109" s="205">
        <f>DB_Census_State!AW109*FE_ConvertionFactors!$C$78*FE_ConvertionFactors!$F$78*FE_ConvertionFactors!$H$78</f>
        <v>33204.994200000001</v>
      </c>
      <c r="DN109" s="205">
        <f>(DB_Census_State!AW109*FE_ConvertionFactors!$D$80/FE_ConvertionFactors!$D$76)*FE_ConvertionFactors!$F$80*FE_ConvertionFactors!$H$80</f>
        <v>254974.49249999999</v>
      </c>
      <c r="DO109" s="205">
        <f>DB_Census_State!AW109*FE_ConvertionFactors!$F$76*FE_ConvertionFactors!$I$76</f>
        <v>142165.76000000001</v>
      </c>
      <c r="DP109" s="205">
        <f>DB_Census_State!AW109*FE_ConvertionFactors!$C$77*FE_ConvertionFactors!$F$77*FE_ConvertionFactors!$I$77</f>
        <v>111147.776</v>
      </c>
      <c r="DQ109" s="205">
        <f>DB_Census_State!AW109*FE_ConvertionFactors!$C$78*FE_ConvertionFactors!$F$78*FE_ConvertionFactors!$L$78</f>
        <v>16338.965400000003</v>
      </c>
      <c r="DR109" s="205">
        <f>DB_Census_State!AW109*FE_ConvertionFactors!$C$78*FE_ConvertionFactors!$F$78*FE_ConvertionFactors!$I$77</f>
        <v>28110.048000000003</v>
      </c>
      <c r="DS109" s="181">
        <f>SUM(DB_Census_State!M109:N109)*FE_ConvertionFactors!$E$84*FE_ConvertionFactors!$F$84*FE_ConvertionFactors!$G$84</f>
        <v>120913.90621331798</v>
      </c>
      <c r="DT109" s="181">
        <f>SUM(DB_Census_State!O109:P109)*FE_ConvertionFactors!$E$85*FE_ConvertionFactors!$F$85*FE_ConvertionFactors!$G$85</f>
        <v>131.32363153399999</v>
      </c>
      <c r="DU109" s="181">
        <f>SUM(DB_Census_State!Q109:S109)*FE_ConvertionFactors!$E$86*FE_ConvertionFactors!$F$86*FE_ConvertionFactors!$G$86</f>
        <v>759.46532033699998</v>
      </c>
      <c r="DV109" s="181">
        <f>DB_Census_State!U109*FE_ConvertionFactors!$E$87*FE_ConvertionFactors!$F$87*FE_ConvertionFactors!$G$87</f>
        <v>10480.099377899296</v>
      </c>
      <c r="DW109" s="181">
        <f>DB_Census_State!V109*FE_ConvertionFactors!$E$88*FE_ConvertionFactors!$F$88*FE_ConvertionFactors!$G$88</f>
        <v>39331.509187500007</v>
      </c>
      <c r="DX109" s="181">
        <f>SUM(DB_Census_State!M109:N109)*FE_ConvertionFactors!$E$84*FE_ConvertionFactors!$F$84*FE_ConvertionFactors!$H$84</f>
        <v>6830850.5458173146</v>
      </c>
      <c r="DY109" s="181">
        <f>SUM(DB_Census_State!O109:P109)*FE_ConvertionFactors!$E$85*FE_ConvertionFactors!$F$85*FE_ConvertionFactors!$H$85</f>
        <v>8188.4146721200004</v>
      </c>
      <c r="DZ109" s="181">
        <f>SUM(DB_Census_State!Q109:S109)*FE_ConvertionFactors!$E$86*FE_ConvertionFactors!$F$86*FE_ConvertionFactors!$H$86</f>
        <v>48263.383666499998</v>
      </c>
      <c r="EA109" s="181">
        <f>DB_Census_State!U109*FE_ConvertionFactors!$E$87*FE_ConvertionFactors!$F$87*FE_ConvertionFactors!$H$87</f>
        <v>800940.23743012757</v>
      </c>
      <c r="EB109" s="181">
        <f>DB_Census_State!V109*FE_ConvertionFactors!$E$88*FE_ConvertionFactors!$F$88*FE_ConvertionFactors!$H$88</f>
        <v>2350848.8250000002</v>
      </c>
      <c r="EC109" s="181">
        <f>SUM(DB_Census_State!M109:N109)*FE_ConvertionFactors!$E$84*FE_ConvertionFactors!$F$84*FE_ConvertionFactors!$I$84</f>
        <v>4606244.0462216381</v>
      </c>
      <c r="ED109" s="181">
        <f>SUM(DB_Census_State!O109:P109)*FE_ConvertionFactors!$E$85*FE_ConvertionFactors!$F$85*FE_ConvertionFactors!$I$85</f>
        <v>5531.0423634319995</v>
      </c>
      <c r="EE109" s="181">
        <f>SUM(DB_Census_State!Q109:S109)*FE_ConvertionFactors!$E$86*FE_ConvertionFactors!$F$86*FE_ConvertionFactors!$I$86</f>
        <v>32600.549721899999</v>
      </c>
      <c r="EF109" s="181">
        <f>DB_Census_State!U109*FE_ConvertionFactors!$E$87*FE_ConvertionFactors!$F$87*FE_ConvertionFactors!$I$87</f>
        <v>640752.18994410208</v>
      </c>
      <c r="EG109" s="181">
        <f>DB_Census_State!V109*FE_ConvertionFactors!$E$88*FE_ConvertionFactors!$F$88*FE_ConvertionFactors!$I$88</f>
        <v>1500926.5575000003</v>
      </c>
      <c r="EH109" s="181">
        <f>DB_Census_State!W109*0.00104*FE_ConvertionFactors!$F$90*FE_ConvertionFactors!$G$90</f>
        <v>70212.403341600002</v>
      </c>
      <c r="EI109" s="181">
        <f>DB_Census_State!X109*0.00104*FE_ConvertionFactors!$F$91*FE_ConvertionFactors!$G$91</f>
        <v>10.120583199999999</v>
      </c>
      <c r="EJ109" s="181">
        <f>DB_Census_State!Y109*0.000054*FE_ConvertionFactors!$F$92*FE_ConvertionFactors!$G$92</f>
        <v>6649.9229663999995</v>
      </c>
      <c r="EK109" s="205">
        <f>DB_Census_State!W109*0.00104*FE_ConvertionFactors!$F$90*FE_ConvertionFactors!$H$90</f>
        <v>8346002.6613600003</v>
      </c>
      <c r="EL109" s="205">
        <f>DB_Census_State!X109*0.00104*FE_ConvertionFactors!$F$91*FE_ConvertionFactors!$H$91</f>
        <v>1203.0127199999997</v>
      </c>
      <c r="EM109" s="205">
        <f>DB_Census_State!Y109*0.000054*FE_ConvertionFactors!$F$92*FE_ConvertionFactors!$H$92</f>
        <v>552893.59520640003</v>
      </c>
      <c r="EN109" s="205">
        <f>DB_Census_State!W109*0.00104*FE_ConvertionFactors!$F$90*FE_ConvertionFactors!$I$90</f>
        <v>5791860.8945183996</v>
      </c>
      <c r="EO109" s="205">
        <f>DB_Census_State!X109*0.00104*FE_ConvertionFactors!$F$91*FE_ConvertionFactors!$I$91</f>
        <v>834.8526367999998</v>
      </c>
      <c r="EP109" s="205">
        <f>DB_Census_State!Y109*0.000054*FE_ConvertionFactors!$F$92*FE_ConvertionFactors!$I$92</f>
        <v>326796.21434879996</v>
      </c>
    </row>
    <row r="110" spans="1:146" x14ac:dyDescent="0.2">
      <c r="A110" s="203">
        <v>53</v>
      </c>
      <c r="B110" s="203" t="s">
        <v>58</v>
      </c>
      <c r="C110" s="203">
        <v>2006</v>
      </c>
      <c r="D110" s="204" t="s">
        <v>204</v>
      </c>
      <c r="E110" s="205">
        <f>DB_Census_State!AL110*FE_ConvertionFactors!$C$4*FE_ConvertionFactors!$F$4*FE_ConvertionFactors!$G$4</f>
        <v>0</v>
      </c>
      <c r="F110" s="205">
        <f>DB_Census_State!AL110*FE_ConvertionFactors!$C$5*FE_ConvertionFactors!$F$5*FE_ConvertionFactors!$G$5</f>
        <v>1212.1696047999999</v>
      </c>
      <c r="G110" s="205">
        <f>(DB_Census_State!AL110*FE_ConvertionFactors!$D$9/FE_ConvertionFactors!$D$3)*FE_ConvertionFactors!$C$10*FE_ConvertionFactors!$F$10*FE_ConvertionFactors!$G$10</f>
        <v>112.68358826666667</v>
      </c>
      <c r="H110" s="205">
        <f>(DB_Census_State!AL110*FE_ConvertionFactors!$D$9/FE_ConvertionFactors!$D$3)*FE_ConvertionFactors!$C$11*FE_ConvertionFactors!$F$11*FE_ConvertionFactors!$G$11</f>
        <v>33.199420800000006</v>
      </c>
      <c r="I110" s="205">
        <f>DB_Census_State!AL110*FE_ConvertionFactors!$C$4*FE_ConvertionFactors!$F$4*FE_ConvertionFactors!$H$4</f>
        <v>39174.239999999998</v>
      </c>
      <c r="J110" s="205">
        <f>DB_Census_State!AL110*FE_ConvertionFactors!$C$5*FE_ConvertionFactors!$F$5*FE_ConvertionFactors!$H$5</f>
        <v>69683.546799999996</v>
      </c>
      <c r="K110" s="205">
        <f>(DB_Census_State!AL110*FE_ConvertionFactors!$D$9/FE_ConvertionFactors!$D$3)*FE_ConvertionFactors!$C$10*FE_ConvertionFactors!$F$10*FE_ConvertionFactors!$H$10</f>
        <v>33100.804053333333</v>
      </c>
      <c r="L110" s="205">
        <f>(DB_Census_State!AL110*FE_ConvertionFactors!$D$9/FE_ConvertionFactors!$D$3)*FE_ConvertionFactors!$C$11*FE_ConvertionFactors!$F$11*FE_ConvertionFactors!$H$11</f>
        <v>5170.4016000000011</v>
      </c>
      <c r="M110" s="205">
        <f>DB_Census_State!AL110*FE_ConvertionFactors!$C$4*FE_ConvertionFactors!$F$4*FE_ConvertionFactors!$I$4</f>
        <v>36881.600000000006</v>
      </c>
      <c r="N110" s="205">
        <f>DB_Census_State!AL110*FE_ConvertionFactors!$C$5*FE_ConvertionFactors!$F$5*FE_ConvertionFactors!$L$5</f>
        <v>35165.882920000004</v>
      </c>
      <c r="O110" s="205">
        <f>DB_Census_State!AM110*FE_ConvertionFactors!$C$14*FE_ConvertionFactors!$F$14*FE_ConvertionFactors!$G$14</f>
        <v>33.953087999999994</v>
      </c>
      <c r="P110" s="205">
        <f>DB_Census_State!AM110*FE_ConvertionFactors!$C$15*FE_ConvertionFactors!$F$15*FE_ConvertionFactors!$G$15</f>
        <v>9.7610736000000013</v>
      </c>
      <c r="Q110" s="205">
        <f>DB_Census_State!AM110*FE_ConvertionFactors!$C$16*FE_ConvertionFactors!$F$16*FE_ConvertionFactors!$G$16</f>
        <v>13.581235200000002</v>
      </c>
      <c r="R110" s="205">
        <f>DB_Census_State!AM110*FE_ConvertionFactors!$C$17*FE_ConvertionFactors!$F$17*FE_ConvertionFactors!$G$17</f>
        <v>4.9780392000000004</v>
      </c>
      <c r="S110" s="205">
        <f>(DB_Census_State!AM110*FE_ConvertionFactors!$D$19/FE_ConvertionFactors!$D$13)*FE_ConvertionFactors!$F$19*FE_ConvertionFactors!$G$19</f>
        <v>34.870528000000007</v>
      </c>
      <c r="T110" s="205">
        <f>DB_Census_State!AM110*FE_ConvertionFactors!$C$14*FE_ConvertionFactors!$F$14*FE_ConvertionFactors!$H$14</f>
        <v>5876.4959999999992</v>
      </c>
      <c r="U110" s="205">
        <f>DB_Census_State!AM110*FE_ConvertionFactors!$C$15*FE_ConvertionFactors!$F$15*FE_ConvertionFactors!$H$15</f>
        <v>1398.2078400000003</v>
      </c>
      <c r="V110" s="205">
        <f>DB_Census_State!AM110*FE_ConvertionFactors!$C$16*FE_ConvertionFactors!$F$16*FE_ConvertionFactors!$H$16</f>
        <v>2350.5984000000003</v>
      </c>
      <c r="W110" s="205">
        <f>DB_Census_State!AM110*FE_ConvertionFactors!$C$17*FE_ConvertionFactors!$F$17*FE_ConvertionFactors!$H$17</f>
        <v>2193.0280800000005</v>
      </c>
      <c r="X110" s="205">
        <f>(DB_Census_State!AM110*FE_ConvertionFactors!$D$19/FE_ConvertionFactors!$D$13)*FE_ConvertionFactors!$F$19*FE_ConvertionFactors!$H$19</f>
        <v>12868.885333333335</v>
      </c>
      <c r="Y110" s="205">
        <f>DB_Census_State!AM110*FE_ConvertionFactors!$C$14*FE_ConvertionFactors!$F$14*FE_ConvertionFactors!$I$14</f>
        <v>5452.0823999999993</v>
      </c>
      <c r="Z110" s="205">
        <f>DB_Census_State!AM110*FE_ConvertionFactors!$C$15*FE_ConvertionFactors!$F$15*FE_ConvertionFactors!$L$15</f>
        <v>933.23778000000004</v>
      </c>
      <c r="AA110" s="205">
        <f>DB_Census_State!AM110*FE_ConvertionFactors!$C$15*FE_ConvertionFactors!$F$15*FE_ConvertionFactors!$I$14</f>
        <v>1101.4184400000001</v>
      </c>
      <c r="AB110" s="205">
        <f>DB_Census_State!AM110*FE_ConvertionFactors!$C$16*FE_ConvertionFactors!$F$16*FE_ConvertionFactors!$L$16</f>
        <v>1563.7866491692309</v>
      </c>
      <c r="AC110" s="205">
        <f>DB_Census_State!AM110*FE_ConvertionFactors!$C$16*FE_ConvertionFactors!$F$16*FE_ConvertionFactors!$I$14</f>
        <v>2180.8329600000002</v>
      </c>
      <c r="AD110" s="205">
        <f>DB_Census_State!AN110*FE_ConvertionFactors!$C$22*FE_ConvertionFactors!$F$22*FE_ConvertionFactors!$G$22</f>
        <v>9.9984500000000001</v>
      </c>
      <c r="AE110" s="205">
        <f>DB_Census_State!AN110*FE_ConvertionFactors!$C$23*FE_ConvertionFactors!$F$23*FE_ConvertionFactors!$G$23</f>
        <v>4.0182449999999994</v>
      </c>
      <c r="AF110" s="205">
        <f>(DB_Census_State!AN110*FE_ConvertionFactors!$D$25/FE_ConvertionFactors!$D$21)*FE_ConvertionFactors!$F$25*FE_ConvertionFactors!$G$25</f>
        <v>227.75200000000001</v>
      </c>
      <c r="AG110" s="205">
        <f>DB_Census_State!AN110*FE_ConvertionFactors!$C$22*FE_ConvertionFactors!$F$22*FE_ConvertionFactors!$H$22</f>
        <v>3244.7799999999997</v>
      </c>
      <c r="AH110" s="205">
        <f>DB_Census_State!AN110*FE_ConvertionFactors!$C$23*FE_ConvertionFactors!$F$23*FE_ConvertionFactors!$H$23</f>
        <v>1041.348</v>
      </c>
      <c r="AI110" s="205">
        <f>(DB_Census_State!AN110*FE_ConvertionFactors!$D$25/FE_ConvertionFactors!$D$21)*FE_ConvertionFactors!$F$25*FE_ConvertionFactors!$H$25</f>
        <v>24284.399999999998</v>
      </c>
      <c r="AJ110" s="205">
        <f>DB_Census_State!AN110*FE_ConvertionFactors!$C$22*FE_ConvertionFactors!$F$22*FE_ConvertionFactors!$I$22</f>
        <v>2867.48</v>
      </c>
      <c r="AK110" s="205">
        <f>DB_Census_State!AO110*FE_ConvertionFactors!$F$27*FE_ConvertionFactors!$G$27</f>
        <v>0</v>
      </c>
      <c r="AL110" s="205">
        <f>DB_Census_State!AO110*FE_ConvertionFactors!$C$29*FE_ConvertionFactors!$F$29*FE_ConvertionFactors!$G$29</f>
        <v>0</v>
      </c>
      <c r="AM110" s="205">
        <f>DB_Census_State!AO110*FE_ConvertionFactors!$F$27*FE_ConvertionFactors!$H$27</f>
        <v>0</v>
      </c>
      <c r="AN110" s="205">
        <f>DB_Census_State!AO110*FE_ConvertionFactors!$C$29*FE_ConvertionFactors!$F$29*FE_ConvertionFactors!$H$29</f>
        <v>0</v>
      </c>
      <c r="AO110" s="205">
        <f>DB_Census_State!AO110*FE_ConvertionFactors!$F$27*FE_ConvertionFactors!$I$27</f>
        <v>0</v>
      </c>
      <c r="AP110" s="205">
        <f>DB_Census_State!AP110*FE_ConvertionFactors!$F$31*FE_ConvertionFactors!$G$31</f>
        <v>100.99404</v>
      </c>
      <c r="AQ110" s="205">
        <f>DB_Census_State!AP110*FE_ConvertionFactors!$F$31*FE_ConvertionFactors!$H$31</f>
        <v>13779.460800000001</v>
      </c>
      <c r="AR110" s="205">
        <f>DB_Census_State!AP110*FE_ConvertionFactors!$F$31*FE_ConvertionFactors!$I$31</f>
        <v>11482.884000000002</v>
      </c>
      <c r="AS110" s="205">
        <f>DB_Census_State!AQ110*FE_ConvertionFactors!$C$34*FE_ConvertionFactors!$F$34*FE_ConvertionFactors!$G$34</f>
        <v>8.4067200000000017</v>
      </c>
      <c r="AT110" s="205">
        <f>DB_Census_State!AQ110*FE_ConvertionFactors!$C$35*FE_ConvertionFactors!$F$35*FE_ConvertionFactors!$G$35</f>
        <v>27.967356000000002</v>
      </c>
      <c r="AU110" s="205">
        <f>DB_Census_State!AQ110*FE_ConvertionFactors!$C$35*FE_ConvertionFactors!$C$37*FE_ConvertionFactors!$F$37*FE_ConvertionFactors!$G$37</f>
        <v>16.009757568000001</v>
      </c>
      <c r="AV110" s="205">
        <f>DB_Census_State!AQ110*FE_ConvertionFactors!$C$35*FE_ConvertionFactors!$C$38*FE_ConvertionFactors!$C$39*FE_ConvertionFactors!$F$39*FE_ConvertionFactors!$G$39</f>
        <v>5.9610175020000016</v>
      </c>
      <c r="AW110" s="205">
        <f>DB_Census_State!AQ110*FE_ConvertionFactors!$C$35*FE_ConvertionFactors!$C$38*FE_ConvertionFactors!$C$40*FE_ConvertionFactors!$F$40*FE_ConvertionFactors!$G$40</f>
        <v>1.2248666100000001</v>
      </c>
      <c r="AX110" s="205">
        <f>DB_Census_State!AQ110*FE_ConvertionFactors!$C$35*FE_ConvertionFactors!$C$38*FE_ConvertionFactors!$C$41*FE_ConvertionFactors!$F$41*FE_ConvertionFactors!$G$41</f>
        <v>0</v>
      </c>
      <c r="AY110" s="205">
        <f>DB_Census_State!AQ110*FE_ConvertionFactors!$C$35*FE_ConvertionFactors!$C$42*FE_ConvertionFactors!$C$44*FE_ConvertionFactors!$F$44*FE_ConvertionFactors!$G$44</f>
        <v>32.142991095606241</v>
      </c>
      <c r="AZ110" s="205">
        <f>(DB_Census_State!AQ110*FE_ConvertionFactors!$D$46/FE_ConvertionFactors!$D$33)*FE_ConvertionFactors!$F$46*FE_ConvertionFactors!$G$46</f>
        <v>110.32819199999999</v>
      </c>
      <c r="BA110" s="205">
        <f>DB_Census_State!AQ110*FE_ConvertionFactors!$C$34*FE_ConvertionFactors!$F$34*FE_ConvertionFactors!$H$34</f>
        <v>2858.2848000000004</v>
      </c>
      <c r="BB110" s="205">
        <f>DB_Census_State!AQ110*FE_ConvertionFactors!$C$35*FE_ConvertionFactors!$F$35*FE_ConvertionFactors!$H$35</f>
        <v>31696.336800000001</v>
      </c>
      <c r="BC110" s="205">
        <f>DB_Census_State!AQ110*FE_ConvertionFactors!$C$35*FE_ConvertionFactors!$C$37*FE_ConvertionFactors!$F$37*FE_ConvertionFactors!$H$37</f>
        <v>16365.529958400002</v>
      </c>
      <c r="BD110" s="205">
        <f>DB_Census_State!AQ110*FE_ConvertionFactors!$C$35*FE_ConvertionFactors!$C$38*FE_ConvertionFactors!$C$39*FE_ConvertionFactors!$F$39*FE_ConvertionFactors!$H$39</f>
        <v>1593.2174050800002</v>
      </c>
      <c r="BE110" s="205">
        <f>DB_Census_State!AQ110*FE_ConvertionFactors!$C$35*FE_ConvertionFactors!$C$38*FE_ConvertionFactors!$C$40*FE_ConvertionFactors!$F$40*FE_ConvertionFactors!$H$40</f>
        <v>547.84942920000003</v>
      </c>
      <c r="BF110" s="205">
        <f>DB_Census_State!AQ110*FE_ConvertionFactors!$C$35*FE_ConvertionFactors!$C$38*FE_ConvertionFactors!$C$41*FE_ConvertionFactors!$F$41*FE_ConvertionFactors!$H$41</f>
        <v>5978.4625719000005</v>
      </c>
      <c r="BG110" s="205">
        <f>DB_Census_State!AQ110*FE_ConvertionFactors!$C$35*FE_ConvertionFactors!$C$42*FE_ConvertionFactors!$C$44*FE_ConvertionFactors!$F$44*FE_ConvertionFactors!$H$44</f>
        <v>3372.3793936373763</v>
      </c>
      <c r="BH110" s="205">
        <f>(DB_Census_State!AQ110*FE_ConvertionFactors!$D$46/FE_ConvertionFactors!$D$33)*FE_ConvertionFactors!$F$46*FE_ConvertionFactors!$H$46</f>
        <v>36068.831999999995</v>
      </c>
      <c r="BI110" s="205">
        <f>DB_Census_State!AQ110*FE_ConvertionFactors!$C$35*FE_ConvertionFactors!$C$38*FE_ConvertionFactors!$C$41*FE_ConvertionFactors!$F$41*FE_ConvertionFactors!$I$41</f>
        <v>5534.3482094160008</v>
      </c>
      <c r="BJ110" s="181">
        <f>DB_Census_State!AR110*FE_ConvertionFactors!$F$48*FE_ConvertionFactors!$G$48</f>
        <v>6392.1623040000004</v>
      </c>
      <c r="BK110" s="205">
        <f>(DB_Census_State!AR110*FE_ConvertionFactors!$D$50/FE_ConvertionFactors!$D$48)*FE_ConvertionFactors!$F$50*FE_ConvertionFactors!$G$50</f>
        <v>2711.1321599999992</v>
      </c>
      <c r="BL110" s="181">
        <f>DB_Census_State!AR110*FE_ConvertionFactors!$F$48*FE_ConvertionFactors!$H$48</f>
        <v>479412.17280000006</v>
      </c>
      <c r="BM110" s="205">
        <f>(DB_Census_State!AR110*FE_ConvertionFactors!$D$50/FE_ConvertionFactors!$D$48)*FE_ConvertionFactors!$F$50*FE_ConvertionFactors!$H$50</f>
        <v>683510.78399999975</v>
      </c>
      <c r="BN110" s="181">
        <f>DB_Census_State!AR110*FE_ConvertionFactors!$F$48*FE_ConvertionFactors!$I$48</f>
        <v>338423.75424000004</v>
      </c>
      <c r="BO110" s="181">
        <f>DB_Census_State!AS110*FE_ConvertionFactors!$F$52*FE_ConvertionFactors!$G$52</f>
        <v>101.06883000000001</v>
      </c>
      <c r="BP110" s="205">
        <f>DB_Census_State!AS110*FE_ConvertionFactors!$C$53*FE_ConvertionFactors!$F$53*FE_ConvertionFactors!$G$53</f>
        <v>30.320648999999996</v>
      </c>
      <c r="BQ110" s="205">
        <f>DB_Census_State!AS110*FE_ConvertionFactors!$C$54*FE_ConvertionFactors!$C$55*FE_ConvertionFactors!$F$55*FE_ConvertionFactors!$G$55</f>
        <v>48.865110000000001</v>
      </c>
      <c r="BR110" s="205">
        <f>DB_Census_State!AS110*FE_ConvertionFactors!$C$54*FE_ConvertionFactors!$C$56*FE_ConvertionFactors!$F$56*FE_ConvertionFactors!$G$56</f>
        <v>8.5906075048828399</v>
      </c>
      <c r="BS110" s="205">
        <f>DB_Census_State!AS110*FE_ConvertionFactors!$F$52*FE_ConvertionFactors!$H$52</f>
        <v>24037.992000000002</v>
      </c>
      <c r="BT110" s="205">
        <f>DB_Census_State!AS110*FE_ConvertionFactors!$C$53*FE_ConvertionFactors!$F$53*FE_ConvertionFactors!$H$53</f>
        <v>7211.3976000000002</v>
      </c>
      <c r="BU110" s="205">
        <f>DB_Census_State!AS110*FE_ConvertionFactors!$C$54*FE_ConvertionFactors!$C$55*FE_ConvertionFactors!$F$55*FE_ConvertionFactors!$H$55</f>
        <v>14740.974850000001</v>
      </c>
      <c r="BV110" s="205">
        <f>DB_Census_State!AS110*FE_ConvertionFactors!$C$54*FE_ConvertionFactors!$C$56*FE_ConvertionFactors!$F$56*FE_ConvertionFactors!$H$56</f>
        <v>2256.4662379492261</v>
      </c>
      <c r="BW110" s="205">
        <f>DB_Census_State!AS110*FE_ConvertionFactors!$F$52*FE_ConvertionFactors!$I$52</f>
        <v>12292.155000000001</v>
      </c>
      <c r="BX110" s="205">
        <f>DB_Census_State!AS110*FE_ConvertionFactors!$C$53*FE_ConvertionFactors!$F$53*FE_ConvertionFactors!$I$53</f>
        <v>3687.6464999999998</v>
      </c>
      <c r="BY110" s="205">
        <f>DB_Census_State!AS110*FE_ConvertionFactors!$C$54*FE_ConvertionFactors!$C$55*FE_ConvertionFactors!$F$55*FE_ConvertionFactors!$L$55</f>
        <v>7655.5339000000004</v>
      </c>
      <c r="BZ110" s="205">
        <f>DB_Census_State!AS110*FE_ConvertionFactors!$C$54*FE_ConvertionFactors!$C$56*FE_ConvertionFactors!$F$56*FE_ConvertionFactors!$I$56</f>
        <v>1288.5911257324262</v>
      </c>
      <c r="CA110" s="205">
        <f>DB_Census_State!AT110*FE_ConvertionFactors!$F$58*FE_ConvertionFactors!$G$58</f>
        <v>75.793328000000002</v>
      </c>
      <c r="CB110" s="205">
        <f>(DB_Census_State!AT110*FE_ConvertionFactors!$D$60/FE_ConvertionFactors!$D$58)*FE_ConvertionFactors!$F$60*FE_ConvertionFactors!$G$60</f>
        <v>355.38694772727268</v>
      </c>
      <c r="CC110" s="205">
        <f>DB_Census_State!AT110*FE_ConvertionFactors!$F$58*FE_ConvertionFactors!$H$58</f>
        <v>49848.688800000004</v>
      </c>
      <c r="CD110" s="205">
        <f>(DB_Census_State!AT110*FE_ConvertionFactors!$D$60/FE_ConvertionFactors!$D$58)*FE_ConvertionFactors!$F$60*FE_ConvertionFactors!$H$60</f>
        <v>28402.410681818179</v>
      </c>
      <c r="CE110" s="205">
        <f>DB_Census_State!AT110*FE_ConvertionFactors!$F$58*FE_ConvertionFactors!$I$58</f>
        <v>37313.638400000003</v>
      </c>
      <c r="CF110" s="205">
        <f>DB_Census_State!AU110*FE_ConvertionFactors!$F$62*FE_ConvertionFactors!$G$62</f>
        <v>10744.096000000001</v>
      </c>
      <c r="CG110" s="205">
        <f>DB_Census_State!AU110*FE_ConvertionFactors!$C$63*FE_ConvertionFactors!$F$63*FE_ConvertionFactors!$G$63</f>
        <v>4297.6384000000007</v>
      </c>
      <c r="CH110" s="205">
        <f>DB_Census_State!AU110*FE_ConvertionFactors!$C$64*FE_ConvertionFactors!$F$64*FE_ConvertionFactors!$G$64</f>
        <v>6446.4576000000006</v>
      </c>
      <c r="CI110" s="205">
        <f>(DB_Census_State!AU110*FE_ConvertionFactors!$D$66/FE_ConvertionFactors!$D$62)*FE_ConvertionFactors!$F$66*FE_ConvertionFactors!$G$66</f>
        <v>5707.8009999999995</v>
      </c>
      <c r="CJ110" s="205">
        <f>DB_Census_State!AU110*FE_ConvertionFactors!$F$62*FE_ConvertionFactors!$H$62</f>
        <v>2019890.0480000002</v>
      </c>
      <c r="CK110" s="205">
        <f>DB_Census_State!AU110*FE_ConvertionFactors!$C$63*FE_ConvertionFactors!$F$63*FE_ConvertionFactors!$H$63</f>
        <v>807956.0192000001</v>
      </c>
      <c r="CL110" s="205">
        <f>DB_Census_State!AU110*FE_ConvertionFactors!$C$64*FE_ConvertionFactors!$F$64*FE_ConvertionFactors!$H$64</f>
        <v>1211934.0288</v>
      </c>
      <c r="CM110" s="205">
        <f>(DB_Census_State!AU110*FE_ConvertionFactors!$D$66/FE_ConvertionFactors!$D$62)*FE_ConvertionFactors!$F$66*FE_ConvertionFactors!$H$66</f>
        <v>1712340.3</v>
      </c>
      <c r="CN110" s="205">
        <f>DB_Census_State!AU110*FE_ConvertionFactors!$F$62*FE_ConvertionFactors!$I$62</f>
        <v>1719055.3600000001</v>
      </c>
      <c r="CO110" s="205">
        <f>DB_Census_State!AU110*FE_ConvertionFactors!$C$63*FE_ConvertionFactors!$F$63*FE_ConvertionFactors!$I$63</f>
        <v>687622.14400000009</v>
      </c>
      <c r="CP110" s="205">
        <f>DB_Census_State!AU110*FE_ConvertionFactors!$C$64*FE_ConvertionFactors!$F$64*FE_ConvertionFactors!$L$64</f>
        <v>1034656.4447999998</v>
      </c>
      <c r="CQ110" s="205">
        <f>DB_Census_State!AU110*FE_ConvertionFactors!$C$64*FE_ConvertionFactors!$F$64*FE_ConvertionFactors!$I$63</f>
        <v>1031433.216</v>
      </c>
      <c r="CR110" s="205">
        <f>DB_Census_State!AV110*FE_ConvertionFactors!$F$68*FE_ConvertionFactors!$G$68</f>
        <v>40926.704000000005</v>
      </c>
      <c r="CS110" s="205">
        <f>DB_Census_State!AV110*FE_ConvertionFactors!$C$69*FE_ConvertionFactors!$F$69*FE_ConvertionFactors!$G$69</f>
        <v>8185.3408000000018</v>
      </c>
      <c r="CT110" s="205">
        <f>DB_Census_State!AV110*FE_ConvertionFactors!$C$70*FE_ConvertionFactors!$C$71*FE_ConvertionFactors!$F$71*FE_ConvertionFactors!$G$71</f>
        <v>0</v>
      </c>
      <c r="CU110" s="205">
        <f>DB_Census_State!AV110*FE_ConvertionFactors!$C$70*FE_ConvertionFactors!$C$72*FE_ConvertionFactors!$F$72*FE_ConvertionFactors!$G$72</f>
        <v>34812.317386560004</v>
      </c>
      <c r="CV110" s="205">
        <f>(DB_Census_State!AV110*FE_ConvertionFactors!$D$74/FE_ConvertionFactors!$D$69)*FE_ConvertionFactors!$F$74*FE_ConvertionFactors!$G$74</f>
        <v>5059.6200000000008</v>
      </c>
      <c r="CW110" s="205">
        <f>DB_Census_State!AV110*FE_ConvertionFactors!$F$68*FE_ConvertionFactors!$H$68</f>
        <v>2394212.1839999999</v>
      </c>
      <c r="CX110" s="205">
        <f>DB_Census_State!AV110*FE_ConvertionFactors!$C$69*FE_ConvertionFactors!$F$69*FE_ConvertionFactors!$H$69</f>
        <v>478842.43680000002</v>
      </c>
      <c r="CY110" s="205">
        <f>DB_Census_State!AV110*FE_ConvertionFactors!$C$70*FE_ConvertionFactors!$C$71*FE_ConvertionFactors!$F$71*FE_ConvertionFactors!$H$71</f>
        <v>530248.17599999998</v>
      </c>
      <c r="CZ110" s="205">
        <f>DB_Census_State!AV110*FE_ConvertionFactors!$C$70*FE_ConvertionFactors!$C$72*FE_ConvertionFactors!$F$72*FE_ConvertionFactors!$H$72</f>
        <v>1323943.3446239999</v>
      </c>
      <c r="DA110" s="205">
        <f>(DB_Census_State!AV110*FE_ConvertionFactors!$D$74/FE_ConvertionFactors!$D$69)*FE_ConvertionFactors!$F$74*FE_ConvertionFactors!$H$74</f>
        <v>1669674.6</v>
      </c>
      <c r="DB110" s="205">
        <f>DB_Census_State!AV110*FE_ConvertionFactors!$F$68*FE_ConvertionFactors!$I$68</f>
        <v>1944018.4400000002</v>
      </c>
      <c r="DC110" s="205">
        <f>DB_Census_State!AV110*FE_ConvertionFactors!$C$69*FE_ConvertionFactors!$F$69*FE_ConvertionFactors!$I$69</f>
        <v>388803.68800000002</v>
      </c>
      <c r="DD110" s="205">
        <f>DB_Census_State!AV110*FE_ConvertionFactors!$C$70*FE_ConvertionFactors!$C$71*FE_ConvertionFactors!$F$71*FE_ConvertionFactors!$I$71</f>
        <v>499215.83999999997</v>
      </c>
      <c r="DE110" s="205">
        <f>DB_Census_State!AV110*FE_ConvertionFactors!$C$70*FE_ConvertionFactors!$C$72*FE_ConvertionFactors!$F$72*FE_ConvertionFactors!$L$72</f>
        <v>930792.65599200013</v>
      </c>
      <c r="DF110" s="205">
        <f>DB_Census_State!AV110*FE_ConvertionFactors!$C$70*FE_ConvertionFactors!$C$72*FE_ConvertionFactors!$F$72*FE_ConvertionFactors!$I$69</f>
        <v>1276899.67248</v>
      </c>
      <c r="DG110" s="205">
        <f>DB_Census_State!AW110*FE_ConvertionFactors!$F$76*FE_ConvertionFactors!$G$76</f>
        <v>448.21920000000006</v>
      </c>
      <c r="DH110" s="205">
        <f>DB_Census_State!AW110*FE_ConvertionFactors!$C$77*FE_ConvertionFactors!$F$77*FE_ConvertionFactors!$G$77</f>
        <v>309.99216000000001</v>
      </c>
      <c r="DI110" s="205">
        <f>DB_Census_State!AW110*FE_ConvertionFactors!$C$78*FE_ConvertionFactors!$F$78*FE_ConvertionFactors!$G$78</f>
        <v>117.93963599999999</v>
      </c>
      <c r="DJ110" s="205">
        <f>(DB_Census_State!AW110*FE_ConvertionFactors!$D$80/FE_ConvertionFactors!$D$76)*FE_ConvertionFactors!$F$80*FE_ConvertionFactors!$G$80</f>
        <v>224.61894000000001</v>
      </c>
      <c r="DK110" s="205">
        <f>DB_Census_State!AW110*FE_ConvertionFactors!$F$76*FE_ConvertionFactors!$H$76</f>
        <v>63440.256000000001</v>
      </c>
      <c r="DL110" s="205">
        <f>DB_Census_State!AW110*FE_ConvertionFactors!$C$77*FE_ConvertionFactors!$F$77*FE_ConvertionFactors!$H$77</f>
        <v>49329.1872</v>
      </c>
      <c r="DM110" s="205">
        <f>DB_Census_State!AW110*FE_ConvertionFactors!$C$78*FE_ConvertionFactors!$F$78*FE_ConvertionFactors!$H$78</f>
        <v>12884.734799999998</v>
      </c>
      <c r="DN110" s="205">
        <f>(DB_Census_State!AW110*FE_ConvertionFactors!$D$80/FE_ConvertionFactors!$D$76)*FE_ConvertionFactors!$F$80*FE_ConvertionFactors!$H$80</f>
        <v>98939.294999999998</v>
      </c>
      <c r="DO110" s="205">
        <f>DB_Census_State!AW110*FE_ConvertionFactors!$F$76*FE_ConvertionFactors!$I$76</f>
        <v>55165.440000000002</v>
      </c>
      <c r="DP110" s="205">
        <f>DB_Census_State!AW110*FE_ConvertionFactors!$C$77*FE_ConvertionFactors!$F$77*FE_ConvertionFactors!$I$77</f>
        <v>43129.343999999997</v>
      </c>
      <c r="DQ110" s="205">
        <f>DB_Census_State!AW110*FE_ConvertionFactors!$C$78*FE_ConvertionFactors!$F$78*FE_ConvertionFactors!$L$78</f>
        <v>6340.1076000000003</v>
      </c>
      <c r="DR110" s="205">
        <f>DB_Census_State!AW110*FE_ConvertionFactors!$C$78*FE_ConvertionFactors!$F$78*FE_ConvertionFactors!$I$77</f>
        <v>10907.712</v>
      </c>
      <c r="DS110" s="181">
        <f>SUM(DB_Census_State!M110:N110)*FE_ConvertionFactors!$E$84*FE_ConvertionFactors!$F$84*FE_ConvertionFactors!$G$84</f>
        <v>544.78644613324843</v>
      </c>
      <c r="DT110" s="181">
        <f>SUM(DB_Census_State!O110:P110)*FE_ConvertionFactors!$E$85*FE_ConvertionFactors!$F$85*FE_ConvertionFactors!$G$85</f>
        <v>13.322666590000001</v>
      </c>
      <c r="DU110" s="181">
        <f>SUM(DB_Census_State!Q110:S110)*FE_ConvertionFactors!$E$86*FE_ConvertionFactors!$F$86*FE_ConvertionFactors!$G$86</f>
        <v>15.426337038</v>
      </c>
      <c r="DV110" s="181">
        <f>DB_Census_State!U110*FE_ConvertionFactors!$E$87*FE_ConvertionFactors!$F$87*FE_ConvertionFactors!$G$87</f>
        <v>818.00173740096818</v>
      </c>
      <c r="DW110" s="181">
        <f>DB_Census_State!V110*FE_ConvertionFactors!$E$88*FE_ConvertionFactors!$F$88*FE_ConvertionFactors!$G$88</f>
        <v>10241.017515000001</v>
      </c>
      <c r="DX110" s="181">
        <f>SUM(DB_Census_State!M110:N110)*FE_ConvertionFactors!$E$84*FE_ConvertionFactors!$F$84*FE_ConvertionFactors!$H$84</f>
        <v>30776.896632202996</v>
      </c>
      <c r="DY110" s="181">
        <f>SUM(DB_Census_State!O110:P110)*FE_ConvertionFactors!$E$85*FE_ConvertionFactors!$F$85*FE_ConvertionFactors!$H$85</f>
        <v>830.70744620000005</v>
      </c>
      <c r="DZ110" s="181">
        <f>SUM(DB_Census_State!Q110:S110)*FE_ConvertionFactors!$E$86*FE_ConvertionFactors!$F$86*FE_ConvertionFactors!$H$86</f>
        <v>980.33077100000003</v>
      </c>
      <c r="EA110" s="181">
        <f>DB_Census_State!U110*FE_ConvertionFactors!$E$87*FE_ConvertionFactors!$F$87*FE_ConvertionFactors!$H$87</f>
        <v>62515.67682209472</v>
      </c>
      <c r="EB110" s="181">
        <f>DB_Census_State!V110*FE_ConvertionFactors!$E$88*FE_ConvertionFactors!$F$88*FE_ConvertionFactors!$H$88</f>
        <v>612106.79400000011</v>
      </c>
      <c r="EC110" s="181">
        <f>SUM(DB_Census_State!M110:N110)*FE_ConvertionFactors!$E$84*FE_ConvertionFactors!$F$84*FE_ConvertionFactors!$I$84</f>
        <v>20753.769376504701</v>
      </c>
      <c r="ED110" s="181">
        <f>SUM(DB_Census_State!O110:P110)*FE_ConvertionFactors!$E$85*FE_ConvertionFactors!$F$85*FE_ConvertionFactors!$I$85</f>
        <v>561.11936931999992</v>
      </c>
      <c r="EE110" s="181">
        <f>SUM(DB_Census_State!Q110:S110)*FE_ConvertionFactors!$E$86*FE_ConvertionFactors!$F$86*FE_ConvertionFactors!$I$86</f>
        <v>662.18569059999993</v>
      </c>
      <c r="EF110" s="181">
        <f>DB_Census_State!U110*FE_ConvertionFactors!$E$87*FE_ConvertionFactors!$F$87*FE_ConvertionFactors!$I$87</f>
        <v>50012.541457675776</v>
      </c>
      <c r="EG110" s="181">
        <f>DB_Census_State!V110*FE_ConvertionFactors!$E$88*FE_ConvertionFactors!$F$88*FE_ConvertionFactors!$I$88</f>
        <v>390806.6454000001</v>
      </c>
      <c r="EH110" s="181">
        <f>DB_Census_State!W110*0.00104*FE_ConvertionFactors!$F$90*FE_ConvertionFactors!$G$90</f>
        <v>607.87383279999995</v>
      </c>
      <c r="EI110" s="181">
        <f>DB_Census_State!X110*0.00104*FE_ConvertionFactors!$F$91*FE_ConvertionFactors!$G$91</f>
        <v>17.181455199999998</v>
      </c>
      <c r="EJ110" s="181">
        <f>DB_Census_State!Y110*0.000054*FE_ConvertionFactors!$F$92*FE_ConvertionFactors!$G$92</f>
        <v>1838.2961015999997</v>
      </c>
      <c r="EK110" s="205">
        <f>DB_Census_State!W110*0.00104*FE_ConvertionFactors!$F$90*FE_ConvertionFactors!$H$90</f>
        <v>72256.700879999989</v>
      </c>
      <c r="EL110" s="205">
        <f>DB_Census_State!X110*0.00104*FE_ConvertionFactors!$F$91*FE_ConvertionFactors!$H$91</f>
        <v>2042.3239199999998</v>
      </c>
      <c r="EM110" s="205">
        <f>DB_Census_State!Y110*0.000054*FE_ConvertionFactors!$F$92*FE_ConvertionFactors!$H$92</f>
        <v>152841.19016160001</v>
      </c>
      <c r="EN110" s="205">
        <f>DB_Census_State!W110*0.00104*FE_ConvertionFactors!$F$90*FE_ConvertionFactors!$I$90</f>
        <v>50143.856547199997</v>
      </c>
      <c r="EO110" s="205">
        <f>DB_Census_State!X110*0.00104*FE_ConvertionFactors!$F$91*FE_ConvertionFactors!$I$91</f>
        <v>1417.3079647999998</v>
      </c>
      <c r="EP110" s="205">
        <f>DB_Census_State!Y110*0.000054*FE_ConvertionFactors!$F$92*FE_ConvertionFactors!$I$92</f>
        <v>90339.122707199989</v>
      </c>
    </row>
    <row r="112" spans="1:146" x14ac:dyDescent="0.2">
      <c r="DS112" s="182"/>
      <c r="DT112" s="182"/>
      <c r="DU112" s="182"/>
      <c r="DV112" s="182"/>
      <c r="DW112" s="182"/>
      <c r="DX112" s="182"/>
      <c r="DY112" s="182"/>
      <c r="DZ112" s="182"/>
      <c r="EA112" s="182"/>
      <c r="EB112" s="182"/>
      <c r="EC112" s="182"/>
      <c r="ED112" s="182"/>
      <c r="EE112" s="182"/>
      <c r="EF112" s="182"/>
      <c r="EG112" s="182"/>
    </row>
  </sheetData>
  <mergeCells count="32">
    <mergeCell ref="CJ1:CM1"/>
    <mergeCell ref="CR1:CV1"/>
    <mergeCell ref="CW1:DA1"/>
    <mergeCell ref="DG1:DJ1"/>
    <mergeCell ref="CC1:CD1"/>
    <mergeCell ref="CF1:CI1"/>
    <mergeCell ref="CN1:CQ1"/>
    <mergeCell ref="DB1:DF1"/>
    <mergeCell ref="AK1:AL1"/>
    <mergeCell ref="AM1:AN1"/>
    <mergeCell ref="Y1:AC1"/>
    <mergeCell ref="E1:H1"/>
    <mergeCell ref="I1:L1"/>
    <mergeCell ref="M1:N1"/>
    <mergeCell ref="O1:S1"/>
    <mergeCell ref="T1:X1"/>
    <mergeCell ref="DO1:DR1"/>
    <mergeCell ref="A1:D1"/>
    <mergeCell ref="EN1:EP1"/>
    <mergeCell ref="EK1:EM1"/>
    <mergeCell ref="BL1:BM1"/>
    <mergeCell ref="CA1:CB1"/>
    <mergeCell ref="AS1:AZ1"/>
    <mergeCell ref="BA1:BH1"/>
    <mergeCell ref="BJ1:BK1"/>
    <mergeCell ref="BO1:BR1"/>
    <mergeCell ref="BS1:BV1"/>
    <mergeCell ref="EH1:EJ1"/>
    <mergeCell ref="DK1:DN1"/>
    <mergeCell ref="BW1:BZ1"/>
    <mergeCell ref="AD1:AF1"/>
    <mergeCell ref="AG1:AI1"/>
  </mergeCells>
  <pageMargins left="0.511811024" right="0.511811024" top="0.78740157499999996" bottom="0.78740157499999996" header="0.31496062000000002" footer="0.31496062000000002"/>
  <pageSetup orientation="portrait" r:id="rId1"/>
  <ignoredErrors>
    <ignoredError sqref="AP3 AP4:AP110" formula="1"/>
    <ignoredError sqref="EC3:EE3 DS3:DU110 DX3:DZ3 DX4:DZ110 EC4:EE11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AQ110"/>
  <sheetViews>
    <sheetView zoomScale="85" zoomScaleNormal="85" workbookViewId="0">
      <pane xSplit="4" ySplit="2" topLeftCell="E3" activePane="bottomRight" state="frozen"/>
      <selection activeCell="A2" sqref="A2:F2"/>
      <selection pane="topRight" activeCell="A2" sqref="A2:F2"/>
      <selection pane="bottomLeft" activeCell="A2" sqref="A2:F2"/>
      <selection pane="bottomRight" sqref="A1:D1"/>
    </sheetView>
  </sheetViews>
  <sheetFormatPr baseColWidth="10" defaultColWidth="8.6640625" defaultRowHeight="14" x14ac:dyDescent="0.2"/>
  <cols>
    <col min="1" max="1" width="6.1640625" style="29" bestFit="1" customWidth="1"/>
    <col min="2" max="2" width="17.33203125" style="29" bestFit="1" customWidth="1"/>
    <col min="3" max="3" width="5.1640625" style="29" bestFit="1" customWidth="1"/>
    <col min="4" max="4" width="13.83203125" style="29" bestFit="1" customWidth="1"/>
    <col min="5" max="5" width="10.5" style="242" bestFit="1" customWidth="1"/>
    <col min="6" max="6" width="12.6640625" style="29" bestFit="1" customWidth="1"/>
    <col min="7" max="7" width="11.6640625" style="29" bestFit="1" customWidth="1"/>
    <col min="8" max="8" width="10.5" style="29" bestFit="1" customWidth="1"/>
    <col min="9" max="9" width="13.83203125" style="29" bestFit="1" customWidth="1"/>
    <col min="10" max="10" width="12.6640625" style="29" bestFit="1" customWidth="1"/>
    <col min="11" max="11" width="10.5" style="29" bestFit="1" customWidth="1"/>
    <col min="12" max="12" width="12.6640625" style="29" bestFit="1" customWidth="1"/>
    <col min="13" max="13" width="11.6640625" style="29" bestFit="1" customWidth="1"/>
    <col min="14" max="14" width="10.5" style="29" bestFit="1" customWidth="1"/>
    <col min="15" max="15" width="12.6640625" style="29" bestFit="1" customWidth="1"/>
    <col min="16" max="16" width="11.6640625" style="29" bestFit="1" customWidth="1"/>
    <col min="17" max="17" width="10.33203125" style="29" bestFit="1" customWidth="1"/>
    <col min="18" max="19" width="12.6640625" style="29" bestFit="1" customWidth="1"/>
    <col min="20" max="20" width="11.6640625" style="29" bestFit="1" customWidth="1"/>
    <col min="21" max="21" width="15.5" style="29" bestFit="1" customWidth="1"/>
    <col min="22" max="22" width="13.83203125" style="29" bestFit="1" customWidth="1"/>
    <col min="23" max="23" width="10.33203125" style="29" bestFit="1" customWidth="1"/>
    <col min="24" max="24" width="12.6640625" style="29" bestFit="1" customWidth="1"/>
    <col min="25" max="25" width="11.6640625" style="29" bestFit="1" customWidth="1"/>
    <col min="26" max="26" width="10.33203125" style="29" bestFit="1" customWidth="1"/>
    <col min="27" max="28" width="12.6640625" style="29" bestFit="1" customWidth="1"/>
    <col min="29" max="29" width="11" style="29" bestFit="1" customWidth="1"/>
    <col min="30" max="31" width="12.6640625" style="29" bestFit="1" customWidth="1"/>
    <col min="32" max="32" width="11.6640625" style="29" bestFit="1" customWidth="1"/>
    <col min="33" max="34" width="13.83203125" style="29" bestFit="1" customWidth="1"/>
    <col min="35" max="35" width="11.6640625" style="29" bestFit="1" customWidth="1"/>
    <col min="36" max="37" width="13.83203125" style="29" bestFit="1" customWidth="1"/>
    <col min="38" max="38" width="10.33203125" style="29" bestFit="1" customWidth="1"/>
    <col min="39" max="40" width="12.6640625" style="29" bestFit="1" customWidth="1"/>
    <col min="41" max="41" width="24.5" style="29" bestFit="1" customWidth="1"/>
    <col min="42" max="42" width="15.5" style="29" bestFit="1" customWidth="1"/>
    <col min="43" max="43" width="13.83203125" style="29" bestFit="1" customWidth="1"/>
    <col min="44" max="16384" width="8.6640625" style="29"/>
  </cols>
  <sheetData>
    <row r="1" spans="1:43" s="172" customFormat="1" x14ac:dyDescent="0.2">
      <c r="A1" s="307" t="s">
        <v>1044</v>
      </c>
      <c r="B1" s="307"/>
      <c r="C1" s="307"/>
      <c r="D1" s="307"/>
      <c r="E1" s="225" t="s">
        <v>365</v>
      </c>
      <c r="F1" s="225"/>
      <c r="G1" s="225"/>
      <c r="H1" s="226" t="s">
        <v>366</v>
      </c>
      <c r="I1" s="226"/>
      <c r="J1" s="226"/>
      <c r="K1" s="227" t="s">
        <v>367</v>
      </c>
      <c r="L1" s="227"/>
      <c r="M1" s="227"/>
      <c r="N1" s="228" t="s">
        <v>368</v>
      </c>
      <c r="O1" s="228"/>
      <c r="P1" s="228"/>
      <c r="Q1" s="229" t="s">
        <v>369</v>
      </c>
      <c r="R1" s="229"/>
      <c r="S1" s="229"/>
      <c r="T1" s="230" t="s">
        <v>370</v>
      </c>
      <c r="U1" s="230"/>
      <c r="V1" s="230"/>
      <c r="W1" s="231" t="s">
        <v>371</v>
      </c>
      <c r="X1" s="231"/>
      <c r="Y1" s="231"/>
      <c r="Z1" s="232" t="s">
        <v>372</v>
      </c>
      <c r="AA1" s="232"/>
      <c r="AB1" s="232"/>
      <c r="AC1" s="233" t="s">
        <v>373</v>
      </c>
      <c r="AD1" s="233"/>
      <c r="AE1" s="233"/>
      <c r="AF1" s="234" t="s">
        <v>374</v>
      </c>
      <c r="AG1" s="234"/>
      <c r="AH1" s="234"/>
      <c r="AI1" s="235" t="s">
        <v>375</v>
      </c>
      <c r="AJ1" s="235"/>
      <c r="AK1" s="235"/>
      <c r="AL1" s="236" t="s">
        <v>376</v>
      </c>
      <c r="AM1" s="236"/>
      <c r="AN1" s="236"/>
      <c r="AO1" s="237" t="s">
        <v>625</v>
      </c>
      <c r="AP1" s="237"/>
      <c r="AQ1" s="237"/>
    </row>
    <row r="2" spans="1:43" x14ac:dyDescent="0.2">
      <c r="A2" s="173" t="s">
        <v>1043</v>
      </c>
      <c r="B2" s="173" t="s">
        <v>1042</v>
      </c>
      <c r="C2" s="173" t="s">
        <v>1039</v>
      </c>
      <c r="D2" s="174" t="s">
        <v>205</v>
      </c>
      <c r="E2" s="238" t="s">
        <v>247</v>
      </c>
      <c r="F2" s="184" t="s">
        <v>248</v>
      </c>
      <c r="G2" s="184" t="s">
        <v>379</v>
      </c>
      <c r="H2" s="185" t="s">
        <v>258</v>
      </c>
      <c r="I2" s="185" t="s">
        <v>262</v>
      </c>
      <c r="J2" s="185" t="s">
        <v>380</v>
      </c>
      <c r="K2" s="186" t="s">
        <v>268</v>
      </c>
      <c r="L2" s="186" t="s">
        <v>271</v>
      </c>
      <c r="M2" s="186" t="s">
        <v>381</v>
      </c>
      <c r="N2" s="188" t="s">
        <v>275</v>
      </c>
      <c r="O2" s="188" t="s">
        <v>278</v>
      </c>
      <c r="P2" s="188" t="s">
        <v>382</v>
      </c>
      <c r="Q2" s="189" t="s">
        <v>282</v>
      </c>
      <c r="R2" s="189" t="s">
        <v>284</v>
      </c>
      <c r="S2" s="189" t="s">
        <v>383</v>
      </c>
      <c r="T2" s="190" t="s">
        <v>287</v>
      </c>
      <c r="U2" s="190" t="s">
        <v>290</v>
      </c>
      <c r="V2" s="190" t="s">
        <v>384</v>
      </c>
      <c r="W2" s="191" t="s">
        <v>294</v>
      </c>
      <c r="X2" s="191" t="s">
        <v>296</v>
      </c>
      <c r="Y2" s="191" t="s">
        <v>385</v>
      </c>
      <c r="Z2" s="193" t="s">
        <v>299</v>
      </c>
      <c r="AA2" s="193" t="s">
        <v>302</v>
      </c>
      <c r="AB2" s="193" t="s">
        <v>386</v>
      </c>
      <c r="AC2" s="194" t="s">
        <v>309</v>
      </c>
      <c r="AD2" s="194" t="s">
        <v>311</v>
      </c>
      <c r="AE2" s="194" t="s">
        <v>387</v>
      </c>
      <c r="AF2" s="197" t="s">
        <v>314</v>
      </c>
      <c r="AG2" s="197" t="s">
        <v>320</v>
      </c>
      <c r="AH2" s="197" t="s">
        <v>388</v>
      </c>
      <c r="AI2" s="188" t="s">
        <v>326</v>
      </c>
      <c r="AJ2" s="188" t="s">
        <v>330</v>
      </c>
      <c r="AK2" s="188" t="s">
        <v>389</v>
      </c>
      <c r="AL2" s="199" t="s">
        <v>337</v>
      </c>
      <c r="AM2" s="199" t="s">
        <v>341</v>
      </c>
      <c r="AN2" s="239" t="s">
        <v>390</v>
      </c>
      <c r="AO2" s="240" t="s">
        <v>626</v>
      </c>
      <c r="AP2" s="240" t="s">
        <v>627</v>
      </c>
      <c r="AQ2" s="240" t="s">
        <v>628</v>
      </c>
    </row>
    <row r="3" spans="1:43" x14ac:dyDescent="0.2">
      <c r="A3" s="203">
        <v>11</v>
      </c>
      <c r="B3" s="203" t="s">
        <v>32</v>
      </c>
      <c r="C3" s="203">
        <v>1975</v>
      </c>
      <c r="D3" s="204" t="s">
        <v>200</v>
      </c>
      <c r="E3" s="241">
        <f>SUM(DB_FEConversion!E3:H3)</f>
        <v>11.716746066666667</v>
      </c>
      <c r="F3" s="241">
        <f>SUM(DB_FEConversion!I3:L3)</f>
        <v>1269.3713233333333</v>
      </c>
      <c r="G3" s="241">
        <f>DB_FEConversion!M3</f>
        <v>318.2</v>
      </c>
      <c r="H3" s="241">
        <f>SUM(DB_FEConversion!O3:S3)</f>
        <v>16666.958053000002</v>
      </c>
      <c r="I3" s="241">
        <f>SUM(DB_FEConversion!T3:X3)</f>
        <v>4235577.4954733346</v>
      </c>
      <c r="J3" s="241">
        <f>DB_FEConversion!Y3</f>
        <v>935411.98979999998</v>
      </c>
      <c r="K3" s="241">
        <f>SUM(DB_FEConversion!AD3:AF3)</f>
        <v>6552.6224022000006</v>
      </c>
      <c r="L3" s="241">
        <f>SUM(DB_FEConversion!AG3:AI3)</f>
        <v>774342.93888000003</v>
      </c>
      <c r="M3" s="241">
        <f>DB_FEConversion!AJ3</f>
        <v>77716.900799999989</v>
      </c>
      <c r="N3" s="241">
        <f>SUM(DB_FEConversion!AK3:AL3)</f>
        <v>0.80842000000000003</v>
      </c>
      <c r="O3" s="241">
        <f>SUM(DB_FEConversion!AM3:AN3)</f>
        <v>129.536</v>
      </c>
      <c r="P3" s="241">
        <f>DB_FEConversion!AO3</f>
        <v>18.527000000000001</v>
      </c>
      <c r="Q3" s="241">
        <f>DB_FEConversion!AP3</f>
        <v>141.97112999999999</v>
      </c>
      <c r="R3" s="241">
        <f>DB_FEConversion!AQ3</f>
        <v>19370.3076</v>
      </c>
      <c r="S3" s="241">
        <f>DB_FEConversion!AR3</f>
        <v>16141.923000000001</v>
      </c>
      <c r="T3" s="241">
        <f>SUM(DB_FEConversion!AS3,DB_FEConversion!AT3,DB_FEConversion!AZ3)</f>
        <v>20.990972000000003</v>
      </c>
      <c r="U3" s="241">
        <f>SUM(DB_FEConversion!BA3,DB_FEConversion!BB3,DB_FEConversion!BH3)</f>
        <v>10105.1944</v>
      </c>
      <c r="V3" s="241">
        <f>DB_FEConversion!BI3</f>
        <v>791.88515546400004</v>
      </c>
      <c r="W3" s="241">
        <f>SUM(DB_FEConversion!BJ3:BK3)</f>
        <v>2277.7117439999997</v>
      </c>
      <c r="X3" s="241">
        <f>SUM(DB_FEConversion!BL3:BM3)</f>
        <v>290971.94279999996</v>
      </c>
      <c r="Y3" s="241">
        <f>DB_FEConversion!BN3</f>
        <v>84676.131540000002</v>
      </c>
      <c r="Z3" s="241">
        <f>DB_FEConversion!BO3</f>
        <v>5.9796144</v>
      </c>
      <c r="AA3" s="241">
        <f>DB_FEConversion!BS3</f>
        <v>1422.1785600000001</v>
      </c>
      <c r="AB3" s="241">
        <f>DB_FEConversion!BW3</f>
        <v>727.25040000000001</v>
      </c>
      <c r="AC3" s="241">
        <f>SUM(DB_FEConversion!CA3:CB3)</f>
        <v>2212.3502345454544</v>
      </c>
      <c r="AD3" s="241">
        <f>SUM(DB_FEConversion!CC3:CD3)</f>
        <v>401499.90163636365</v>
      </c>
      <c r="AE3" s="241">
        <f>DB_FEConversion!CE3</f>
        <v>191453.18400000001</v>
      </c>
      <c r="AF3" s="241">
        <f>SUM(DB_FEConversion!CF3,DB_FEConversion!CI3)</f>
        <v>4867.0352499999999</v>
      </c>
      <c r="AG3" s="241">
        <f>SUM(DB_FEConversion!CJ3,DB_FEConversion!CM3)</f>
        <v>1104121.7110000001</v>
      </c>
      <c r="AH3" s="241">
        <f>DB_FEConversion!CN3</f>
        <v>508555.52000000002</v>
      </c>
      <c r="AI3" s="241">
        <f>SUM(DB_FEConversion!CR3,DB_FEConversion!CV3)</f>
        <v>26.994</v>
      </c>
      <c r="AJ3" s="241">
        <f>SUM(DB_FEConversion!CW3,DB_FEConversion!DA3)</f>
        <v>2385.5039999999999</v>
      </c>
      <c r="AK3" s="241">
        <f>DB_FEConversion!DB3</f>
        <v>1141.1400000000001</v>
      </c>
      <c r="AL3" s="241">
        <f>SUM(DB_FEConversion!DG3,DB_FEConversion!DJ3)</f>
        <v>0</v>
      </c>
      <c r="AM3" s="241">
        <f>SUM(DB_FEConversion!DK3,DB_FEConversion!DN3)</f>
        <v>0</v>
      </c>
      <c r="AN3" s="241">
        <f>DB_FEConversion!DO3</f>
        <v>0</v>
      </c>
      <c r="AO3" s="205">
        <f>SUM(E3,H3,K3,N3,Q3,T3,W3,Z3,AC3,AF3,AI3,AL3)</f>
        <v>32785.138566212132</v>
      </c>
      <c r="AP3" s="205">
        <f>SUM(F3,I3,L3,O3,R3,U3,X3,AA3,AD3,AG3,AJ3,AM3)</f>
        <v>6841196.0816730326</v>
      </c>
      <c r="AQ3" s="205">
        <f>SUM(G3,J3,M3,P3,S3,V3,Y3,AB3,AE3,AH3,AK3,AN3)</f>
        <v>1816952.651695464</v>
      </c>
    </row>
    <row r="4" spans="1:43" x14ac:dyDescent="0.2">
      <c r="A4" s="203">
        <v>12</v>
      </c>
      <c r="B4" s="203" t="s">
        <v>33</v>
      </c>
      <c r="C4" s="203">
        <v>1975</v>
      </c>
      <c r="D4" s="204" t="s">
        <v>200</v>
      </c>
      <c r="E4" s="241">
        <f>SUM(DB_FEConversion!E4:H4)</f>
        <v>0</v>
      </c>
      <c r="F4" s="241">
        <f>SUM(DB_FEConversion!I4:L4)</f>
        <v>0</v>
      </c>
      <c r="G4" s="241">
        <f>DB_FEConversion!M4</f>
        <v>0</v>
      </c>
      <c r="H4" s="241">
        <f>SUM(DB_FEConversion!O4:S4)</f>
        <v>1877.0549546666668</v>
      </c>
      <c r="I4" s="241">
        <f>SUM(DB_FEConversion!T4:X4)</f>
        <v>477016.36366222228</v>
      </c>
      <c r="J4" s="241">
        <f>DB_FEConversion!Y4</f>
        <v>105347.34080000001</v>
      </c>
      <c r="K4" s="241">
        <f>SUM(DB_FEConversion!AD4:AF4)</f>
        <v>3700.0675807199996</v>
      </c>
      <c r="L4" s="241">
        <f>SUM(DB_FEConversion!AG4:AI4)</f>
        <v>437248.02508799988</v>
      </c>
      <c r="M4" s="241">
        <f>DB_FEConversion!AJ4</f>
        <v>43884.382079999988</v>
      </c>
      <c r="N4" s="241">
        <f>SUM(DB_FEConversion!AK4:AL4)</f>
        <v>0</v>
      </c>
      <c r="O4" s="241">
        <f>SUM(DB_FEConversion!AM4:AN4)</f>
        <v>0</v>
      </c>
      <c r="P4" s="241">
        <f>DB_FEConversion!AO4</f>
        <v>0</v>
      </c>
      <c r="Q4" s="241">
        <f>DB_FEConversion!AP4</f>
        <v>4.9669199999999991</v>
      </c>
      <c r="R4" s="241">
        <f>DB_FEConversion!AQ4</f>
        <v>677.67840000000001</v>
      </c>
      <c r="S4" s="241">
        <f>DB_FEConversion!AR4</f>
        <v>564.73199999999997</v>
      </c>
      <c r="T4" s="241">
        <f>SUM(DB_FEConversion!AS4,DB_FEConversion!AT4,DB_FEConversion!AZ4)</f>
        <v>120.316968</v>
      </c>
      <c r="U4" s="241">
        <f>SUM(DB_FEConversion!BA4,DB_FEConversion!BB4,DB_FEConversion!BH4)</f>
        <v>57921.393600000003</v>
      </c>
      <c r="V4" s="241">
        <f>DB_FEConversion!BI4</f>
        <v>4538.9618408159986</v>
      </c>
      <c r="W4" s="241">
        <f>SUM(DB_FEConversion!BJ4:BK4)</f>
        <v>1360.3962240000001</v>
      </c>
      <c r="X4" s="241">
        <f>SUM(DB_FEConversion!BL4:BM4)</f>
        <v>173787.19380000001</v>
      </c>
      <c r="Y4" s="241">
        <f>DB_FEConversion!BN4</f>
        <v>50574.042090000003</v>
      </c>
      <c r="Z4" s="241">
        <f>DB_FEConversion!BO4</f>
        <v>4.23576</v>
      </c>
      <c r="AA4" s="241">
        <f>DB_FEConversion!BS4</f>
        <v>1007.4240000000001</v>
      </c>
      <c r="AB4" s="241">
        <f>DB_FEConversion!BW4</f>
        <v>515.16</v>
      </c>
      <c r="AC4" s="241">
        <f>SUM(DB_FEConversion!CA4:CB4)</f>
        <v>6854.3927025454541</v>
      </c>
      <c r="AD4" s="241">
        <f>SUM(DB_FEConversion!CC4:CD4)</f>
        <v>1243943.1844363636</v>
      </c>
      <c r="AE4" s="241">
        <f>DB_FEConversion!CE4</f>
        <v>593167.97440000006</v>
      </c>
      <c r="AF4" s="241">
        <f>SUM(DB_FEConversion!CF4,DB_FEConversion!CI4)</f>
        <v>2438.0317500000001</v>
      </c>
      <c r="AG4" s="241">
        <f>SUM(DB_FEConversion!CJ4,DB_FEConversion!CM4)</f>
        <v>553084.91700000002</v>
      </c>
      <c r="AH4" s="241">
        <f>DB_FEConversion!CN4</f>
        <v>254749.44</v>
      </c>
      <c r="AI4" s="241">
        <f>SUM(DB_FEConversion!CR4,DB_FEConversion!CV4)</f>
        <v>0</v>
      </c>
      <c r="AJ4" s="241">
        <f>SUM(DB_FEConversion!CW4,DB_FEConversion!DA4)</f>
        <v>0</v>
      </c>
      <c r="AK4" s="241">
        <f>DB_FEConversion!DB4</f>
        <v>0</v>
      </c>
      <c r="AL4" s="241">
        <f>SUM(DB_FEConversion!DG4,DB_FEConversion!DJ4)</f>
        <v>0</v>
      </c>
      <c r="AM4" s="241">
        <f>SUM(DB_FEConversion!DK4,DB_FEConversion!DN4)</f>
        <v>0</v>
      </c>
      <c r="AN4" s="241">
        <f>DB_FEConversion!DO4</f>
        <v>0</v>
      </c>
      <c r="AO4" s="205">
        <f t="shared" ref="AO4:AQ67" si="0">SUM(E4,H4,K4,N4,Q4,T4,W4,Z4,AC4,AF4,AI4,AL4)</f>
        <v>16359.46285993212</v>
      </c>
      <c r="AP4" s="205">
        <f t="shared" si="0"/>
        <v>2944686.1799865859</v>
      </c>
      <c r="AQ4" s="205">
        <f t="shared" si="0"/>
        <v>1053342.0332108161</v>
      </c>
    </row>
    <row r="5" spans="1:43" x14ac:dyDescent="0.2">
      <c r="A5" s="203">
        <v>13</v>
      </c>
      <c r="B5" s="203" t="s">
        <v>34</v>
      </c>
      <c r="C5" s="203">
        <v>1975</v>
      </c>
      <c r="D5" s="204" t="s">
        <v>200</v>
      </c>
      <c r="E5" s="241">
        <f>SUM(DB_FEConversion!E5:H5)</f>
        <v>0</v>
      </c>
      <c r="F5" s="241">
        <f>SUM(DB_FEConversion!I5:L5)</f>
        <v>0</v>
      </c>
      <c r="G5" s="241">
        <f>DB_FEConversion!M5</f>
        <v>0</v>
      </c>
      <c r="H5" s="241">
        <f>SUM(DB_FEConversion!O5:S5)</f>
        <v>410.07492999999999</v>
      </c>
      <c r="I5" s="241">
        <f>SUM(DB_FEConversion!T5:X5)</f>
        <v>104212.42673333333</v>
      </c>
      <c r="J5" s="241">
        <f>DB_FEConversion!Y5</f>
        <v>23014.938000000002</v>
      </c>
      <c r="K5" s="241">
        <f>SUM(DB_FEConversion!AD5:AF5)</f>
        <v>9644.7354620400001</v>
      </c>
      <c r="L5" s="241">
        <f>SUM(DB_FEConversion!AG5:AI5)</f>
        <v>1139747.1644159998</v>
      </c>
      <c r="M5" s="241">
        <f>DB_FEConversion!AJ5</f>
        <v>114390.68256</v>
      </c>
      <c r="N5" s="241">
        <f>SUM(DB_FEConversion!AK5:AL5)</f>
        <v>226.35759999999999</v>
      </c>
      <c r="O5" s="241">
        <f>SUM(DB_FEConversion!AM5:AN5)</f>
        <v>36270.079999999994</v>
      </c>
      <c r="P5" s="241">
        <f>DB_FEConversion!AO5</f>
        <v>5187.5599999999995</v>
      </c>
      <c r="Q5" s="241">
        <f>DB_FEConversion!AP5</f>
        <v>13.659029999999998</v>
      </c>
      <c r="R5" s="241">
        <f>DB_FEConversion!AQ5</f>
        <v>1863.6156000000001</v>
      </c>
      <c r="S5" s="241">
        <f>DB_FEConversion!AR5</f>
        <v>1553.0129999999999</v>
      </c>
      <c r="T5" s="241">
        <f>SUM(DB_FEConversion!AS5,DB_FEConversion!AT5,DB_FEConversion!AZ5)</f>
        <v>155.22374266666668</v>
      </c>
      <c r="U5" s="241">
        <f>SUM(DB_FEConversion!BA5,DB_FEConversion!BB5,DB_FEConversion!BH5)</f>
        <v>74725.748533333346</v>
      </c>
      <c r="V5" s="241">
        <f>DB_FEConversion!BI5</f>
        <v>5855.8211403119994</v>
      </c>
      <c r="W5" s="241">
        <f>SUM(DB_FEConversion!BJ5:BK5)</f>
        <v>1000.3931519999999</v>
      </c>
      <c r="X5" s="241">
        <f>SUM(DB_FEConversion!BL5:BM5)</f>
        <v>127797.70739999997</v>
      </c>
      <c r="Y5" s="241">
        <f>DB_FEConversion!BN5</f>
        <v>37190.580570000006</v>
      </c>
      <c r="Z5" s="241">
        <f>DB_FEConversion!BO5</f>
        <v>39.795364800000002</v>
      </c>
      <c r="AA5" s="241">
        <f>DB_FEConversion!BS5</f>
        <v>9464.8435200000022</v>
      </c>
      <c r="AB5" s="241">
        <f>DB_FEConversion!BW5</f>
        <v>4839.9768000000004</v>
      </c>
      <c r="AC5" s="241">
        <f>SUM(DB_FEConversion!CA5:CB5)</f>
        <v>46487.217858272721</v>
      </c>
      <c r="AD5" s="241">
        <f>SUM(DB_FEConversion!CC5:CD5)</f>
        <v>8436554.531918183</v>
      </c>
      <c r="AE5" s="241">
        <f>DB_FEConversion!CE5</f>
        <v>4022928.0767999999</v>
      </c>
      <c r="AF5" s="241">
        <f>SUM(DB_FEConversion!CF5,DB_FEConversion!CI5)</f>
        <v>1266.1109999999999</v>
      </c>
      <c r="AG5" s="241">
        <f>SUM(DB_FEConversion!CJ5,DB_FEConversion!CM5)</f>
        <v>287226.32400000002</v>
      </c>
      <c r="AH5" s="241">
        <f>DB_FEConversion!CN5</f>
        <v>132295.67999999999</v>
      </c>
      <c r="AI5" s="241">
        <f>SUM(DB_FEConversion!CR5,DB_FEConversion!CV5)</f>
        <v>0</v>
      </c>
      <c r="AJ5" s="241">
        <f>SUM(DB_FEConversion!CW5,DB_FEConversion!DA5)</f>
        <v>0</v>
      </c>
      <c r="AK5" s="241">
        <f>DB_FEConversion!DB5</f>
        <v>0</v>
      </c>
      <c r="AL5" s="241">
        <f>SUM(DB_FEConversion!DG5,DB_FEConversion!DJ5)</f>
        <v>0</v>
      </c>
      <c r="AM5" s="241">
        <f>SUM(DB_FEConversion!DK5,DB_FEConversion!DN5)</f>
        <v>0</v>
      </c>
      <c r="AN5" s="241">
        <f>DB_FEConversion!DO5</f>
        <v>0</v>
      </c>
      <c r="AO5" s="205">
        <f t="shared" si="0"/>
        <v>59243.568139779389</v>
      </c>
      <c r="AP5" s="205">
        <f t="shared" si="0"/>
        <v>10217862.44212085</v>
      </c>
      <c r="AQ5" s="205">
        <f t="shared" si="0"/>
        <v>4347256.3288703114</v>
      </c>
    </row>
    <row r="6" spans="1:43" x14ac:dyDescent="0.2">
      <c r="A6" s="203">
        <v>14</v>
      </c>
      <c r="B6" s="203" t="s">
        <v>35</v>
      </c>
      <c r="C6" s="203">
        <v>1975</v>
      </c>
      <c r="D6" s="204" t="s">
        <v>200</v>
      </c>
      <c r="E6" s="241">
        <f>SUM(DB_FEConversion!E6:H6)</f>
        <v>0</v>
      </c>
      <c r="F6" s="241">
        <f>SUM(DB_FEConversion!I6:L6)</f>
        <v>0</v>
      </c>
      <c r="G6" s="241">
        <f>DB_FEConversion!M6</f>
        <v>0</v>
      </c>
      <c r="H6" s="241">
        <f>SUM(DB_FEConversion!O6:S6)</f>
        <v>512.12917633333336</v>
      </c>
      <c r="I6" s="241">
        <f>SUM(DB_FEConversion!T6:X6)</f>
        <v>130147.49345111112</v>
      </c>
      <c r="J6" s="241">
        <f>DB_FEConversion!Y6</f>
        <v>28742.603800000001</v>
      </c>
      <c r="K6" s="241">
        <f>SUM(DB_FEConversion!AD6:AF6)</f>
        <v>783.09373716000016</v>
      </c>
      <c r="L6" s="241">
        <f>SUM(DB_FEConversion!AG6:AI6)</f>
        <v>92540.523264000018</v>
      </c>
      <c r="M6" s="241">
        <f>DB_FEConversion!AJ6</f>
        <v>9287.8262400000003</v>
      </c>
      <c r="N6" s="241">
        <f>SUM(DB_FEConversion!AK6:AL6)</f>
        <v>0</v>
      </c>
      <c r="O6" s="241">
        <f>SUM(DB_FEConversion!AM6:AN6)</f>
        <v>0</v>
      </c>
      <c r="P6" s="241">
        <f>DB_FEConversion!AO6</f>
        <v>0</v>
      </c>
      <c r="Q6" s="241">
        <f>DB_FEConversion!AP6</f>
        <v>0.27593999999999996</v>
      </c>
      <c r="R6" s="241">
        <f>DB_FEConversion!AQ6</f>
        <v>37.648800000000001</v>
      </c>
      <c r="S6" s="241">
        <f>DB_FEConversion!AR6</f>
        <v>31.374000000000002</v>
      </c>
      <c r="T6" s="241">
        <f>SUM(DB_FEConversion!AS6,DB_FEConversion!AT6,DB_FEConversion!AZ6)</f>
        <v>2.3649046666666669</v>
      </c>
      <c r="U6" s="241">
        <f>SUM(DB_FEConversion!BA6,DB_FEConversion!BB6,DB_FEConversion!BH6)</f>
        <v>1138.4809333333335</v>
      </c>
      <c r="V6" s="241">
        <f>DB_FEConversion!BI6</f>
        <v>89.216111556000001</v>
      </c>
      <c r="W6" s="241">
        <f>SUM(DB_FEConversion!BJ6:BK6)</f>
        <v>176.85465599999998</v>
      </c>
      <c r="X6" s="241">
        <f>SUM(DB_FEConversion!BL6:BM6)</f>
        <v>22592.7372</v>
      </c>
      <c r="Y6" s="241">
        <f>DB_FEConversion!BN6</f>
        <v>6574.7424600000004</v>
      </c>
      <c r="Z6" s="241">
        <f>DB_FEConversion!BO6</f>
        <v>6.0435504000000009</v>
      </c>
      <c r="AA6" s="241">
        <f>DB_FEConversion!BS6</f>
        <v>1437.3849600000003</v>
      </c>
      <c r="AB6" s="241">
        <f>DB_FEConversion!BW6</f>
        <v>735.02640000000019</v>
      </c>
      <c r="AC6" s="241">
        <f>SUM(DB_FEConversion!CA6:CB6)</f>
        <v>604.92039972727275</v>
      </c>
      <c r="AD6" s="241">
        <f>SUM(DB_FEConversion!CC6:CD6)</f>
        <v>109781.65988181818</v>
      </c>
      <c r="AE6" s="241">
        <f>DB_FEConversion!CE6</f>
        <v>52348.825600000004</v>
      </c>
      <c r="AF6" s="241">
        <f>SUM(DB_FEConversion!CF6,DB_FEConversion!CI6)</f>
        <v>572.82225000000005</v>
      </c>
      <c r="AG6" s="241">
        <f>SUM(DB_FEConversion!CJ6,DB_FEConversion!CM6)</f>
        <v>129948.81900000002</v>
      </c>
      <c r="AH6" s="241">
        <f>DB_FEConversion!CN6</f>
        <v>59854.080000000002</v>
      </c>
      <c r="AI6" s="241">
        <f>SUM(DB_FEConversion!CR6,DB_FEConversion!CV6)</f>
        <v>0</v>
      </c>
      <c r="AJ6" s="241">
        <f>SUM(DB_FEConversion!CW6,DB_FEConversion!DA6)</f>
        <v>0</v>
      </c>
      <c r="AK6" s="241">
        <f>DB_FEConversion!DB6</f>
        <v>0</v>
      </c>
      <c r="AL6" s="241">
        <f>SUM(DB_FEConversion!DG6,DB_FEConversion!DJ6)</f>
        <v>0</v>
      </c>
      <c r="AM6" s="241">
        <f>SUM(DB_FEConversion!DK6,DB_FEConversion!DN6)</f>
        <v>0</v>
      </c>
      <c r="AN6" s="241">
        <f>DB_FEConversion!DO6</f>
        <v>0</v>
      </c>
      <c r="AO6" s="205">
        <f t="shared" si="0"/>
        <v>2658.5046142872734</v>
      </c>
      <c r="AP6" s="205">
        <f t="shared" si="0"/>
        <v>487624.74749026267</v>
      </c>
      <c r="AQ6" s="205">
        <f t="shared" si="0"/>
        <v>157663.69461155601</v>
      </c>
    </row>
    <row r="7" spans="1:43" x14ac:dyDescent="0.2">
      <c r="A7" s="203">
        <v>15</v>
      </c>
      <c r="B7" s="203" t="s">
        <v>36</v>
      </c>
      <c r="C7" s="203">
        <v>1975</v>
      </c>
      <c r="D7" s="204" t="s">
        <v>200</v>
      </c>
      <c r="E7" s="241">
        <f>SUM(DB_FEConversion!E7:H7)</f>
        <v>25.068386933333333</v>
      </c>
      <c r="F7" s="241">
        <f>SUM(DB_FEConversion!I7:L7)</f>
        <v>2715.8642266666666</v>
      </c>
      <c r="G7" s="241">
        <f>DB_FEConversion!M7</f>
        <v>680.80000000000007</v>
      </c>
      <c r="H7" s="241">
        <f>SUM(DB_FEConversion!O7:S7)</f>
        <v>24879.338900333336</v>
      </c>
      <c r="I7" s="241">
        <f>SUM(DB_FEConversion!T7:X7)</f>
        <v>6322591.5379044451</v>
      </c>
      <c r="J7" s="241">
        <f>DB_FEConversion!Y7</f>
        <v>1396321.5022</v>
      </c>
      <c r="K7" s="241">
        <f>SUM(DB_FEConversion!AD7:AF7)</f>
        <v>18623.13666444</v>
      </c>
      <c r="L7" s="241">
        <f>SUM(DB_FEConversion!AG7:AI7)</f>
        <v>2200751.6213759999</v>
      </c>
      <c r="M7" s="241">
        <f>DB_FEConversion!AJ7</f>
        <v>220878.35615999997</v>
      </c>
      <c r="N7" s="241">
        <f>SUM(DB_FEConversion!AK7:AL7)</f>
        <v>702.51697999999999</v>
      </c>
      <c r="O7" s="241">
        <f>SUM(DB_FEConversion!AM7:AN7)</f>
        <v>112566.784</v>
      </c>
      <c r="P7" s="241">
        <f>DB_FEConversion!AO7</f>
        <v>16099.963</v>
      </c>
      <c r="Q7" s="241">
        <f>DB_FEConversion!AP7</f>
        <v>47.04777</v>
      </c>
      <c r="R7" s="241">
        <f>DB_FEConversion!AQ7</f>
        <v>6419.1204000000007</v>
      </c>
      <c r="S7" s="241">
        <f>DB_FEConversion!AR7</f>
        <v>5349.2670000000007</v>
      </c>
      <c r="T7" s="241">
        <f>SUM(DB_FEConversion!AS7,DB_FEConversion!AT7,DB_FEConversion!AZ7)</f>
        <v>3236.6358893333336</v>
      </c>
      <c r="U7" s="241">
        <f>SUM(DB_FEConversion!BA7,DB_FEConversion!BB7,DB_FEConversion!BH7)</f>
        <v>1558138.1778666666</v>
      </c>
      <c r="V7" s="241">
        <f>DB_FEConversion!BI7</f>
        <v>122102.20252807198</v>
      </c>
      <c r="W7" s="241">
        <f>SUM(DB_FEConversion!BJ7:BK7)</f>
        <v>3155.691264</v>
      </c>
      <c r="X7" s="241">
        <f>SUM(DB_FEConversion!BL7:BM7)</f>
        <v>403131.61680000002</v>
      </c>
      <c r="Y7" s="241">
        <f>DB_FEConversion!BN7</f>
        <v>117315.86724000001</v>
      </c>
      <c r="Z7" s="241">
        <f>DB_FEConversion!BO7</f>
        <v>77.883638399999995</v>
      </c>
      <c r="AA7" s="241">
        <f>DB_FEConversion!BS7</f>
        <v>18523.676160000003</v>
      </c>
      <c r="AB7" s="241">
        <f>DB_FEConversion!BW7</f>
        <v>9472.3343999999997</v>
      </c>
      <c r="AC7" s="241">
        <f>SUM(DB_FEConversion!CA7:CB7)</f>
        <v>88930.306204090899</v>
      </c>
      <c r="AD7" s="241">
        <f>SUM(DB_FEConversion!CC7:CD7)</f>
        <v>16139175.721772727</v>
      </c>
      <c r="AE7" s="241">
        <f>DB_FEConversion!CE7</f>
        <v>7695883.7760000005</v>
      </c>
      <c r="AF7" s="241">
        <f>SUM(DB_FEConversion!CF7,DB_FEConversion!CI7)</f>
        <v>11404.83575</v>
      </c>
      <c r="AG7" s="241">
        <f>SUM(DB_FEConversion!CJ7,DB_FEConversion!CM7)</f>
        <v>2587268.4529999997</v>
      </c>
      <c r="AH7" s="241">
        <f>DB_FEConversion!CN7</f>
        <v>1191688.96</v>
      </c>
      <c r="AI7" s="241">
        <f>SUM(DB_FEConversion!CR7,DB_FEConversion!CV7)</f>
        <v>0</v>
      </c>
      <c r="AJ7" s="241">
        <f>SUM(DB_FEConversion!CW7,DB_FEConversion!DA7)</f>
        <v>0</v>
      </c>
      <c r="AK7" s="241">
        <f>DB_FEConversion!DB7</f>
        <v>0</v>
      </c>
      <c r="AL7" s="241">
        <f>SUM(DB_FEConversion!DG7,DB_FEConversion!DJ7)</f>
        <v>0</v>
      </c>
      <c r="AM7" s="241">
        <f>SUM(DB_FEConversion!DK7,DB_FEConversion!DN7)</f>
        <v>0</v>
      </c>
      <c r="AN7" s="241">
        <f>DB_FEConversion!DO7</f>
        <v>0</v>
      </c>
      <c r="AO7" s="205">
        <f t="shared" si="0"/>
        <v>151082.46144753089</v>
      </c>
      <c r="AP7" s="205">
        <f t="shared" si="0"/>
        <v>29351282.573506504</v>
      </c>
      <c r="AQ7" s="205">
        <f t="shared" si="0"/>
        <v>10775793.028528072</v>
      </c>
    </row>
    <row r="8" spans="1:43" x14ac:dyDescent="0.2">
      <c r="A8" s="203">
        <v>16</v>
      </c>
      <c r="B8" s="203" t="s">
        <v>37</v>
      </c>
      <c r="C8" s="203">
        <v>1975</v>
      </c>
      <c r="D8" s="204" t="s">
        <v>200</v>
      </c>
      <c r="E8" s="241">
        <f>SUM(DB_FEConversion!E8:H8)</f>
        <v>0</v>
      </c>
      <c r="F8" s="241">
        <f>SUM(DB_FEConversion!I8:L8)</f>
        <v>0</v>
      </c>
      <c r="G8" s="241">
        <f>DB_FEConversion!M8</f>
        <v>0</v>
      </c>
      <c r="H8" s="241">
        <f>SUM(DB_FEConversion!O8:S8)</f>
        <v>108.29163199999999</v>
      </c>
      <c r="I8" s="241">
        <f>SUM(DB_FEConversion!T8:X8)</f>
        <v>27520.174826666669</v>
      </c>
      <c r="J8" s="241">
        <f>DB_FEConversion!Y8</f>
        <v>6077.7311999999993</v>
      </c>
      <c r="K8" s="241">
        <f>SUM(DB_FEConversion!AD8:AF8)</f>
        <v>2023.1599122000002</v>
      </c>
      <c r="L8" s="241">
        <f>SUM(DB_FEConversion!AG8:AI8)</f>
        <v>239082.84287999998</v>
      </c>
      <c r="M8" s="241">
        <f>DB_FEConversion!AJ8</f>
        <v>23995.540799999999</v>
      </c>
      <c r="N8" s="241">
        <f>SUM(DB_FEConversion!AK8:AL8)</f>
        <v>0.80842000000000003</v>
      </c>
      <c r="O8" s="241">
        <f>SUM(DB_FEConversion!AM8:AN8)</f>
        <v>129.536</v>
      </c>
      <c r="P8" s="241">
        <f>DB_FEConversion!AO8</f>
        <v>18.527000000000001</v>
      </c>
      <c r="Q8" s="241">
        <f>DB_FEConversion!AP8</f>
        <v>0.96578999999999982</v>
      </c>
      <c r="R8" s="241">
        <f>DB_FEConversion!AQ8</f>
        <v>131.77080000000001</v>
      </c>
      <c r="S8" s="241">
        <f>DB_FEConversion!AR8</f>
        <v>109.809</v>
      </c>
      <c r="T8" s="241">
        <f>SUM(DB_FEConversion!AS8,DB_FEConversion!AT8,DB_FEConversion!AZ8)</f>
        <v>14.482597999999999</v>
      </c>
      <c r="U8" s="241">
        <f>SUM(DB_FEConversion!BA8,DB_FEConversion!BB8,DB_FEConversion!BH8)</f>
        <v>6972.0196000000005</v>
      </c>
      <c r="V8" s="241">
        <f>DB_FEConversion!BI8</f>
        <v>546.356517876</v>
      </c>
      <c r="W8" s="241">
        <f>SUM(DB_FEConversion!BJ8:BK8)</f>
        <v>20.769407999999999</v>
      </c>
      <c r="X8" s="241">
        <f>SUM(DB_FEConversion!BL8:BM8)</f>
        <v>2653.2395999999999</v>
      </c>
      <c r="Y8" s="241">
        <f>DB_FEConversion!BN8</f>
        <v>772.12278000000003</v>
      </c>
      <c r="Z8" s="241">
        <f>DB_FEConversion!BO8</f>
        <v>5.9428511999999998</v>
      </c>
      <c r="AA8" s="241">
        <f>DB_FEConversion!BS8</f>
        <v>1413.4348800000002</v>
      </c>
      <c r="AB8" s="241">
        <f>DB_FEConversion!BW8</f>
        <v>722.77920000000006</v>
      </c>
      <c r="AC8" s="241">
        <f>SUM(DB_FEConversion!CA8:CB8)</f>
        <v>3209.798737727273</v>
      </c>
      <c r="AD8" s="241">
        <f>SUM(DB_FEConversion!CC8:CD8)</f>
        <v>582518.0196818182</v>
      </c>
      <c r="AE8" s="241">
        <f>DB_FEConversion!CE8</f>
        <v>277770.75200000004</v>
      </c>
      <c r="AF8" s="241">
        <f>SUM(DB_FEConversion!CF8,DB_FEConversion!CI8)</f>
        <v>156.71424999999999</v>
      </c>
      <c r="AG8" s="241">
        <f>SUM(DB_FEConversion!CJ8,DB_FEConversion!CM8)</f>
        <v>35551.747000000003</v>
      </c>
      <c r="AH8" s="241">
        <f>DB_FEConversion!CN8</f>
        <v>16375.04</v>
      </c>
      <c r="AI8" s="241">
        <f>SUM(DB_FEConversion!CR8,DB_FEConversion!CV8)</f>
        <v>0</v>
      </c>
      <c r="AJ8" s="241">
        <f>SUM(DB_FEConversion!CW8,DB_FEConversion!DA8)</f>
        <v>0</v>
      </c>
      <c r="AK8" s="241">
        <f>DB_FEConversion!DB8</f>
        <v>0</v>
      </c>
      <c r="AL8" s="241">
        <f>SUM(DB_FEConversion!DG8,DB_FEConversion!DJ8)</f>
        <v>0</v>
      </c>
      <c r="AM8" s="241">
        <f>SUM(DB_FEConversion!DK8,DB_FEConversion!DN8)</f>
        <v>0</v>
      </c>
      <c r="AN8" s="241">
        <f>DB_FEConversion!DO8</f>
        <v>0</v>
      </c>
      <c r="AO8" s="205">
        <f t="shared" si="0"/>
        <v>5540.9335991272737</v>
      </c>
      <c r="AP8" s="205">
        <f t="shared" si="0"/>
        <v>895972.78526848485</v>
      </c>
      <c r="AQ8" s="205">
        <f t="shared" si="0"/>
        <v>326388.65849787602</v>
      </c>
    </row>
    <row r="9" spans="1:43" x14ac:dyDescent="0.2">
      <c r="A9" s="203">
        <v>17</v>
      </c>
      <c r="B9" s="203" t="s">
        <v>38</v>
      </c>
      <c r="C9" s="203">
        <v>1975</v>
      </c>
      <c r="D9" s="204" t="s">
        <v>200</v>
      </c>
      <c r="E9" s="241">
        <f>SUM(DB_FEConversion!E9:H9)</f>
        <v>0</v>
      </c>
      <c r="F9" s="241">
        <f>SUM(DB_FEConversion!I9:L9)</f>
        <v>0</v>
      </c>
      <c r="G9" s="241">
        <f>DB_FEConversion!M9</f>
        <v>0</v>
      </c>
      <c r="H9" s="241">
        <f>SUM(DB_FEConversion!O9:S9)</f>
        <v>0</v>
      </c>
      <c r="I9" s="241">
        <f>SUM(DB_FEConversion!T9:X9)</f>
        <v>0</v>
      </c>
      <c r="J9" s="241">
        <f>DB_FEConversion!Y9</f>
        <v>0</v>
      </c>
      <c r="K9" s="241">
        <f>SUM(DB_FEConversion!AD9:AF9)</f>
        <v>0</v>
      </c>
      <c r="L9" s="241">
        <f>SUM(DB_FEConversion!AG9:AI9)</f>
        <v>0</v>
      </c>
      <c r="M9" s="241">
        <f>DB_FEConversion!AJ9</f>
        <v>0</v>
      </c>
      <c r="N9" s="241">
        <f>SUM(DB_FEConversion!AK9:AL9)</f>
        <v>0</v>
      </c>
      <c r="O9" s="241">
        <f>SUM(DB_FEConversion!AM9:AN9)</f>
        <v>0</v>
      </c>
      <c r="P9" s="241">
        <f>DB_FEConversion!AO9</f>
        <v>0</v>
      </c>
      <c r="Q9" s="241">
        <f>DB_FEConversion!AP9</f>
        <v>0</v>
      </c>
      <c r="R9" s="241">
        <f>DB_FEConversion!AQ9</f>
        <v>0</v>
      </c>
      <c r="S9" s="241">
        <f>DB_FEConversion!AR9</f>
        <v>0</v>
      </c>
      <c r="T9" s="241">
        <f>SUM(DB_FEConversion!AS9,DB_FEConversion!AT9,DB_FEConversion!AZ9)</f>
        <v>0</v>
      </c>
      <c r="U9" s="241">
        <f>SUM(DB_FEConversion!BA9,DB_FEConversion!BB9,DB_FEConversion!BH9)</f>
        <v>0</v>
      </c>
      <c r="V9" s="241">
        <f>DB_FEConversion!BI9</f>
        <v>0</v>
      </c>
      <c r="W9" s="241">
        <f>SUM(DB_FEConversion!BJ9:BK9)</f>
        <v>0</v>
      </c>
      <c r="X9" s="241">
        <f>SUM(DB_FEConversion!BL9:BM9)</f>
        <v>0</v>
      </c>
      <c r="Y9" s="241">
        <f>DB_FEConversion!BN9</f>
        <v>0</v>
      </c>
      <c r="Z9" s="241">
        <f>DB_FEConversion!BO9</f>
        <v>0</v>
      </c>
      <c r="AA9" s="241">
        <f>DB_FEConversion!BS9</f>
        <v>0</v>
      </c>
      <c r="AB9" s="241">
        <f>DB_FEConversion!BW9</f>
        <v>0</v>
      </c>
      <c r="AC9" s="241">
        <f>SUM(DB_FEConversion!CA9:CB9)</f>
        <v>0</v>
      </c>
      <c r="AD9" s="241">
        <f>SUM(DB_FEConversion!CC9:CD9)</f>
        <v>0</v>
      </c>
      <c r="AE9" s="241">
        <f>DB_FEConversion!CE9</f>
        <v>0</v>
      </c>
      <c r="AF9" s="241">
        <f>SUM(DB_FEConversion!CF9,DB_FEConversion!CI9)</f>
        <v>0</v>
      </c>
      <c r="AG9" s="241">
        <f>SUM(DB_FEConversion!CJ9,DB_FEConversion!CM9)</f>
        <v>0</v>
      </c>
      <c r="AH9" s="241">
        <f>DB_FEConversion!CN9</f>
        <v>0</v>
      </c>
      <c r="AI9" s="241">
        <f>SUM(DB_FEConversion!CR9,DB_FEConversion!CV9)</f>
        <v>0</v>
      </c>
      <c r="AJ9" s="241">
        <f>SUM(DB_FEConversion!CW9,DB_FEConversion!DA9)</f>
        <v>0</v>
      </c>
      <c r="AK9" s="241">
        <f>DB_FEConversion!DB9</f>
        <v>0</v>
      </c>
      <c r="AL9" s="241">
        <f>SUM(DB_FEConversion!DG9,DB_FEConversion!DJ9)</f>
        <v>0</v>
      </c>
      <c r="AM9" s="241">
        <f>SUM(DB_FEConversion!DK9,DB_FEConversion!DN9)</f>
        <v>0</v>
      </c>
      <c r="AN9" s="241">
        <f>DB_FEConversion!DO9</f>
        <v>0</v>
      </c>
      <c r="AO9" s="205">
        <f t="shared" si="0"/>
        <v>0</v>
      </c>
      <c r="AP9" s="205">
        <f t="shared" si="0"/>
        <v>0</v>
      </c>
      <c r="AQ9" s="205">
        <f t="shared" si="0"/>
        <v>0</v>
      </c>
    </row>
    <row r="10" spans="1:43" x14ac:dyDescent="0.2">
      <c r="A10" s="203">
        <v>21</v>
      </c>
      <c r="B10" s="203" t="s">
        <v>39</v>
      </c>
      <c r="C10" s="203">
        <v>1975</v>
      </c>
      <c r="D10" s="204" t="s">
        <v>201</v>
      </c>
      <c r="E10" s="241">
        <f>SUM(DB_FEConversion!E10:H10)</f>
        <v>143.32577746666666</v>
      </c>
      <c r="F10" s="241">
        <f>SUM(DB_FEConversion!I10:L10)</f>
        <v>15527.658513333332</v>
      </c>
      <c r="G10" s="241">
        <f>DB_FEConversion!M10</f>
        <v>3892.4</v>
      </c>
      <c r="H10" s="241">
        <f>SUM(DB_FEConversion!O10:S10)</f>
        <v>118664.93520500002</v>
      </c>
      <c r="I10" s="241">
        <f>SUM(DB_FEConversion!T10:X10)</f>
        <v>30156344.514566675</v>
      </c>
      <c r="J10" s="241">
        <f>DB_FEConversion!Y10</f>
        <v>6659919.7530000005</v>
      </c>
      <c r="K10" s="241">
        <f>SUM(DB_FEConversion!AD10:AF10)</f>
        <v>14757.99533964</v>
      </c>
      <c r="L10" s="241">
        <f>SUM(DB_FEConversion!AG10:AI10)</f>
        <v>1743996.3394559999</v>
      </c>
      <c r="M10" s="241">
        <f>DB_FEConversion!AJ10</f>
        <v>175036.12895999997</v>
      </c>
      <c r="N10" s="241">
        <f>SUM(DB_FEConversion!AK10:AL10)</f>
        <v>6.0631500000000003</v>
      </c>
      <c r="O10" s="241">
        <f>SUM(DB_FEConversion!AM10:AN10)</f>
        <v>971.52</v>
      </c>
      <c r="P10" s="241">
        <f>DB_FEConversion!AO10</f>
        <v>138.95249999999999</v>
      </c>
      <c r="Q10" s="241">
        <f>DB_FEConversion!AP10</f>
        <v>11.313539999999998</v>
      </c>
      <c r="R10" s="241">
        <f>DB_FEConversion!AQ10</f>
        <v>1543.6007999999999</v>
      </c>
      <c r="S10" s="241">
        <f>DB_FEConversion!AR10</f>
        <v>1286.3340000000001</v>
      </c>
      <c r="T10" s="241">
        <f>SUM(DB_FEConversion!AS10,DB_FEConversion!AT10,DB_FEConversion!AZ10)</f>
        <v>1374.4591386666666</v>
      </c>
      <c r="U10" s="241">
        <f>SUM(DB_FEConversion!BA10,DB_FEConversion!BB10,DB_FEConversion!BH10)</f>
        <v>661673.82773333346</v>
      </c>
      <c r="V10" s="241">
        <f>DB_FEConversion!BI10</f>
        <v>51851.519248463992</v>
      </c>
      <c r="W10" s="241">
        <f>SUM(DB_FEConversion!BJ10:BK10)</f>
        <v>6900.7931520000002</v>
      </c>
      <c r="X10" s="241">
        <f>SUM(DB_FEConversion!BL10:BM10)</f>
        <v>881558.95739999996</v>
      </c>
      <c r="Y10" s="241">
        <f>DB_FEConversion!BN10</f>
        <v>256543.64307000002</v>
      </c>
      <c r="Z10" s="241">
        <f>DB_FEConversion!BO10</f>
        <v>300.17632320000001</v>
      </c>
      <c r="AA10" s="241">
        <f>DB_FEConversion!BS10</f>
        <v>71393.287680000009</v>
      </c>
      <c r="AB10" s="241">
        <f>DB_FEConversion!BW10</f>
        <v>36507.931200000006</v>
      </c>
      <c r="AC10" s="241">
        <f>SUM(DB_FEConversion!CA10:CB10)</f>
        <v>51194.496294727272</v>
      </c>
      <c r="AD10" s="241">
        <f>SUM(DB_FEConversion!CC10:CD10)</f>
        <v>9290836.9143818188</v>
      </c>
      <c r="AE10" s="241">
        <f>DB_FEConversion!CE10</f>
        <v>4430288.2816000003</v>
      </c>
      <c r="AF10" s="241">
        <f>SUM(DB_FEConversion!CF10,DB_FEConversion!CI10)</f>
        <v>19852.582750000001</v>
      </c>
      <c r="AG10" s="241">
        <f>SUM(DB_FEConversion!CJ10,DB_FEConversion!CM10)</f>
        <v>4503700.2010000004</v>
      </c>
      <c r="AH10" s="241">
        <f>DB_FEConversion!CN10</f>
        <v>2074392.32</v>
      </c>
      <c r="AI10" s="241">
        <f>SUM(DB_FEConversion!CR10,DB_FEConversion!CV10)</f>
        <v>8.9980000000000011</v>
      </c>
      <c r="AJ10" s="241">
        <f>SUM(DB_FEConversion!CW10,DB_FEConversion!DA10)</f>
        <v>795.16799999999989</v>
      </c>
      <c r="AK10" s="241">
        <f>DB_FEConversion!DB10</f>
        <v>380.38</v>
      </c>
      <c r="AL10" s="241">
        <f>SUM(DB_FEConversion!DG10,DB_FEConversion!DJ10)</f>
        <v>0</v>
      </c>
      <c r="AM10" s="241">
        <f>SUM(DB_FEConversion!DK10,DB_FEConversion!DN10)</f>
        <v>0</v>
      </c>
      <c r="AN10" s="241">
        <f>DB_FEConversion!DO10</f>
        <v>0</v>
      </c>
      <c r="AO10" s="205">
        <f t="shared" si="0"/>
        <v>213215.13867070063</v>
      </c>
      <c r="AP10" s="205">
        <f t="shared" si="0"/>
        <v>47328341.989531159</v>
      </c>
      <c r="AQ10" s="205">
        <f t="shared" si="0"/>
        <v>13690237.643578468</v>
      </c>
    </row>
    <row r="11" spans="1:43" x14ac:dyDescent="0.2">
      <c r="A11" s="203">
        <v>22</v>
      </c>
      <c r="B11" s="203" t="s">
        <v>40</v>
      </c>
      <c r="C11" s="203">
        <v>1975</v>
      </c>
      <c r="D11" s="204" t="s">
        <v>201</v>
      </c>
      <c r="E11" s="241">
        <f>SUM(DB_FEConversion!E11:H11)</f>
        <v>611.99562013333332</v>
      </c>
      <c r="F11" s="241">
        <f>SUM(DB_FEConversion!I11:L11)</f>
        <v>66302.511446666671</v>
      </c>
      <c r="G11" s="241">
        <f>DB_FEConversion!M11</f>
        <v>16620.400000000001</v>
      </c>
      <c r="H11" s="241">
        <f>SUM(DB_FEConversion!O11:S11)</f>
        <v>17720.545389333336</v>
      </c>
      <c r="I11" s="241">
        <f>SUM(DB_FEConversion!T11:X11)</f>
        <v>4503325.8630577773</v>
      </c>
      <c r="J11" s="241">
        <f>DB_FEConversion!Y11</f>
        <v>994543.24959999986</v>
      </c>
      <c r="K11" s="241">
        <f>SUM(DB_FEConversion!AD11:AF11)</f>
        <v>4585.8291343199999</v>
      </c>
      <c r="L11" s="241">
        <f>SUM(DB_FEConversion!AG11:AI11)</f>
        <v>541921.11052799993</v>
      </c>
      <c r="M11" s="241">
        <f>DB_FEConversion!AJ11</f>
        <v>54389.892479999995</v>
      </c>
      <c r="N11" s="241">
        <f>SUM(DB_FEConversion!AK11:AL11)</f>
        <v>0</v>
      </c>
      <c r="O11" s="241">
        <f>SUM(DB_FEConversion!AM11:AN11)</f>
        <v>0</v>
      </c>
      <c r="P11" s="241">
        <f>DB_FEConversion!AO11</f>
        <v>0</v>
      </c>
      <c r="Q11" s="241">
        <f>DB_FEConversion!AP11</f>
        <v>1.6556399999999998</v>
      </c>
      <c r="R11" s="241">
        <f>DB_FEConversion!AQ11</f>
        <v>225.89280000000002</v>
      </c>
      <c r="S11" s="241">
        <f>DB_FEConversion!AR11</f>
        <v>188.244</v>
      </c>
      <c r="T11" s="241">
        <f>SUM(DB_FEConversion!AS11,DB_FEConversion!AT11,DB_FEConversion!AZ11)</f>
        <v>3851.9019959999996</v>
      </c>
      <c r="U11" s="241">
        <f>SUM(DB_FEConversion!BA11,DB_FEConversion!BB11,DB_FEConversion!BH11)</f>
        <v>1854331.3991999999</v>
      </c>
      <c r="V11" s="241">
        <f>DB_FEConversion!BI11</f>
        <v>145313.13799735199</v>
      </c>
      <c r="W11" s="241">
        <f>SUM(DB_FEConversion!BJ11:BK11)</f>
        <v>13858.230143999999</v>
      </c>
      <c r="X11" s="241">
        <f>SUM(DB_FEConversion!BL11:BM11)</f>
        <v>1770354.0227999999</v>
      </c>
      <c r="Y11" s="241">
        <f>DB_FEConversion!BN11</f>
        <v>515193.07554000005</v>
      </c>
      <c r="Z11" s="241">
        <f>DB_FEConversion!BO11</f>
        <v>72.96696</v>
      </c>
      <c r="AA11" s="241">
        <f>DB_FEConversion!BS11</f>
        <v>17354.304000000004</v>
      </c>
      <c r="AB11" s="241">
        <f>DB_FEConversion!BW11</f>
        <v>8874.36</v>
      </c>
      <c r="AC11" s="241">
        <f>SUM(DB_FEConversion!CA11:CB11)</f>
        <v>12380.48543018182</v>
      </c>
      <c r="AD11" s="241">
        <f>SUM(DB_FEConversion!CC11:CD11)</f>
        <v>2246824.9397454546</v>
      </c>
      <c r="AE11" s="241">
        <f>DB_FEConversion!CE11</f>
        <v>1071387.0336</v>
      </c>
      <c r="AF11" s="241">
        <f>SUM(DB_FEConversion!CF11,DB_FEConversion!CI11)</f>
        <v>17656.966250000001</v>
      </c>
      <c r="AG11" s="241">
        <f>SUM(DB_FEConversion!CJ11,DB_FEConversion!CM11)</f>
        <v>4005608.915</v>
      </c>
      <c r="AH11" s="241">
        <f>DB_FEConversion!CN11</f>
        <v>1844972.8</v>
      </c>
      <c r="AI11" s="241">
        <f>SUM(DB_FEConversion!CR11,DB_FEConversion!CV11)</f>
        <v>2.0449999999999999</v>
      </c>
      <c r="AJ11" s="241">
        <f>SUM(DB_FEConversion!CW11,DB_FEConversion!DA11)</f>
        <v>180.71999999999997</v>
      </c>
      <c r="AK11" s="241">
        <f>DB_FEConversion!DB11</f>
        <v>86.45</v>
      </c>
      <c r="AL11" s="241">
        <f>SUM(DB_FEConversion!DG11,DB_FEConversion!DJ11)</f>
        <v>0</v>
      </c>
      <c r="AM11" s="241">
        <f>SUM(DB_FEConversion!DK11,DB_FEConversion!DN11)</f>
        <v>0</v>
      </c>
      <c r="AN11" s="241">
        <f>DB_FEConversion!DO11</f>
        <v>0</v>
      </c>
      <c r="AO11" s="205">
        <f t="shared" si="0"/>
        <v>70742.621563968481</v>
      </c>
      <c r="AP11" s="205">
        <f t="shared" si="0"/>
        <v>15006429.678577898</v>
      </c>
      <c r="AQ11" s="205">
        <f t="shared" si="0"/>
        <v>4651568.6432173522</v>
      </c>
    </row>
    <row r="12" spans="1:43" x14ac:dyDescent="0.2">
      <c r="A12" s="203">
        <v>23</v>
      </c>
      <c r="B12" s="203" t="s">
        <v>41</v>
      </c>
      <c r="C12" s="203">
        <v>1975</v>
      </c>
      <c r="D12" s="204" t="s">
        <v>201</v>
      </c>
      <c r="E12" s="241">
        <f>SUM(DB_FEConversion!E12:H12)</f>
        <v>10314.278810733333</v>
      </c>
      <c r="F12" s="241">
        <f>SUM(DB_FEConversion!I12:L12)</f>
        <v>1117430.5279566667</v>
      </c>
      <c r="G12" s="241">
        <f>DB_FEConversion!M12</f>
        <v>280112.2</v>
      </c>
      <c r="H12" s="241">
        <f>SUM(DB_FEConversion!O12:S12)</f>
        <v>10069.661962333335</v>
      </c>
      <c r="I12" s="241">
        <f>SUM(DB_FEConversion!T12:X12)</f>
        <v>2559005.2761311112</v>
      </c>
      <c r="J12" s="241">
        <f>DB_FEConversion!Y12</f>
        <v>565147.07140000002</v>
      </c>
      <c r="K12" s="241">
        <f>SUM(DB_FEConversion!AD12:AF12)</f>
        <v>43941.825436320003</v>
      </c>
      <c r="L12" s="241">
        <f>SUM(DB_FEConversion!AG12:AI12)</f>
        <v>5192736.6113279993</v>
      </c>
      <c r="M12" s="241">
        <f>DB_FEConversion!AJ12</f>
        <v>521168.82047999994</v>
      </c>
      <c r="N12" s="241">
        <f>SUM(DB_FEConversion!AK12:AL12)</f>
        <v>1.2126299999999999</v>
      </c>
      <c r="O12" s="241">
        <f>SUM(DB_FEConversion!AM12:AN12)</f>
        <v>194.30399999999997</v>
      </c>
      <c r="P12" s="241">
        <f>DB_FEConversion!AO12</f>
        <v>27.790500000000005</v>
      </c>
      <c r="Q12" s="241">
        <f>DB_FEConversion!AP12</f>
        <v>536.97923999999989</v>
      </c>
      <c r="R12" s="241">
        <f>DB_FEConversion!AQ12</f>
        <v>73264.564799999993</v>
      </c>
      <c r="S12" s="241">
        <f>DB_FEConversion!AR12</f>
        <v>61053.803999999996</v>
      </c>
      <c r="T12" s="241">
        <f>SUM(DB_FEConversion!AS12,DB_FEConversion!AT12,DB_FEConversion!AZ12)</f>
        <v>22144.341869333337</v>
      </c>
      <c r="U12" s="241">
        <f>SUM(DB_FEConversion!BA12,DB_FEConversion!BB12,DB_FEConversion!BH12)</f>
        <v>10660434.373866668</v>
      </c>
      <c r="V12" s="241">
        <f>DB_FEConversion!BI12</f>
        <v>835396.07426683197</v>
      </c>
      <c r="W12" s="241">
        <f>SUM(DB_FEConversion!BJ12:BK12)</f>
        <v>29952.947903999993</v>
      </c>
      <c r="X12" s="241">
        <f>SUM(DB_FEConversion!BL12:BM12)</f>
        <v>3826413.7097999994</v>
      </c>
      <c r="Y12" s="241">
        <f>DB_FEConversion!BN12</f>
        <v>1113529.7358900001</v>
      </c>
      <c r="Z12" s="241">
        <f>DB_FEConversion!BO12</f>
        <v>76.972550400000003</v>
      </c>
      <c r="AA12" s="241">
        <f>DB_FEConversion!BS12</f>
        <v>18306.984960000005</v>
      </c>
      <c r="AB12" s="241">
        <f>DB_FEConversion!BW12</f>
        <v>9361.5264000000025</v>
      </c>
      <c r="AC12" s="241">
        <f>SUM(DB_FEConversion!CA12:CB12)</f>
        <v>26092.718942727268</v>
      </c>
      <c r="AD12" s="241">
        <f>SUM(DB_FEConversion!CC12:CD12)</f>
        <v>4735337.0751818186</v>
      </c>
      <c r="AE12" s="241">
        <f>DB_FEConversion!CE12</f>
        <v>2258021.3760000002</v>
      </c>
      <c r="AF12" s="241">
        <f>SUM(DB_FEConversion!CF12,DB_FEConversion!CI12)</f>
        <v>42692.573000000004</v>
      </c>
      <c r="AG12" s="241">
        <f>SUM(DB_FEConversion!CJ12,DB_FEConversion!CM12)</f>
        <v>9685115.1319999993</v>
      </c>
      <c r="AH12" s="241">
        <f>DB_FEConversion!CN12</f>
        <v>4460938.24</v>
      </c>
      <c r="AI12" s="241">
        <f>SUM(DB_FEConversion!CR12,DB_FEConversion!CV12)</f>
        <v>4.9080000000000004</v>
      </c>
      <c r="AJ12" s="241">
        <f>SUM(DB_FEConversion!CW12,DB_FEConversion!DA12)</f>
        <v>433.72800000000001</v>
      </c>
      <c r="AK12" s="241">
        <f>DB_FEConversion!DB12</f>
        <v>207.48</v>
      </c>
      <c r="AL12" s="241">
        <f>SUM(DB_FEConversion!DG12,DB_FEConversion!DJ12)</f>
        <v>0</v>
      </c>
      <c r="AM12" s="241">
        <f>SUM(DB_FEConversion!DK12,DB_FEConversion!DN12)</f>
        <v>0</v>
      </c>
      <c r="AN12" s="241">
        <f>DB_FEConversion!DO12</f>
        <v>0</v>
      </c>
      <c r="AO12" s="205">
        <f t="shared" si="0"/>
        <v>185828.42034584726</v>
      </c>
      <c r="AP12" s="205">
        <f t="shared" si="0"/>
        <v>37868672.288024262</v>
      </c>
      <c r="AQ12" s="205">
        <f t="shared" si="0"/>
        <v>10104964.118936833</v>
      </c>
    </row>
    <row r="13" spans="1:43" x14ac:dyDescent="0.2">
      <c r="A13" s="203">
        <v>24</v>
      </c>
      <c r="B13" s="203" t="s">
        <v>42</v>
      </c>
      <c r="C13" s="203">
        <v>1975</v>
      </c>
      <c r="D13" s="204" t="s">
        <v>201</v>
      </c>
      <c r="E13" s="241">
        <f>SUM(DB_FEConversion!E13:H13)</f>
        <v>5944.4774927999997</v>
      </c>
      <c r="F13" s="241">
        <f>SUM(DB_FEConversion!I13:L13)</f>
        <v>644014.06487999996</v>
      </c>
      <c r="G13" s="241">
        <f>DB_FEConversion!M13</f>
        <v>161438.39999999999</v>
      </c>
      <c r="H13" s="241">
        <f>SUM(DB_FEConversion!O13:S13)</f>
        <v>1153.5182173333335</v>
      </c>
      <c r="I13" s="241">
        <f>SUM(DB_FEConversion!T13:X13)</f>
        <v>293143.82303111115</v>
      </c>
      <c r="J13" s="241">
        <f>DB_FEConversion!Y13</f>
        <v>64739.754399999998</v>
      </c>
      <c r="K13" s="241">
        <f>SUM(DB_FEConversion!AD13:AF13)</f>
        <v>3069.9690209999999</v>
      </c>
      <c r="L13" s="241">
        <f>SUM(DB_FEConversion!AG13:AI13)</f>
        <v>362787.39839999995</v>
      </c>
      <c r="M13" s="241">
        <f>DB_FEConversion!AJ13</f>
        <v>36411.143999999993</v>
      </c>
      <c r="N13" s="241">
        <f>SUM(DB_FEConversion!AK13:AL13)</f>
        <v>0</v>
      </c>
      <c r="O13" s="241">
        <f>SUM(DB_FEConversion!AM13:AN13)</f>
        <v>0</v>
      </c>
      <c r="P13" s="241">
        <f>DB_FEConversion!AO13</f>
        <v>0</v>
      </c>
      <c r="Q13" s="241">
        <f>DB_FEConversion!AP13</f>
        <v>0.41390999999999994</v>
      </c>
      <c r="R13" s="241">
        <f>DB_FEConversion!AQ13</f>
        <v>56.473200000000006</v>
      </c>
      <c r="S13" s="241">
        <f>DB_FEConversion!AR13</f>
        <v>47.061</v>
      </c>
      <c r="T13" s="241">
        <f>SUM(DB_FEConversion!AS13,DB_FEConversion!AT13,DB_FEConversion!AZ13)</f>
        <v>11071.565050000001</v>
      </c>
      <c r="U13" s="241">
        <f>SUM(DB_FEConversion!BA13,DB_FEConversion!BB13,DB_FEConversion!BH13)</f>
        <v>5329925.5100000007</v>
      </c>
      <c r="V13" s="241">
        <f>DB_FEConversion!BI13</f>
        <v>417675.18011309998</v>
      </c>
      <c r="W13" s="241">
        <f>SUM(DB_FEConversion!BJ13:BK13)</f>
        <v>9521.2001280000004</v>
      </c>
      <c r="X13" s="241">
        <f>SUM(DB_FEConversion!BL13:BM13)</f>
        <v>1216309.3535999998</v>
      </c>
      <c r="Y13" s="241">
        <f>DB_FEConversion!BN13</f>
        <v>353959.80048000003</v>
      </c>
      <c r="Z13" s="241">
        <f>DB_FEConversion!BO13</f>
        <v>9.7933968000000018</v>
      </c>
      <c r="AA13" s="241">
        <f>DB_FEConversion!BS13</f>
        <v>2329.2403200000008</v>
      </c>
      <c r="AB13" s="241">
        <f>DB_FEConversion!BW13</f>
        <v>1191.0888000000002</v>
      </c>
      <c r="AC13" s="241">
        <f>SUM(DB_FEConversion!CA13:CB13)</f>
        <v>7157.3812414545464</v>
      </c>
      <c r="AD13" s="241">
        <f>SUM(DB_FEConversion!CC13:CD13)</f>
        <v>1298929.8979636366</v>
      </c>
      <c r="AE13" s="241">
        <f>DB_FEConversion!CE13</f>
        <v>619388.10880000005</v>
      </c>
      <c r="AF13" s="241">
        <f>SUM(DB_FEConversion!CF13,DB_FEConversion!CI13)</f>
        <v>6540.7649999999994</v>
      </c>
      <c r="AG13" s="241">
        <f>SUM(DB_FEConversion!CJ13,DB_FEConversion!CM13)</f>
        <v>1483819.26</v>
      </c>
      <c r="AH13" s="241">
        <f>DB_FEConversion!CN13</f>
        <v>683443.19999999995</v>
      </c>
      <c r="AI13" s="241">
        <f>SUM(DB_FEConversion!CR13,DB_FEConversion!CV13)</f>
        <v>0</v>
      </c>
      <c r="AJ13" s="241">
        <f>SUM(DB_FEConversion!CW13,DB_FEConversion!DA13)</f>
        <v>0</v>
      </c>
      <c r="AK13" s="241">
        <f>DB_FEConversion!DB13</f>
        <v>0</v>
      </c>
      <c r="AL13" s="241">
        <f>SUM(DB_FEConversion!DG13,DB_FEConversion!DJ13)</f>
        <v>0</v>
      </c>
      <c r="AM13" s="241">
        <f>SUM(DB_FEConversion!DK13,DB_FEConversion!DN13)</f>
        <v>0</v>
      </c>
      <c r="AN13" s="241">
        <f>DB_FEConversion!DO13</f>
        <v>0</v>
      </c>
      <c r="AO13" s="205">
        <f t="shared" si="0"/>
        <v>44469.083457387882</v>
      </c>
      <c r="AP13" s="205">
        <f t="shared" si="0"/>
        <v>10631315.021394746</v>
      </c>
      <c r="AQ13" s="205">
        <f t="shared" si="0"/>
        <v>2338293.7375930999</v>
      </c>
    </row>
    <row r="14" spans="1:43" x14ac:dyDescent="0.2">
      <c r="A14" s="203">
        <v>25</v>
      </c>
      <c r="B14" s="203" t="s">
        <v>43</v>
      </c>
      <c r="C14" s="203">
        <v>1975</v>
      </c>
      <c r="D14" s="204" t="s">
        <v>201</v>
      </c>
      <c r="E14" s="241">
        <f>SUM(DB_FEConversion!E14:H14)</f>
        <v>6704.9760572666655</v>
      </c>
      <c r="F14" s="241">
        <f>SUM(DB_FEConversion!I14:L14)</f>
        <v>726405.11984333338</v>
      </c>
      <c r="G14" s="241">
        <f>DB_FEConversion!M14</f>
        <v>182091.80000000002</v>
      </c>
      <c r="H14" s="241">
        <f>SUM(DB_FEConversion!O14:S14)</f>
        <v>2857.3861870000001</v>
      </c>
      <c r="I14" s="241">
        <f>SUM(DB_FEConversion!T14:X14)</f>
        <v>726148.14239333337</v>
      </c>
      <c r="J14" s="241">
        <f>DB_FEConversion!Y14</f>
        <v>160367.1942</v>
      </c>
      <c r="K14" s="241">
        <f>SUM(DB_FEConversion!AD14:AF14)</f>
        <v>11702.11797972</v>
      </c>
      <c r="L14" s="241">
        <f>SUM(DB_FEConversion!AG14:AI14)</f>
        <v>1382874.1946879998</v>
      </c>
      <c r="M14" s="241">
        <f>DB_FEConversion!AJ14</f>
        <v>138792.11807999999</v>
      </c>
      <c r="N14" s="241">
        <f>SUM(DB_FEConversion!AK14:AL14)</f>
        <v>0</v>
      </c>
      <c r="O14" s="241">
        <f>SUM(DB_FEConversion!AM14:AN14)</f>
        <v>0</v>
      </c>
      <c r="P14" s="241">
        <f>DB_FEConversion!AO14</f>
        <v>0</v>
      </c>
      <c r="Q14" s="241">
        <f>DB_FEConversion!AP14</f>
        <v>29.801519999999993</v>
      </c>
      <c r="R14" s="241">
        <f>DB_FEConversion!AQ14</f>
        <v>4066.0704000000001</v>
      </c>
      <c r="S14" s="241">
        <f>DB_FEConversion!AR14</f>
        <v>3388.3919999999998</v>
      </c>
      <c r="T14" s="241">
        <f>SUM(DB_FEConversion!AS14,DB_FEConversion!AT14,DB_FEConversion!AZ14)</f>
        <v>37119.563192666668</v>
      </c>
      <c r="U14" s="241">
        <f>SUM(DB_FEConversion!BA14,DB_FEConversion!BB14,DB_FEConversion!BH14)</f>
        <v>17869606.138533331</v>
      </c>
      <c r="V14" s="241">
        <f>DB_FEConversion!BI14</f>
        <v>1400336.8243062119</v>
      </c>
      <c r="W14" s="241">
        <f>SUM(DB_FEConversion!BJ14:BK14)</f>
        <v>20063.562815999998</v>
      </c>
      <c r="X14" s="241">
        <f>SUM(DB_FEConversion!BL14:BM14)</f>
        <v>2563069.6541999998</v>
      </c>
      <c r="Y14" s="241">
        <f>DB_FEConversion!BN14</f>
        <v>745882.30431000004</v>
      </c>
      <c r="Z14" s="241">
        <f>DB_FEConversion!BO14</f>
        <v>230.02894079999996</v>
      </c>
      <c r="AA14" s="241">
        <f>DB_FEConversion!BS14</f>
        <v>54709.585919999998</v>
      </c>
      <c r="AB14" s="241">
        <f>DB_FEConversion!BW14</f>
        <v>27976.492799999996</v>
      </c>
      <c r="AC14" s="241">
        <f>SUM(DB_FEConversion!CA14:CB14)</f>
        <v>15660.136151181818</v>
      </c>
      <c r="AD14" s="241">
        <f>SUM(DB_FEConversion!CC14:CD14)</f>
        <v>2842019.7788454546</v>
      </c>
      <c r="AE14" s="241">
        <f>DB_FEConversion!CE14</f>
        <v>1355202.6624</v>
      </c>
      <c r="AF14" s="241">
        <f>SUM(DB_FEConversion!CF14,DB_FEConversion!CI14)</f>
        <v>17309.985000000001</v>
      </c>
      <c r="AG14" s="241">
        <f>SUM(DB_FEConversion!CJ14,DB_FEConversion!CM14)</f>
        <v>3926893.74</v>
      </c>
      <c r="AH14" s="241">
        <f>DB_FEConversion!CN14</f>
        <v>1808716.8</v>
      </c>
      <c r="AI14" s="241">
        <f>SUM(DB_FEConversion!CR14,DB_FEConversion!CV14)</f>
        <v>0.40900000000000003</v>
      </c>
      <c r="AJ14" s="241">
        <f>SUM(DB_FEConversion!CW14,DB_FEConversion!DA14)</f>
        <v>36.143999999999998</v>
      </c>
      <c r="AK14" s="241">
        <f>DB_FEConversion!DB14</f>
        <v>17.29</v>
      </c>
      <c r="AL14" s="241">
        <f>SUM(DB_FEConversion!DG14,DB_FEConversion!DJ14)</f>
        <v>0</v>
      </c>
      <c r="AM14" s="241">
        <f>SUM(DB_FEConversion!DK14,DB_FEConversion!DN14)</f>
        <v>0</v>
      </c>
      <c r="AN14" s="241">
        <f>DB_FEConversion!DO14</f>
        <v>0</v>
      </c>
      <c r="AO14" s="205">
        <f t="shared" si="0"/>
        <v>111677.96684463514</v>
      </c>
      <c r="AP14" s="205">
        <f t="shared" si="0"/>
        <v>30095828.568823449</v>
      </c>
      <c r="AQ14" s="205">
        <f t="shared" si="0"/>
        <v>5822771.8780962117</v>
      </c>
    </row>
    <row r="15" spans="1:43" x14ac:dyDescent="0.2">
      <c r="A15" s="203">
        <v>26</v>
      </c>
      <c r="B15" s="203" t="s">
        <v>44</v>
      </c>
      <c r="C15" s="203">
        <v>1975</v>
      </c>
      <c r="D15" s="204" t="s">
        <v>201</v>
      </c>
      <c r="E15" s="241">
        <f>SUM(DB_FEConversion!E15:H15)</f>
        <v>3051.5311442000002</v>
      </c>
      <c r="F15" s="241">
        <f>SUM(DB_FEConversion!I15:L15)</f>
        <v>330597.42906999995</v>
      </c>
      <c r="G15" s="241">
        <f>DB_FEConversion!M15</f>
        <v>82872.600000000006</v>
      </c>
      <c r="H15" s="241">
        <f>SUM(DB_FEConversion!O15:S15)</f>
        <v>1487.8155470000002</v>
      </c>
      <c r="I15" s="241">
        <f>SUM(DB_FEConversion!T15:X15)</f>
        <v>378098.87252666673</v>
      </c>
      <c r="J15" s="241">
        <f>DB_FEConversion!Y15</f>
        <v>83501.770199999999</v>
      </c>
      <c r="K15" s="241">
        <f>SUM(DB_FEConversion!AD15:AF15)</f>
        <v>39009.74405832</v>
      </c>
      <c r="L15" s="241">
        <f>SUM(DB_FEConversion!AG15:AI15)</f>
        <v>4609897.8401279999</v>
      </c>
      <c r="M15" s="241">
        <f>DB_FEConversion!AJ15</f>
        <v>462672.22847999993</v>
      </c>
      <c r="N15" s="241">
        <f>SUM(DB_FEConversion!AK15:AL15)</f>
        <v>1.6168400000000001</v>
      </c>
      <c r="O15" s="241">
        <f>SUM(DB_FEConversion!AM15:AN15)</f>
        <v>259.072</v>
      </c>
      <c r="P15" s="241">
        <f>DB_FEConversion!AO15</f>
        <v>37.054000000000002</v>
      </c>
      <c r="Q15" s="241">
        <f>DB_FEConversion!AP15</f>
        <v>1196.6138099999998</v>
      </c>
      <c r="R15" s="241">
        <f>DB_FEConversion!AQ15</f>
        <v>163264.02119999999</v>
      </c>
      <c r="S15" s="241">
        <f>DB_FEConversion!AR15</f>
        <v>136053.351</v>
      </c>
      <c r="T15" s="241">
        <f>SUM(DB_FEConversion!AS15,DB_FEConversion!AT15,DB_FEConversion!AZ15)</f>
        <v>276815.1206566667</v>
      </c>
      <c r="U15" s="241">
        <f>SUM(DB_FEConversion!BA15,DB_FEConversion!BB15,DB_FEConversion!BH15)</f>
        <v>133260651.63133335</v>
      </c>
      <c r="V15" s="241">
        <f>DB_FEConversion!BI15</f>
        <v>10442860.142731382</v>
      </c>
      <c r="W15" s="241">
        <f>SUM(DB_FEConversion!BJ15:BK15)</f>
        <v>31249.147775999998</v>
      </c>
      <c r="X15" s="241">
        <f>SUM(DB_FEConversion!BL15:BM15)</f>
        <v>3991999.9811999993</v>
      </c>
      <c r="Y15" s="241">
        <f>DB_FEConversion!BN15</f>
        <v>1161717.2166599999</v>
      </c>
      <c r="Z15" s="241">
        <f>DB_FEConversion!BO15</f>
        <v>248.8644864</v>
      </c>
      <c r="AA15" s="241">
        <f>DB_FEConversion!BS15</f>
        <v>59189.391360000009</v>
      </c>
      <c r="AB15" s="241">
        <f>DB_FEConversion!BW15</f>
        <v>30267.3024</v>
      </c>
      <c r="AC15" s="241">
        <f>SUM(DB_FEConversion!CA15:CB15)</f>
        <v>39461.031543999998</v>
      </c>
      <c r="AD15" s="241">
        <f>SUM(DB_FEConversion!CC15:CD15)</f>
        <v>7161434.0423999997</v>
      </c>
      <c r="AE15" s="241">
        <f>DB_FEConversion!CE15</f>
        <v>3414893.3632</v>
      </c>
      <c r="AF15" s="241">
        <f>SUM(DB_FEConversion!CF15,DB_FEConversion!CI15)</f>
        <v>26656.918750000004</v>
      </c>
      <c r="AG15" s="241">
        <f>SUM(DB_FEConversion!CJ15,DB_FEConversion!CM15)</f>
        <v>6047312.4250000007</v>
      </c>
      <c r="AH15" s="241">
        <f>DB_FEConversion!CN15</f>
        <v>2785376</v>
      </c>
      <c r="AI15" s="241">
        <f>SUM(DB_FEConversion!CR15,DB_FEConversion!CV15)</f>
        <v>20.041000000000004</v>
      </c>
      <c r="AJ15" s="241">
        <f>SUM(DB_FEConversion!CW15,DB_FEConversion!DA15)</f>
        <v>1771.056</v>
      </c>
      <c r="AK15" s="241">
        <f>DB_FEConversion!DB15</f>
        <v>847.21</v>
      </c>
      <c r="AL15" s="241">
        <f>SUM(DB_FEConversion!DG15,DB_FEConversion!DJ15)</f>
        <v>0</v>
      </c>
      <c r="AM15" s="241">
        <f>SUM(DB_FEConversion!DK15,DB_FEConversion!DN15)</f>
        <v>0</v>
      </c>
      <c r="AN15" s="241">
        <f>DB_FEConversion!DO15</f>
        <v>0</v>
      </c>
      <c r="AO15" s="205">
        <f t="shared" si="0"/>
        <v>419198.44561258669</v>
      </c>
      <c r="AP15" s="205">
        <f t="shared" si="0"/>
        <v>156004475.76221806</v>
      </c>
      <c r="AQ15" s="205">
        <f t="shared" si="0"/>
        <v>18601098.238671385</v>
      </c>
    </row>
    <row r="16" spans="1:43" x14ac:dyDescent="0.2">
      <c r="A16" s="203">
        <v>27</v>
      </c>
      <c r="B16" s="203" t="s">
        <v>45</v>
      </c>
      <c r="C16" s="203">
        <v>1975</v>
      </c>
      <c r="D16" s="204" t="s">
        <v>201</v>
      </c>
      <c r="E16" s="241">
        <f>SUM(DB_FEConversion!E16:H16)</f>
        <v>2316.373449133333</v>
      </c>
      <c r="F16" s="241">
        <f>SUM(DB_FEConversion!I16:L16)</f>
        <v>250951.75859666668</v>
      </c>
      <c r="G16" s="241">
        <f>DB_FEConversion!M16</f>
        <v>62907.4</v>
      </c>
      <c r="H16" s="241">
        <f>SUM(DB_FEConversion!O16:S16)</f>
        <v>2031.6624930000003</v>
      </c>
      <c r="I16" s="241">
        <f>SUM(DB_FEConversion!T16:X16)</f>
        <v>516306.80934000004</v>
      </c>
      <c r="J16" s="241">
        <f>DB_FEConversion!Y16</f>
        <v>114024.4938</v>
      </c>
      <c r="K16" s="241">
        <f>SUM(DB_FEConversion!AD16:AF16)</f>
        <v>10707.649326360002</v>
      </c>
      <c r="L16" s="241">
        <f>SUM(DB_FEConversion!AG16:AI16)</f>
        <v>1265354.8669440001</v>
      </c>
      <c r="M16" s="241">
        <f>DB_FEConversion!AJ16</f>
        <v>126997.29503999998</v>
      </c>
      <c r="N16" s="241">
        <f>SUM(DB_FEConversion!AK16:AL16)</f>
        <v>0</v>
      </c>
      <c r="O16" s="241">
        <f>SUM(DB_FEConversion!AM16:AN16)</f>
        <v>0</v>
      </c>
      <c r="P16" s="241">
        <f>DB_FEConversion!AO16</f>
        <v>0</v>
      </c>
      <c r="Q16" s="241">
        <f>DB_FEConversion!AP16</f>
        <v>16.556399999999996</v>
      </c>
      <c r="R16" s="241">
        <f>DB_FEConversion!AQ16</f>
        <v>2258.9279999999999</v>
      </c>
      <c r="S16" s="241">
        <f>DB_FEConversion!AR16</f>
        <v>1882.44</v>
      </c>
      <c r="T16" s="241">
        <f>SUM(DB_FEConversion!AS16,DB_FEConversion!AT16,DB_FEConversion!AZ16)</f>
        <v>225832.97492466669</v>
      </c>
      <c r="U16" s="241">
        <f>SUM(DB_FEConversion!BA16,DB_FEConversion!BB16,DB_FEConversion!BH16)</f>
        <v>108717505.48493335</v>
      </c>
      <c r="V16" s="241">
        <f>DB_FEConversion!BI16</f>
        <v>8519556.9055647943</v>
      </c>
      <c r="W16" s="241">
        <f>SUM(DB_FEConversion!BJ16:BK16)</f>
        <v>18320.505983999999</v>
      </c>
      <c r="X16" s="241">
        <f>SUM(DB_FEConversion!BL16:BM16)</f>
        <v>2340398.5307999998</v>
      </c>
      <c r="Y16" s="241">
        <f>DB_FEConversion!BN16</f>
        <v>681082.48493999999</v>
      </c>
      <c r="Z16" s="241">
        <f>DB_FEConversion!BO16</f>
        <v>35.612352000000001</v>
      </c>
      <c r="AA16" s="241">
        <f>DB_FEConversion!BS16</f>
        <v>8469.9648000000016</v>
      </c>
      <c r="AB16" s="241">
        <f>DB_FEConversion!BW16</f>
        <v>4331.232</v>
      </c>
      <c r="AC16" s="241">
        <f>SUM(DB_FEConversion!CA16:CB16)</f>
        <v>8487.1828115454555</v>
      </c>
      <c r="AD16" s="241">
        <f>SUM(DB_FEConversion!CC16:CD16)</f>
        <v>1540263.8383363639</v>
      </c>
      <c r="AE16" s="241">
        <f>DB_FEConversion!CE16</f>
        <v>734466.96960000007</v>
      </c>
      <c r="AF16" s="241">
        <f>SUM(DB_FEConversion!CF16,DB_FEConversion!CI16)</f>
        <v>7020.7445000000007</v>
      </c>
      <c r="AG16" s="241">
        <f>SUM(DB_FEConversion!CJ16,DB_FEConversion!CM16)</f>
        <v>1592706.0380000002</v>
      </c>
      <c r="AH16" s="241">
        <f>DB_FEConversion!CN16</f>
        <v>733596.16000000003</v>
      </c>
      <c r="AI16" s="241">
        <f>SUM(DB_FEConversion!CR16,DB_FEConversion!CV16)</f>
        <v>0</v>
      </c>
      <c r="AJ16" s="241">
        <f>SUM(DB_FEConversion!CW16,DB_FEConversion!DA16)</f>
        <v>0</v>
      </c>
      <c r="AK16" s="241">
        <f>DB_FEConversion!DB16</f>
        <v>0</v>
      </c>
      <c r="AL16" s="241">
        <f>SUM(DB_FEConversion!DG16,DB_FEConversion!DJ16)</f>
        <v>0</v>
      </c>
      <c r="AM16" s="241">
        <f>SUM(DB_FEConversion!DK16,DB_FEConversion!DN16)</f>
        <v>0</v>
      </c>
      <c r="AN16" s="241">
        <f>DB_FEConversion!DO16</f>
        <v>0</v>
      </c>
      <c r="AO16" s="205">
        <f t="shared" si="0"/>
        <v>274769.26224070543</v>
      </c>
      <c r="AP16" s="205">
        <f t="shared" si="0"/>
        <v>116234216.21975037</v>
      </c>
      <c r="AQ16" s="205">
        <f t="shared" si="0"/>
        <v>10978845.380944794</v>
      </c>
    </row>
    <row r="17" spans="1:43" x14ac:dyDescent="0.2">
      <c r="A17" s="203">
        <v>28</v>
      </c>
      <c r="B17" s="203" t="s">
        <v>46</v>
      </c>
      <c r="C17" s="203">
        <v>1975</v>
      </c>
      <c r="D17" s="204" t="s">
        <v>201</v>
      </c>
      <c r="E17" s="241">
        <f>SUM(DB_FEConversion!E17:H17)</f>
        <v>509.26973020000003</v>
      </c>
      <c r="F17" s="241">
        <f>SUM(DB_FEConversion!I17:L17)</f>
        <v>55173.372170000002</v>
      </c>
      <c r="G17" s="241">
        <f>DB_FEConversion!M17</f>
        <v>13830.6</v>
      </c>
      <c r="H17" s="241">
        <f>SUM(DB_FEConversion!O17:S17)</f>
        <v>2930.9077116666667</v>
      </c>
      <c r="I17" s="241">
        <f>SUM(DB_FEConversion!T17:X17)</f>
        <v>744832.18265555566</v>
      </c>
      <c r="J17" s="241">
        <f>DB_FEConversion!Y17</f>
        <v>164493.497</v>
      </c>
      <c r="K17" s="241">
        <f>SUM(DB_FEConversion!AD17:AF17)</f>
        <v>2158.0372396800003</v>
      </c>
      <c r="L17" s="241">
        <f>SUM(DB_FEConversion!AG17:AI17)</f>
        <v>255021.69907199999</v>
      </c>
      <c r="M17" s="241">
        <f>DB_FEConversion!AJ17</f>
        <v>25595.243519999996</v>
      </c>
      <c r="N17" s="241">
        <f>SUM(DB_FEConversion!AK17:AL17)</f>
        <v>0</v>
      </c>
      <c r="O17" s="241">
        <f>SUM(DB_FEConversion!AM17:AN17)</f>
        <v>0</v>
      </c>
      <c r="P17" s="241">
        <f>DB_FEConversion!AO17</f>
        <v>0</v>
      </c>
      <c r="Q17" s="241">
        <f>DB_FEConversion!AP17</f>
        <v>4.4150399999999994</v>
      </c>
      <c r="R17" s="241">
        <f>DB_FEConversion!AQ17</f>
        <v>602.38080000000002</v>
      </c>
      <c r="S17" s="241">
        <f>DB_FEConversion!AR17</f>
        <v>501.98400000000004</v>
      </c>
      <c r="T17" s="241">
        <f>SUM(DB_FEConversion!AS17,DB_FEConversion!AT17,DB_FEConversion!AZ17)</f>
        <v>14851.523128000001</v>
      </c>
      <c r="U17" s="241">
        <f>SUM(DB_FEConversion!BA17,DB_FEConversion!BB17,DB_FEConversion!BH17)</f>
        <v>7149622.6256000008</v>
      </c>
      <c r="V17" s="241">
        <f>DB_FEConversion!BI17</f>
        <v>560274.23127873603</v>
      </c>
      <c r="W17" s="241">
        <f>SUM(DB_FEConversion!BJ17:BK17)</f>
        <v>3401.4625919999999</v>
      </c>
      <c r="X17" s="241">
        <f>SUM(DB_FEConversion!BL17:BM17)</f>
        <v>434528.28539999994</v>
      </c>
      <c r="Y17" s="241">
        <f>DB_FEConversion!BN17</f>
        <v>126452.65347</v>
      </c>
      <c r="Z17" s="241">
        <f>DB_FEConversion!BO17</f>
        <v>528.09857280000006</v>
      </c>
      <c r="AA17" s="241">
        <f>DB_FEConversion!BS17</f>
        <v>125601.82272000003</v>
      </c>
      <c r="AB17" s="241">
        <f>DB_FEConversion!BW17</f>
        <v>64228.204800000007</v>
      </c>
      <c r="AC17" s="241">
        <f>SUM(DB_FEConversion!CA17:CB17)</f>
        <v>12481.092307363635</v>
      </c>
      <c r="AD17" s="241">
        <f>SUM(DB_FEConversion!CC17:CD17)</f>
        <v>2265083.193190909</v>
      </c>
      <c r="AE17" s="241">
        <f>DB_FEConversion!CE17</f>
        <v>1080093.3888000001</v>
      </c>
      <c r="AF17" s="241">
        <f>SUM(DB_FEConversion!CF17,DB_FEConversion!CI17)</f>
        <v>4447.0195000000003</v>
      </c>
      <c r="AG17" s="241">
        <f>SUM(DB_FEConversion!CJ17,DB_FEConversion!CM17)</f>
        <v>1008838.138</v>
      </c>
      <c r="AH17" s="241">
        <f>DB_FEConversion!CN17</f>
        <v>464668.15999999997</v>
      </c>
      <c r="AI17" s="241">
        <f>SUM(DB_FEConversion!CR17,DB_FEConversion!CV17)</f>
        <v>0</v>
      </c>
      <c r="AJ17" s="241">
        <f>SUM(DB_FEConversion!CW17,DB_FEConversion!DA17)</f>
        <v>0</v>
      </c>
      <c r="AK17" s="241">
        <f>DB_FEConversion!DB17</f>
        <v>0</v>
      </c>
      <c r="AL17" s="241">
        <f>SUM(DB_FEConversion!DG17,DB_FEConversion!DJ17)</f>
        <v>0</v>
      </c>
      <c r="AM17" s="241">
        <f>SUM(DB_FEConversion!DK17,DB_FEConversion!DN17)</f>
        <v>0</v>
      </c>
      <c r="AN17" s="241">
        <f>DB_FEConversion!DO17</f>
        <v>0</v>
      </c>
      <c r="AO17" s="205">
        <f t="shared" si="0"/>
        <v>41311.825821710307</v>
      </c>
      <c r="AP17" s="205">
        <f t="shared" si="0"/>
        <v>12039303.699608468</v>
      </c>
      <c r="AQ17" s="205">
        <f t="shared" si="0"/>
        <v>2500137.9628687361</v>
      </c>
    </row>
    <row r="18" spans="1:43" x14ac:dyDescent="0.2">
      <c r="A18" s="203">
        <v>29</v>
      </c>
      <c r="B18" s="203" t="s">
        <v>47</v>
      </c>
      <c r="C18" s="203">
        <v>1975</v>
      </c>
      <c r="D18" s="204" t="s">
        <v>201</v>
      </c>
      <c r="E18" s="241">
        <f>SUM(DB_FEConversion!E18:H18)</f>
        <v>6217.2324419333336</v>
      </c>
      <c r="F18" s="241">
        <f>SUM(DB_FEConversion!I18:L18)</f>
        <v>673563.84847666672</v>
      </c>
      <c r="G18" s="241">
        <f>DB_FEConversion!M18</f>
        <v>168845.80000000002</v>
      </c>
      <c r="H18" s="241">
        <f>SUM(DB_FEConversion!O18:S18)</f>
        <v>2863.490862333334</v>
      </c>
      <c r="I18" s="241">
        <f>SUM(DB_FEConversion!T18:X18)</f>
        <v>727699.52479777788</v>
      </c>
      <c r="J18" s="241">
        <f>DB_FEConversion!Y18</f>
        <v>160709.81140000001</v>
      </c>
      <c r="K18" s="241">
        <f>SUM(DB_FEConversion!AD18:AF18)</f>
        <v>58568.969637359995</v>
      </c>
      <c r="L18" s="241">
        <f>SUM(DB_FEConversion!AG18:AI18)</f>
        <v>6921269.8813439989</v>
      </c>
      <c r="M18" s="241">
        <f>DB_FEConversion!AJ18</f>
        <v>694652.99903999991</v>
      </c>
      <c r="N18" s="241">
        <f>SUM(DB_FEConversion!AK18:AL18)</f>
        <v>117218.07053</v>
      </c>
      <c r="O18" s="241">
        <f>SUM(DB_FEConversion!AM18:AN18)</f>
        <v>18782266.623999998</v>
      </c>
      <c r="P18" s="241">
        <f>DB_FEConversion!AO18</f>
        <v>2686350.1555000003</v>
      </c>
      <c r="Q18" s="241">
        <f>DB_FEConversion!AP18</f>
        <v>2297.6144099999997</v>
      </c>
      <c r="R18" s="241">
        <f>DB_FEConversion!AQ18</f>
        <v>313482.73320000002</v>
      </c>
      <c r="S18" s="241">
        <f>DB_FEConversion!AR18</f>
        <v>261235.611</v>
      </c>
      <c r="T18" s="241">
        <f>SUM(DB_FEConversion!AS18,DB_FEConversion!AT18,DB_FEConversion!AZ18)</f>
        <v>15139.2988</v>
      </c>
      <c r="U18" s="241">
        <f>SUM(DB_FEConversion!BA18,DB_FEConversion!BB18,DB_FEConversion!BH18)</f>
        <v>7288159.7600000007</v>
      </c>
      <c r="V18" s="241">
        <f>DB_FEConversion!BI18</f>
        <v>571130.57860559993</v>
      </c>
      <c r="W18" s="241">
        <f>SUM(DB_FEConversion!BJ18:BK18)</f>
        <v>51506.243711999996</v>
      </c>
      <c r="X18" s="241">
        <f>SUM(DB_FEConversion!BL18:BM18)</f>
        <v>6579793.0044</v>
      </c>
      <c r="Y18" s="241">
        <f>DB_FEConversion!BN18</f>
        <v>1914794.3014200004</v>
      </c>
      <c r="Z18" s="241">
        <f>DB_FEConversion!BO18</f>
        <v>841.18197599999996</v>
      </c>
      <c r="AA18" s="241">
        <f>DB_FEConversion!BS18</f>
        <v>200064.90240000002</v>
      </c>
      <c r="AB18" s="241">
        <f>DB_FEConversion!BW18</f>
        <v>102305.916</v>
      </c>
      <c r="AC18" s="241">
        <f>SUM(DB_FEConversion!CA18:CB18)</f>
        <v>123654.13863727273</v>
      </c>
      <c r="AD18" s="241">
        <f>SUM(DB_FEConversion!CC18:CD18)</f>
        <v>22440897.342818186</v>
      </c>
      <c r="AE18" s="241">
        <f>DB_FEConversion!CE18</f>
        <v>10700827.648000002</v>
      </c>
      <c r="AF18" s="241">
        <f>SUM(DB_FEConversion!CF18,DB_FEConversion!CI18)</f>
        <v>38071.591249999998</v>
      </c>
      <c r="AG18" s="241">
        <f>SUM(DB_FEConversion!CJ18,DB_FEConversion!CM18)</f>
        <v>8636812.4149999991</v>
      </c>
      <c r="AH18" s="241">
        <f>DB_FEConversion!CN18</f>
        <v>3978092.8</v>
      </c>
      <c r="AI18" s="241">
        <f>SUM(DB_FEConversion!CR18,DB_FEConversion!CV18)</f>
        <v>33.947000000000003</v>
      </c>
      <c r="AJ18" s="241">
        <f>SUM(DB_FEConversion!CW18,DB_FEConversion!DA18)</f>
        <v>2999.9519999999998</v>
      </c>
      <c r="AK18" s="241">
        <f>DB_FEConversion!DB18</f>
        <v>1435.07</v>
      </c>
      <c r="AL18" s="241">
        <f>SUM(DB_FEConversion!DG18,DB_FEConversion!DJ18)</f>
        <v>0</v>
      </c>
      <c r="AM18" s="241">
        <f>SUM(DB_FEConversion!DK18,DB_FEConversion!DN18)</f>
        <v>0</v>
      </c>
      <c r="AN18" s="241">
        <f>DB_FEConversion!DO18</f>
        <v>0</v>
      </c>
      <c r="AO18" s="205">
        <f t="shared" si="0"/>
        <v>416411.77925689938</v>
      </c>
      <c r="AP18" s="205">
        <f t="shared" si="0"/>
        <v>72567009.988436624</v>
      </c>
      <c r="AQ18" s="205">
        <f t="shared" si="0"/>
        <v>21240380.690965604</v>
      </c>
    </row>
    <row r="19" spans="1:43" x14ac:dyDescent="0.2">
      <c r="A19" s="203">
        <v>31</v>
      </c>
      <c r="B19" s="203" t="s">
        <v>48</v>
      </c>
      <c r="C19" s="203">
        <v>1975</v>
      </c>
      <c r="D19" s="204" t="s">
        <v>202</v>
      </c>
      <c r="E19" s="241">
        <f>SUM(DB_FEConversion!E19:H19)</f>
        <v>14878.632609866665</v>
      </c>
      <c r="F19" s="241">
        <f>SUM(DB_FEConversion!I19:L19)</f>
        <v>1611924.4590533332</v>
      </c>
      <c r="G19" s="241">
        <f>DB_FEConversion!M19</f>
        <v>404069.60000000003</v>
      </c>
      <c r="H19" s="241">
        <f>SUM(DB_FEConversion!O19:S19)</f>
        <v>74820.758830000006</v>
      </c>
      <c r="I19" s="241">
        <f>SUM(DB_FEConversion!T19:X19)</f>
        <v>19014214.908733331</v>
      </c>
      <c r="J19" s="241">
        <f>DB_FEConversion!Y19</f>
        <v>4199220.6779999994</v>
      </c>
      <c r="K19" s="241">
        <f>SUM(DB_FEConversion!AD19:AF19)</f>
        <v>38633.295398040005</v>
      </c>
      <c r="L19" s="241">
        <f>SUM(DB_FEConversion!AG19:AI19)</f>
        <v>4565411.7788159996</v>
      </c>
      <c r="M19" s="241">
        <f>DB_FEConversion!AJ19</f>
        <v>458207.38655999996</v>
      </c>
      <c r="N19" s="241">
        <f>SUM(DB_FEConversion!AK19:AL19)</f>
        <v>4.0420999999999996</v>
      </c>
      <c r="O19" s="241">
        <f>SUM(DB_FEConversion!AM19:AN19)</f>
        <v>647.67999999999995</v>
      </c>
      <c r="P19" s="241">
        <f>DB_FEConversion!AO19</f>
        <v>92.635000000000005</v>
      </c>
      <c r="Q19" s="241">
        <f>DB_FEConversion!AP19</f>
        <v>40402.72088999999</v>
      </c>
      <c r="R19" s="241">
        <f>DB_FEConversion!AQ19</f>
        <v>5512480.8228000002</v>
      </c>
      <c r="S19" s="241">
        <f>DB_FEConversion!AR19</f>
        <v>4593734.0189999994</v>
      </c>
      <c r="T19" s="241">
        <f>SUM(DB_FEConversion!AS19,DB_FEConversion!AT19,DB_FEConversion!AZ19)</f>
        <v>73010.25546866667</v>
      </c>
      <c r="U19" s="241">
        <f>SUM(DB_FEConversion!BA19,DB_FEConversion!BB19,DB_FEConversion!BH19)</f>
        <v>35147625.593733341</v>
      </c>
      <c r="V19" s="241">
        <f>DB_FEConversion!BI19</f>
        <v>2754314.4501489238</v>
      </c>
      <c r="W19" s="241">
        <f>SUM(DB_FEConversion!BJ19:BK19)</f>
        <v>58734.312384000004</v>
      </c>
      <c r="X19" s="241">
        <f>SUM(DB_FEConversion!BL19:BM19)</f>
        <v>7503160.5857999995</v>
      </c>
      <c r="Y19" s="241">
        <f>DB_FEConversion!BN19</f>
        <v>2183504.7276900001</v>
      </c>
      <c r="Z19" s="241">
        <f>DB_FEConversion!BO19</f>
        <v>1354.1197247999999</v>
      </c>
      <c r="AA19" s="241">
        <f>DB_FEConversion!BS19</f>
        <v>322060.90752000001</v>
      </c>
      <c r="AB19" s="241">
        <f>DB_FEConversion!BW19</f>
        <v>164690.23679999998</v>
      </c>
      <c r="AC19" s="241">
        <f>SUM(DB_FEConversion!CA19:CB19)</f>
        <v>21049.472487999999</v>
      </c>
      <c r="AD19" s="241">
        <f>SUM(DB_FEConversion!CC19:CD19)</f>
        <v>3820082.8248000005</v>
      </c>
      <c r="AE19" s="241">
        <f>DB_FEConversion!CE19</f>
        <v>1821587.0464000003</v>
      </c>
      <c r="AF19" s="241">
        <f>SUM(DB_FEConversion!CF19,DB_FEConversion!CI19)</f>
        <v>259845.16250000003</v>
      </c>
      <c r="AG19" s="241">
        <f>SUM(DB_FEConversion!CJ19,DB_FEConversion!CM19)</f>
        <v>58947731.150000006</v>
      </c>
      <c r="AH19" s="241">
        <f>DB_FEConversion!CN19</f>
        <v>27151168</v>
      </c>
      <c r="AI19" s="241">
        <f>SUM(DB_FEConversion!CR19,DB_FEConversion!CV19)</f>
        <v>19527.296000000002</v>
      </c>
      <c r="AJ19" s="241">
        <f>SUM(DB_FEConversion!CW19,DB_FEConversion!DA19)</f>
        <v>1725659.1359999999</v>
      </c>
      <c r="AK19" s="241">
        <f>DB_FEConversion!DB19</f>
        <v>825493.76</v>
      </c>
      <c r="AL19" s="241">
        <f>SUM(DB_FEConversion!DG19,DB_FEConversion!DJ19)</f>
        <v>127.93885000000002</v>
      </c>
      <c r="AM19" s="241">
        <f>SUM(DB_FEConversion!DK19,DB_FEConversion!DN19)</f>
        <v>30876.152500000004</v>
      </c>
      <c r="AN19" s="241">
        <f>DB_FEConversion!DO19</f>
        <v>10489.6</v>
      </c>
      <c r="AO19" s="205">
        <f t="shared" si="0"/>
        <v>602388.00724337331</v>
      </c>
      <c r="AP19" s="205">
        <f t="shared" si="0"/>
        <v>138201875.99975604</v>
      </c>
      <c r="AQ19" s="205">
        <f t="shared" si="0"/>
        <v>44566572.139598921</v>
      </c>
    </row>
    <row r="20" spans="1:43" x14ac:dyDescent="0.2">
      <c r="A20" s="203">
        <v>32</v>
      </c>
      <c r="B20" s="203" t="s">
        <v>49</v>
      </c>
      <c r="C20" s="203">
        <v>1975</v>
      </c>
      <c r="D20" s="204" t="s">
        <v>202</v>
      </c>
      <c r="E20" s="241">
        <f>SUM(DB_FEConversion!E20:H20)</f>
        <v>114.71511846666668</v>
      </c>
      <c r="F20" s="241">
        <f>SUM(DB_FEConversion!I20:L20)</f>
        <v>12428.030863333333</v>
      </c>
      <c r="G20" s="241">
        <f>DB_FEConversion!M20</f>
        <v>3115.4</v>
      </c>
      <c r="H20" s="241">
        <f>SUM(DB_FEConversion!O20:S20)</f>
        <v>4973.7178726666671</v>
      </c>
      <c r="I20" s="241">
        <f>SUM(DB_FEConversion!T20:X20)</f>
        <v>1263971.9511688889</v>
      </c>
      <c r="J20" s="241">
        <f>DB_FEConversion!Y20</f>
        <v>279143.63959999999</v>
      </c>
      <c r="K20" s="241">
        <f>SUM(DB_FEConversion!AD20:AF20)</f>
        <v>30262.848716520002</v>
      </c>
      <c r="L20" s="241">
        <f>SUM(DB_FEConversion!AG20:AI20)</f>
        <v>3576251.1214079997</v>
      </c>
      <c r="M20" s="241">
        <f>DB_FEConversion!AJ20</f>
        <v>358930.31328</v>
      </c>
      <c r="N20" s="241">
        <f>SUM(DB_FEConversion!AK20:AL20)</f>
        <v>3828.6771200000003</v>
      </c>
      <c r="O20" s="241">
        <f>SUM(DB_FEConversion!AM20:AN20)</f>
        <v>613482.49599999993</v>
      </c>
      <c r="P20" s="241">
        <f>DB_FEConversion!AO20</f>
        <v>87743.872000000003</v>
      </c>
      <c r="Q20" s="241">
        <f>DB_FEConversion!AP20</f>
        <v>14967.537479999997</v>
      </c>
      <c r="R20" s="241">
        <f>DB_FEConversion!AQ20</f>
        <v>2042146.2095999999</v>
      </c>
      <c r="S20" s="241">
        <f>DB_FEConversion!AR20</f>
        <v>1701788.5079999999</v>
      </c>
      <c r="T20" s="241">
        <f>SUM(DB_FEConversion!AS20,DB_FEConversion!AT20,DB_FEConversion!AZ20)</f>
        <v>9765.3558873333332</v>
      </c>
      <c r="U20" s="241">
        <f>SUM(DB_FEConversion!BA20,DB_FEConversion!BB20,DB_FEConversion!BH20)</f>
        <v>4701107.6774666663</v>
      </c>
      <c r="V20" s="241">
        <f>DB_FEConversion!BI20</f>
        <v>368398.39360474795</v>
      </c>
      <c r="W20" s="241">
        <f>SUM(DB_FEConversion!BJ20:BK20)</f>
        <v>6987.6470399999998</v>
      </c>
      <c r="X20" s="241">
        <f>SUM(DB_FEConversion!BL20:BM20)</f>
        <v>892654.32299999986</v>
      </c>
      <c r="Y20" s="241">
        <f>DB_FEConversion!BN20</f>
        <v>259772.52015</v>
      </c>
      <c r="Z20" s="241">
        <f>DB_FEConversion!BO20</f>
        <v>222.3326448</v>
      </c>
      <c r="AA20" s="241">
        <f>DB_FEConversion!BS20</f>
        <v>52879.115520000007</v>
      </c>
      <c r="AB20" s="241">
        <f>DB_FEConversion!BW20</f>
        <v>27040.456800000004</v>
      </c>
      <c r="AC20" s="241">
        <f>SUM(DB_FEConversion!CA20:CB20)</f>
        <v>10291.48845909091</v>
      </c>
      <c r="AD20" s="241">
        <f>SUM(DB_FEConversion!CC20:CD20)</f>
        <v>1867711.3322727275</v>
      </c>
      <c r="AE20" s="241">
        <f>DB_FEConversion!CE20</f>
        <v>890608.64000000013</v>
      </c>
      <c r="AF20" s="241">
        <f>SUM(DB_FEConversion!CF20,DB_FEConversion!CI20)</f>
        <v>20491.56725</v>
      </c>
      <c r="AG20" s="241">
        <f>SUM(DB_FEConversion!CJ20,DB_FEConversion!CM20)</f>
        <v>4648658.3990000002</v>
      </c>
      <c r="AH20" s="241">
        <f>DB_FEConversion!CN20</f>
        <v>2141159.6800000002</v>
      </c>
      <c r="AI20" s="241">
        <f>SUM(DB_FEConversion!CR20,DB_FEConversion!CV20)</f>
        <v>51.125</v>
      </c>
      <c r="AJ20" s="241">
        <f>SUM(DB_FEConversion!CW20,DB_FEConversion!DA20)</f>
        <v>4518</v>
      </c>
      <c r="AK20" s="241">
        <f>DB_FEConversion!DB20</f>
        <v>2161.25</v>
      </c>
      <c r="AL20" s="241">
        <f>SUM(DB_FEConversion!DG20,DB_FEConversion!DJ20)</f>
        <v>0</v>
      </c>
      <c r="AM20" s="241">
        <f>SUM(DB_FEConversion!DK20,DB_FEConversion!DN20)</f>
        <v>0</v>
      </c>
      <c r="AN20" s="241">
        <f>DB_FEConversion!DO20</f>
        <v>0</v>
      </c>
      <c r="AO20" s="205">
        <f t="shared" si="0"/>
        <v>101957.01258887758</v>
      </c>
      <c r="AP20" s="205">
        <f t="shared" si="0"/>
        <v>19675808.656299613</v>
      </c>
      <c r="AQ20" s="205">
        <f t="shared" si="0"/>
        <v>6119862.6734347483</v>
      </c>
    </row>
    <row r="21" spans="1:43" x14ac:dyDescent="0.2">
      <c r="A21" s="203">
        <v>33</v>
      </c>
      <c r="B21" s="203" t="s">
        <v>50</v>
      </c>
      <c r="C21" s="203">
        <v>1975</v>
      </c>
      <c r="D21" s="204" t="s">
        <v>202</v>
      </c>
      <c r="E21" s="241">
        <f>SUM(DB_FEConversion!E21:H21)</f>
        <v>38.4200278</v>
      </c>
      <c r="F21" s="241">
        <f>SUM(DB_FEConversion!I21:L21)</f>
        <v>4162.3571300000003</v>
      </c>
      <c r="G21" s="241">
        <f>DB_FEConversion!M21</f>
        <v>1043.4000000000001</v>
      </c>
      <c r="H21" s="241">
        <f>SUM(DB_FEConversion!O21:S21)</f>
        <v>8864.5194253333339</v>
      </c>
      <c r="I21" s="241">
        <f>SUM(DB_FEConversion!T21:X21)</f>
        <v>2252742.1540711112</v>
      </c>
      <c r="J21" s="241">
        <f>DB_FEConversion!Y21</f>
        <v>497509.96719999996</v>
      </c>
      <c r="K21" s="241">
        <f>SUM(DB_FEConversion!AD21:AF21)</f>
        <v>48163.284477000001</v>
      </c>
      <c r="L21" s="241">
        <f>SUM(DB_FEConversion!AG21:AI21)</f>
        <v>5691599.0208000001</v>
      </c>
      <c r="M21" s="241">
        <f>DB_FEConversion!AJ21</f>
        <v>571237.12799999991</v>
      </c>
      <c r="N21" s="241">
        <f>SUM(DB_FEConversion!AK21:AL21)</f>
        <v>1.2126299999999999</v>
      </c>
      <c r="O21" s="241">
        <f>SUM(DB_FEConversion!AM21:AN21)</f>
        <v>194.30399999999997</v>
      </c>
      <c r="P21" s="241">
        <f>DB_FEConversion!AO21</f>
        <v>27.790500000000005</v>
      </c>
      <c r="Q21" s="241">
        <f>DB_FEConversion!AP21</f>
        <v>543.46382999999992</v>
      </c>
      <c r="R21" s="241">
        <f>DB_FEConversion!AQ21</f>
        <v>74149.311600000001</v>
      </c>
      <c r="S21" s="241">
        <f>DB_FEConversion!AR21</f>
        <v>61791.093000000008</v>
      </c>
      <c r="T21" s="241">
        <f>SUM(DB_FEConversion!AS21,DB_FEConversion!AT21,DB_FEConversion!AZ21)</f>
        <v>129373.75154199998</v>
      </c>
      <c r="U21" s="241">
        <f>SUM(DB_FEConversion!BA21,DB_FEConversion!BB21,DB_FEConversion!BH21)</f>
        <v>62281389.808399998</v>
      </c>
      <c r="V21" s="241">
        <f>DB_FEConversion!BI21</f>
        <v>4880629.3178228028</v>
      </c>
      <c r="W21" s="241">
        <f>SUM(DB_FEConversion!BJ21:BK21)</f>
        <v>2227.6763519999995</v>
      </c>
      <c r="X21" s="241">
        <f>SUM(DB_FEConversion!BL21:BM21)</f>
        <v>284580.04739999998</v>
      </c>
      <c r="Y21" s="241">
        <f>DB_FEConversion!BN21</f>
        <v>82816.017570000011</v>
      </c>
      <c r="Z21" s="241">
        <f>DB_FEConversion!BO21</f>
        <v>3117.0893904000004</v>
      </c>
      <c r="AA21" s="241">
        <f>DB_FEConversion!BS21</f>
        <v>741361.80096000014</v>
      </c>
      <c r="AB21" s="241">
        <f>DB_FEConversion!BW21</f>
        <v>379105.46640000003</v>
      </c>
      <c r="AC21" s="241">
        <f>SUM(DB_FEConversion!CA21:CB21)</f>
        <v>7700.3469362727265</v>
      </c>
      <c r="AD21" s="241">
        <f>SUM(DB_FEConversion!CC21:CD21)</f>
        <v>1397467.9457181818</v>
      </c>
      <c r="AE21" s="241">
        <f>DB_FEConversion!CE21</f>
        <v>666375.4752000001</v>
      </c>
      <c r="AF21" s="241">
        <f>SUM(DB_FEConversion!CF21,DB_FEConversion!CI21)</f>
        <v>8430.9032499999994</v>
      </c>
      <c r="AG21" s="241">
        <f>SUM(DB_FEConversion!CJ21,DB_FEConversion!CM21)</f>
        <v>1912610.6229999999</v>
      </c>
      <c r="AH21" s="241">
        <f>DB_FEConversion!CN21</f>
        <v>880943.36</v>
      </c>
      <c r="AI21" s="241">
        <f>SUM(DB_FEConversion!CR21,DB_FEConversion!CV21)</f>
        <v>18.405000000000001</v>
      </c>
      <c r="AJ21" s="241">
        <f>SUM(DB_FEConversion!CW21,DB_FEConversion!DA21)</f>
        <v>1626.48</v>
      </c>
      <c r="AK21" s="241">
        <f>DB_FEConversion!DB21</f>
        <v>778.05000000000007</v>
      </c>
      <c r="AL21" s="241">
        <f>SUM(DB_FEConversion!DG21,DB_FEConversion!DJ21)</f>
        <v>0</v>
      </c>
      <c r="AM21" s="241">
        <f>SUM(DB_FEConversion!DK21,DB_FEConversion!DN21)</f>
        <v>0</v>
      </c>
      <c r="AN21" s="241">
        <f>DB_FEConversion!DO21</f>
        <v>0</v>
      </c>
      <c r="AO21" s="205">
        <f t="shared" si="0"/>
        <v>208479.07286080605</v>
      </c>
      <c r="AP21" s="205">
        <f t="shared" si="0"/>
        <v>74641883.853079289</v>
      </c>
      <c r="AQ21" s="205">
        <f t="shared" si="0"/>
        <v>8022257.0656928029</v>
      </c>
    </row>
    <row r="22" spans="1:43" x14ac:dyDescent="0.2">
      <c r="A22" s="203">
        <v>35</v>
      </c>
      <c r="B22" s="203" t="s">
        <v>51</v>
      </c>
      <c r="C22" s="203">
        <v>1975</v>
      </c>
      <c r="D22" s="204" t="s">
        <v>202</v>
      </c>
      <c r="E22" s="241">
        <f>SUM(DB_FEConversion!E22:H22)</f>
        <v>107558.63896213332</v>
      </c>
      <c r="F22" s="241">
        <f>SUM(DB_FEConversion!I22:L22)</f>
        <v>11652710.667146668</v>
      </c>
      <c r="G22" s="241">
        <f>DB_FEConversion!M22</f>
        <v>2921046.4000000004</v>
      </c>
      <c r="H22" s="241">
        <f>SUM(DB_FEConversion!O22:S22)</f>
        <v>69533.711860333337</v>
      </c>
      <c r="I22" s="241">
        <f>SUM(DB_FEConversion!T22:X22)</f>
        <v>17670616.569371112</v>
      </c>
      <c r="J22" s="241">
        <f>DB_FEConversion!Y22</f>
        <v>3902491.8382000001</v>
      </c>
      <c r="K22" s="241">
        <f>SUM(DB_FEConversion!AD22:AF22)</f>
        <v>69222.265413839996</v>
      </c>
      <c r="L22" s="241">
        <f>SUM(DB_FEConversion!AG22:AI22)</f>
        <v>8180201.6271359995</v>
      </c>
      <c r="M22" s="241">
        <f>DB_FEConversion!AJ22</f>
        <v>821005.63775999984</v>
      </c>
      <c r="N22" s="241">
        <f>SUM(DB_FEConversion!AK22:AL22)</f>
        <v>5.6589399999999994</v>
      </c>
      <c r="O22" s="241">
        <f>SUM(DB_FEConversion!AM22:AN22)</f>
        <v>906.75199999999995</v>
      </c>
      <c r="P22" s="241">
        <f>DB_FEConversion!AO22</f>
        <v>129.68900000000002</v>
      </c>
      <c r="Q22" s="241">
        <f>DB_FEConversion!AP22</f>
        <v>117236.97215999999</v>
      </c>
      <c r="R22" s="241">
        <f>DB_FEConversion!AQ22</f>
        <v>15995619.7632</v>
      </c>
      <c r="S22" s="241">
        <f>DB_FEConversion!AR22</f>
        <v>13329683.136</v>
      </c>
      <c r="T22" s="241">
        <f>SUM(DB_FEConversion!AS22,DB_FEConversion!AT22,DB_FEConversion!AZ22)</f>
        <v>675579.38442666666</v>
      </c>
      <c r="U22" s="241">
        <f>SUM(DB_FEConversion!BA22,DB_FEConversion!BB22,DB_FEConversion!BH22)</f>
        <v>325228436.8853333</v>
      </c>
      <c r="V22" s="241">
        <f>DB_FEConversion!BI22</f>
        <v>25486255.989717122</v>
      </c>
      <c r="W22" s="241">
        <f>SUM(DB_FEConversion!BJ22:BK22)</f>
        <v>29371.089791999999</v>
      </c>
      <c r="X22" s="241">
        <f>SUM(DB_FEConversion!BL22:BM22)</f>
        <v>3752082.8004000001</v>
      </c>
      <c r="Y22" s="241">
        <f>DB_FEConversion!BN22</f>
        <v>1091898.59922</v>
      </c>
      <c r="Z22" s="241">
        <f>DB_FEConversion!BO22</f>
        <v>26674.132766399998</v>
      </c>
      <c r="AA22" s="241">
        <f>DB_FEConversion!BS22</f>
        <v>6344118.06336</v>
      </c>
      <c r="AB22" s="241">
        <f>DB_FEConversion!BW22</f>
        <v>3244151.2823999999</v>
      </c>
      <c r="AC22" s="241">
        <f>SUM(DB_FEConversion!CA22:CB22)</f>
        <v>11122.204282454544</v>
      </c>
      <c r="AD22" s="241">
        <f>SUM(DB_FEConversion!CC22:CD22)</f>
        <v>2018470.6090636363</v>
      </c>
      <c r="AE22" s="241">
        <f>DB_FEConversion!CE22</f>
        <v>962497.43359999999</v>
      </c>
      <c r="AF22" s="241">
        <f>SUM(DB_FEConversion!CF22,DB_FEConversion!CI22)</f>
        <v>289218.91075000004</v>
      </c>
      <c r="AG22" s="241">
        <f>SUM(DB_FEConversion!CJ22,DB_FEConversion!CM22)</f>
        <v>65611375.753000006</v>
      </c>
      <c r="AH22" s="241">
        <f>DB_FEConversion!CN22</f>
        <v>30220424.960000001</v>
      </c>
      <c r="AI22" s="241">
        <f>SUM(DB_FEConversion!CR22,DB_FEConversion!CV22)</f>
        <v>257496.99300000005</v>
      </c>
      <c r="AJ22" s="241">
        <f>SUM(DB_FEConversion!CW22,DB_FEConversion!DA22)</f>
        <v>22755431.088</v>
      </c>
      <c r="AK22" s="241">
        <f>DB_FEConversion!DB22</f>
        <v>10885386.330000002</v>
      </c>
      <c r="AL22" s="241">
        <f>SUM(DB_FEConversion!DG22,DB_FEConversion!DJ22)</f>
        <v>5872.9942700000001</v>
      </c>
      <c r="AM22" s="241">
        <f>SUM(DB_FEConversion!DK22,DB_FEConversion!DN22)</f>
        <v>1417360.4554999999</v>
      </c>
      <c r="AN22" s="241">
        <f>DB_FEConversion!DO22</f>
        <v>481521.91999999998</v>
      </c>
      <c r="AO22" s="205">
        <f t="shared" si="0"/>
        <v>1658892.9566238276</v>
      </c>
      <c r="AP22" s="205">
        <f t="shared" si="0"/>
        <v>480627331.03351074</v>
      </c>
      <c r="AQ22" s="205">
        <f t="shared" si="0"/>
        <v>93346493.215897113</v>
      </c>
    </row>
    <row r="23" spans="1:43" x14ac:dyDescent="0.2">
      <c r="A23" s="203">
        <v>41</v>
      </c>
      <c r="B23" s="203" t="s">
        <v>52</v>
      </c>
      <c r="C23" s="203">
        <v>1975</v>
      </c>
      <c r="D23" s="204" t="s">
        <v>203</v>
      </c>
      <c r="E23" s="241">
        <f>SUM(DB_FEConversion!E23:H23)</f>
        <v>74366.732250066663</v>
      </c>
      <c r="F23" s="241">
        <f>SUM(DB_FEConversion!I23:L23)</f>
        <v>8056758.8297233339</v>
      </c>
      <c r="G23" s="241">
        <f>DB_FEConversion!M23</f>
        <v>2019630.2000000002</v>
      </c>
      <c r="H23" s="241">
        <f>SUM(DB_FEConversion!O23:S23)</f>
        <v>91772.911389333327</v>
      </c>
      <c r="I23" s="241">
        <f>SUM(DB_FEConversion!T23:X23)</f>
        <v>23322268.943057779</v>
      </c>
      <c r="J23" s="241">
        <f>DB_FEConversion!Y23</f>
        <v>5150638.8496000003</v>
      </c>
      <c r="K23" s="241">
        <f>SUM(DB_FEConversion!AD23:AF23)</f>
        <v>7124.3412231600014</v>
      </c>
      <c r="L23" s="241">
        <f>SUM(DB_FEConversion!AG23:AI23)</f>
        <v>841904.65766400017</v>
      </c>
      <c r="M23" s="241">
        <f>DB_FEConversion!AJ23</f>
        <v>84497.730240000004</v>
      </c>
      <c r="N23" s="241">
        <f>SUM(DB_FEConversion!AK23:AL23)</f>
        <v>0</v>
      </c>
      <c r="O23" s="241">
        <f>SUM(DB_FEConversion!AM23:AN23)</f>
        <v>0</v>
      </c>
      <c r="P23" s="241">
        <f>DB_FEConversion!AO23</f>
        <v>0</v>
      </c>
      <c r="Q23" s="241">
        <f>DB_FEConversion!AP23</f>
        <v>164875.94360999999</v>
      </c>
      <c r="R23" s="241">
        <f>DB_FEConversion!AQ23</f>
        <v>22495402.7172</v>
      </c>
      <c r="S23" s="241">
        <f>DB_FEConversion!AR23</f>
        <v>18746168.931000002</v>
      </c>
      <c r="T23" s="241">
        <f>SUM(DB_FEConversion!AS23,DB_FEConversion!AT23,DB_FEConversion!AZ23)</f>
        <v>33021.378852000002</v>
      </c>
      <c r="U23" s="241">
        <f>SUM(DB_FEConversion!BA23,DB_FEConversion!BB23,DB_FEConversion!BH23)</f>
        <v>15896712.770400003</v>
      </c>
      <c r="V23" s="241">
        <f>DB_FEConversion!BI23</f>
        <v>1245732.6762120239</v>
      </c>
      <c r="W23" s="241">
        <f>SUM(DB_FEConversion!BJ23:BK23)</f>
        <v>114079.12031999999</v>
      </c>
      <c r="X23" s="241">
        <f>SUM(DB_FEConversion!BL23:BM23)</f>
        <v>14573320.509</v>
      </c>
      <c r="Y23" s="241">
        <f>DB_FEConversion!BN23</f>
        <v>4241001.35745</v>
      </c>
      <c r="Z23" s="241">
        <f>DB_FEConversion!BO23</f>
        <v>378.09672479999995</v>
      </c>
      <c r="AA23" s="241">
        <f>DB_FEConversion!BS23</f>
        <v>89925.707519999996</v>
      </c>
      <c r="AB23" s="241">
        <f>DB_FEConversion!BW23</f>
        <v>45984.736799999999</v>
      </c>
      <c r="AC23" s="241">
        <f>SUM(DB_FEConversion!CA23:CB23)</f>
        <v>19281.427583363635</v>
      </c>
      <c r="AD23" s="241">
        <f>SUM(DB_FEConversion!CC23:CD23)</f>
        <v>3499215.972790909</v>
      </c>
      <c r="AE23" s="241">
        <f>DB_FEConversion!CE23</f>
        <v>1668583.3216000001</v>
      </c>
      <c r="AF23" s="241">
        <f>SUM(DB_FEConversion!CF23,DB_FEConversion!CI23)</f>
        <v>462157.06075</v>
      </c>
      <c r="AG23" s="241">
        <f>SUM(DB_FEConversion!CJ23,DB_FEConversion!CM23)</f>
        <v>104843630.353</v>
      </c>
      <c r="AH23" s="241">
        <f>DB_FEConversion!CN23</f>
        <v>48290696.960000001</v>
      </c>
      <c r="AI23" s="241">
        <f>SUM(DB_FEConversion!CR23,DB_FEConversion!CV23)</f>
        <v>1269147.0410000002</v>
      </c>
      <c r="AJ23" s="241">
        <f>SUM(DB_FEConversion!CW23,DB_FEConversion!DA23)</f>
        <v>112156603.05599999</v>
      </c>
      <c r="AK23" s="241">
        <f>DB_FEConversion!DB23</f>
        <v>53651717.210000008</v>
      </c>
      <c r="AL23" s="241">
        <f>SUM(DB_FEConversion!DG23,DB_FEConversion!DJ23)</f>
        <v>65360.438000000002</v>
      </c>
      <c r="AM23" s="241">
        <f>SUM(DB_FEConversion!DK23,DB_FEConversion!DN23)</f>
        <v>15773776.699999999</v>
      </c>
      <c r="AN23" s="241">
        <f>DB_FEConversion!DO23</f>
        <v>5358848</v>
      </c>
      <c r="AO23" s="205">
        <f t="shared" si="0"/>
        <v>2301564.4917027242</v>
      </c>
      <c r="AP23" s="205">
        <f t="shared" si="0"/>
        <v>321549520.21635598</v>
      </c>
      <c r="AQ23" s="205">
        <f t="shared" si="0"/>
        <v>140503499.97290203</v>
      </c>
    </row>
    <row r="24" spans="1:43" x14ac:dyDescent="0.2">
      <c r="A24" s="203">
        <v>42</v>
      </c>
      <c r="B24" s="203" t="s">
        <v>53</v>
      </c>
      <c r="C24" s="203">
        <v>1975</v>
      </c>
      <c r="D24" s="204" t="s">
        <v>203</v>
      </c>
      <c r="E24" s="241">
        <f>SUM(DB_FEConversion!E24:H24)</f>
        <v>0</v>
      </c>
      <c r="F24" s="241">
        <f>SUM(DB_FEConversion!I24:L24)</f>
        <v>0</v>
      </c>
      <c r="G24" s="241">
        <f>DB_FEConversion!M24</f>
        <v>0</v>
      </c>
      <c r="H24" s="241">
        <f>SUM(DB_FEConversion!O24:S24)</f>
        <v>27557.831558000005</v>
      </c>
      <c r="I24" s="241">
        <f>SUM(DB_FEConversion!T24:X24)</f>
        <v>7003277.4307066677</v>
      </c>
      <c r="J24" s="241">
        <f>DB_FEConversion!Y24</f>
        <v>1546648.5228000002</v>
      </c>
      <c r="K24" s="241">
        <f>SUM(DB_FEConversion!AD24:AF24)</f>
        <v>25147.575744479997</v>
      </c>
      <c r="L24" s="241">
        <f>SUM(DB_FEConversion!AG24:AI24)</f>
        <v>2971764.0529919993</v>
      </c>
      <c r="M24" s="241">
        <f>DB_FEConversion!AJ24</f>
        <v>298260.99071999994</v>
      </c>
      <c r="N24" s="241">
        <f>SUM(DB_FEConversion!AK24:AL24)</f>
        <v>0</v>
      </c>
      <c r="O24" s="241">
        <f>SUM(DB_FEConversion!AM24:AN24)</f>
        <v>0</v>
      </c>
      <c r="P24" s="241">
        <f>DB_FEConversion!AO24</f>
        <v>0</v>
      </c>
      <c r="Q24" s="241">
        <f>DB_FEConversion!AP24</f>
        <v>126.38051999999999</v>
      </c>
      <c r="R24" s="241">
        <f>DB_FEConversion!AQ24</f>
        <v>17243.150400000002</v>
      </c>
      <c r="S24" s="241">
        <f>DB_FEConversion!AR24</f>
        <v>14369.292000000001</v>
      </c>
      <c r="T24" s="241">
        <f>SUM(DB_FEConversion!AS24,DB_FEConversion!AT24,DB_FEConversion!AZ24)</f>
        <v>9813.2403206666659</v>
      </c>
      <c r="U24" s="241">
        <f>SUM(DB_FEConversion!BA24,DB_FEConversion!BB24,DB_FEConversion!BH24)</f>
        <v>4724159.564133333</v>
      </c>
      <c r="V24" s="241">
        <f>DB_FEConversion!BI24</f>
        <v>370204.83553294791</v>
      </c>
      <c r="W24" s="241">
        <f>SUM(DB_FEConversion!BJ24:BK24)</f>
        <v>29967.108863999994</v>
      </c>
      <c r="X24" s="241">
        <f>SUM(DB_FEConversion!BL24:BM24)</f>
        <v>3828222.7367999996</v>
      </c>
      <c r="Y24" s="241">
        <f>DB_FEConversion!BN24</f>
        <v>1114056.1832400002</v>
      </c>
      <c r="Z24" s="241">
        <f>DB_FEConversion!BO24</f>
        <v>401.79460320000004</v>
      </c>
      <c r="AA24" s="241">
        <f>DB_FEConversion!BS24</f>
        <v>95561.959680000014</v>
      </c>
      <c r="AB24" s="241">
        <f>DB_FEConversion!BW24</f>
        <v>48866.911200000002</v>
      </c>
      <c r="AC24" s="241">
        <f>SUM(DB_FEConversion!CA24:CB24)</f>
        <v>55353.803719090916</v>
      </c>
      <c r="AD24" s="241">
        <f>SUM(DB_FEConversion!CC24:CD24)</f>
        <v>10045672.878272727</v>
      </c>
      <c r="AE24" s="241">
        <f>DB_FEConversion!CE24</f>
        <v>4790227.9680000003</v>
      </c>
      <c r="AF24" s="241">
        <f>SUM(DB_FEConversion!CF24,DB_FEConversion!CI24)</f>
        <v>223901.139</v>
      </c>
      <c r="AG24" s="241">
        <f>SUM(DB_FEConversion!CJ24,DB_FEConversion!CM24)</f>
        <v>50793572.675999999</v>
      </c>
      <c r="AH24" s="241">
        <f>DB_FEConversion!CN24</f>
        <v>23395384.32</v>
      </c>
      <c r="AI24" s="241">
        <f>SUM(DB_FEConversion!CR24,DB_FEConversion!CV24)</f>
        <v>110785.83000000002</v>
      </c>
      <c r="AJ24" s="241">
        <f>SUM(DB_FEConversion!CW24,DB_FEConversion!DA24)</f>
        <v>9790325.2800000012</v>
      </c>
      <c r="AK24" s="241">
        <f>DB_FEConversion!DB24</f>
        <v>4683342.3</v>
      </c>
      <c r="AL24" s="241">
        <f>SUM(DB_FEConversion!DG24,DB_FEConversion!DJ24)</f>
        <v>3640.1608100000003</v>
      </c>
      <c r="AM24" s="241">
        <f>SUM(DB_FEConversion!DK24,DB_FEConversion!DN24)</f>
        <v>878499.06649999996</v>
      </c>
      <c r="AN24" s="241">
        <f>DB_FEConversion!DO24</f>
        <v>298453.76000000001</v>
      </c>
      <c r="AO24" s="205">
        <f t="shared" si="0"/>
        <v>486694.86513943761</v>
      </c>
      <c r="AP24" s="205">
        <f t="shared" si="0"/>
        <v>90148298.795484722</v>
      </c>
      <c r="AQ24" s="205">
        <f t="shared" si="0"/>
        <v>36559815.083492942</v>
      </c>
    </row>
    <row r="25" spans="1:43" x14ac:dyDescent="0.2">
      <c r="A25" s="203">
        <v>43</v>
      </c>
      <c r="B25" s="203" t="s">
        <v>54</v>
      </c>
      <c r="C25" s="203">
        <v>1975</v>
      </c>
      <c r="D25" s="204" t="s">
        <v>203</v>
      </c>
      <c r="E25" s="241">
        <f>SUM(DB_FEConversion!E25:H25)</f>
        <v>0.27248246666666665</v>
      </c>
      <c r="F25" s="241">
        <f>SUM(DB_FEConversion!I25:L25)</f>
        <v>29.520263333333336</v>
      </c>
      <c r="G25" s="241">
        <f>DB_FEConversion!M25</f>
        <v>7.4</v>
      </c>
      <c r="H25" s="241">
        <f>SUM(DB_FEConversion!O25:S25)</f>
        <v>248993.11805500003</v>
      </c>
      <c r="I25" s="241">
        <f>SUM(DB_FEConversion!T25:X25)</f>
        <v>63276672.564233333</v>
      </c>
      <c r="J25" s="241">
        <f>DB_FEConversion!Y25</f>
        <v>13974424.562999999</v>
      </c>
      <c r="K25" s="241">
        <f>SUM(DB_FEConversion!AD25:AF25)</f>
        <v>10520.43154344</v>
      </c>
      <c r="L25" s="241">
        <f>SUM(DB_FEConversion!AG25:AI25)</f>
        <v>1243230.7829759996</v>
      </c>
      <c r="M25" s="241">
        <f>DB_FEConversion!AJ25</f>
        <v>124776.81215999996</v>
      </c>
      <c r="N25" s="241">
        <f>SUM(DB_FEConversion!AK25:AL25)</f>
        <v>0</v>
      </c>
      <c r="O25" s="241">
        <f>SUM(DB_FEConversion!AM25:AN25)</f>
        <v>0</v>
      </c>
      <c r="P25" s="241">
        <f>DB_FEConversion!AO25</f>
        <v>0</v>
      </c>
      <c r="Q25" s="241">
        <f>DB_FEConversion!AP25</f>
        <v>3.7251899999999991</v>
      </c>
      <c r="R25" s="241">
        <f>DB_FEConversion!AQ25</f>
        <v>508.25880000000001</v>
      </c>
      <c r="S25" s="241">
        <f>DB_FEConversion!AR25</f>
        <v>423.54899999999998</v>
      </c>
      <c r="T25" s="241">
        <f>SUM(DB_FEConversion!AS25,DB_FEConversion!AT25,DB_FEConversion!AZ25)</f>
        <v>12178.653148666666</v>
      </c>
      <c r="U25" s="241">
        <f>SUM(DB_FEConversion!BA25,DB_FEConversion!BB25,DB_FEConversion!BH25)</f>
        <v>5862885.1297333334</v>
      </c>
      <c r="V25" s="241">
        <f>DB_FEConversion!BI25</f>
        <v>459440.11749308388</v>
      </c>
      <c r="W25" s="241">
        <f>SUM(DB_FEConversion!BJ25:BK25)</f>
        <v>35038.620671999997</v>
      </c>
      <c r="X25" s="241">
        <f>SUM(DB_FEConversion!BL25:BM25)</f>
        <v>4476095.6063999999</v>
      </c>
      <c r="Y25" s="241">
        <f>DB_FEConversion!BN25</f>
        <v>1302594.52752</v>
      </c>
      <c r="Z25" s="241">
        <f>DB_FEConversion!BO25</f>
        <v>1720.8534240000001</v>
      </c>
      <c r="AA25" s="241">
        <f>DB_FEConversion!BS25</f>
        <v>409284.05760000006</v>
      </c>
      <c r="AB25" s="241">
        <f>DB_FEConversion!BW25</f>
        <v>209292.98400000003</v>
      </c>
      <c r="AC25" s="241">
        <f>SUM(DB_FEConversion!CA25:CB25)</f>
        <v>68687.023484818172</v>
      </c>
      <c r="AD25" s="241">
        <f>SUM(DB_FEConversion!CC25:CD25)</f>
        <v>12465401.156754546</v>
      </c>
      <c r="AE25" s="241">
        <f>DB_FEConversion!CE25</f>
        <v>5944063.0784000009</v>
      </c>
      <c r="AF25" s="241">
        <f>SUM(DB_FEConversion!CF25,DB_FEConversion!CI25)</f>
        <v>290466.022</v>
      </c>
      <c r="AG25" s="241">
        <f>SUM(DB_FEConversion!CJ25,DB_FEConversion!CM25)</f>
        <v>65894291.848000005</v>
      </c>
      <c r="AH25" s="241">
        <f>DB_FEConversion!CN25</f>
        <v>30350735.359999999</v>
      </c>
      <c r="AI25" s="241">
        <f>SUM(DB_FEConversion!CR25,DB_FEConversion!CV25)</f>
        <v>1807561.1850000001</v>
      </c>
      <c r="AJ25" s="241">
        <f>SUM(DB_FEConversion!CW25,DB_FEConversion!DA25)</f>
        <v>159737142.95999998</v>
      </c>
      <c r="AK25" s="241">
        <f>DB_FEConversion!DB25</f>
        <v>76412549.849999994</v>
      </c>
      <c r="AL25" s="241">
        <f>SUM(DB_FEConversion!DG25,DB_FEConversion!DJ25)</f>
        <v>192362.32912000001</v>
      </c>
      <c r="AM25" s="241">
        <f>SUM(DB_FEConversion!DK25,DB_FEConversion!DN25)</f>
        <v>46423808.008000001</v>
      </c>
      <c r="AN25" s="241">
        <f>DB_FEConversion!DO25</f>
        <v>15771627.52</v>
      </c>
      <c r="AO25" s="205">
        <f t="shared" si="0"/>
        <v>2667532.2341203913</v>
      </c>
      <c r="AP25" s="205">
        <f t="shared" si="0"/>
        <v>359789349.89276057</v>
      </c>
      <c r="AQ25" s="205">
        <f t="shared" si="0"/>
        <v>144549935.76157308</v>
      </c>
    </row>
    <row r="26" spans="1:43" x14ac:dyDescent="0.2">
      <c r="A26" s="203">
        <v>50</v>
      </c>
      <c r="B26" s="203" t="s">
        <v>55</v>
      </c>
      <c r="C26" s="203">
        <v>1975</v>
      </c>
      <c r="D26" s="204" t="s">
        <v>204</v>
      </c>
      <c r="E26" s="241">
        <f>SUM(DB_FEConversion!E26:H26)</f>
        <v>8662.217615333333</v>
      </c>
      <c r="F26" s="241">
        <f>SUM(DB_FEConversion!I26:L26)</f>
        <v>938449.17136666668</v>
      </c>
      <c r="G26" s="241">
        <f>DB_FEConversion!M26</f>
        <v>235246</v>
      </c>
      <c r="H26" s="241">
        <f>SUM(DB_FEConversion!O26:S26)</f>
        <v>77693.804836333351</v>
      </c>
      <c r="I26" s="241">
        <f>SUM(DB_FEConversion!T26:X26)</f>
        <v>19744342.684251115</v>
      </c>
      <c r="J26" s="241">
        <f>DB_FEConversion!Y26</f>
        <v>4360466.7598000001</v>
      </c>
      <c r="K26" s="241">
        <f>SUM(DB_FEConversion!AD26:AF26)</f>
        <v>3233.0296706400004</v>
      </c>
      <c r="L26" s="241">
        <f>SUM(DB_FEConversion!AG26:AI26)</f>
        <v>382056.76185600006</v>
      </c>
      <c r="M26" s="241">
        <f>DB_FEConversion!AJ26</f>
        <v>38345.112959999999</v>
      </c>
      <c r="N26" s="241">
        <f>SUM(DB_FEConversion!AK26:AL26)</f>
        <v>0</v>
      </c>
      <c r="O26" s="241">
        <f>SUM(DB_FEConversion!AM26:AN26)</f>
        <v>0</v>
      </c>
      <c r="P26" s="241">
        <f>DB_FEConversion!AO26</f>
        <v>0</v>
      </c>
      <c r="Q26" s="241">
        <f>DB_FEConversion!AP26</f>
        <v>1821.204</v>
      </c>
      <c r="R26" s="241">
        <f>DB_FEConversion!AQ26</f>
        <v>248482.08000000002</v>
      </c>
      <c r="S26" s="241">
        <f>DB_FEConversion!AR26</f>
        <v>207068.40000000002</v>
      </c>
      <c r="T26" s="241">
        <f>SUM(DB_FEConversion!AS26,DB_FEConversion!AT26,DB_FEConversion!AZ26)</f>
        <v>204.691294</v>
      </c>
      <c r="U26" s="241">
        <f>SUM(DB_FEConversion!BA26,DB_FEConversion!BB26,DB_FEConversion!BH26)</f>
        <v>98539.758800000011</v>
      </c>
      <c r="V26" s="241">
        <f>DB_FEConversion!BI26</f>
        <v>7721.9862506279997</v>
      </c>
      <c r="W26" s="241">
        <f>SUM(DB_FEConversion!BJ26:BK26)</f>
        <v>3066.0051839999996</v>
      </c>
      <c r="X26" s="241">
        <f>SUM(DB_FEConversion!BL26:BM26)</f>
        <v>391674.44579999999</v>
      </c>
      <c r="Y26" s="241">
        <f>DB_FEConversion!BN26</f>
        <v>113981.70069000001</v>
      </c>
      <c r="Z26" s="241">
        <f>DB_FEConversion!BO26</f>
        <v>94.0066992</v>
      </c>
      <c r="AA26" s="241">
        <f>DB_FEConversion!BS26</f>
        <v>22358.350080000004</v>
      </c>
      <c r="AB26" s="241">
        <f>DB_FEConversion!BW26</f>
        <v>11433.247200000002</v>
      </c>
      <c r="AC26" s="241">
        <f>SUM(DB_FEConversion!CA26:CB26)</f>
        <v>4099.8553780909097</v>
      </c>
      <c r="AD26" s="241">
        <f>SUM(DB_FEConversion!CC26:CD26)</f>
        <v>744046.53717272729</v>
      </c>
      <c r="AE26" s="241">
        <f>DB_FEConversion!CE26</f>
        <v>354794.80320000002</v>
      </c>
      <c r="AF26" s="241">
        <f>SUM(DB_FEConversion!CF26,DB_FEConversion!CI26)</f>
        <v>17534.748</v>
      </c>
      <c r="AG26" s="241">
        <f>SUM(DB_FEConversion!CJ26,DB_FEConversion!CM26)</f>
        <v>3977882.8320000004</v>
      </c>
      <c r="AH26" s="241">
        <f>DB_FEConversion!CN26</f>
        <v>1832202.24</v>
      </c>
      <c r="AI26" s="241">
        <f>SUM(DB_FEConversion!CR26,DB_FEConversion!CV26)</f>
        <v>68704.229000000007</v>
      </c>
      <c r="AJ26" s="241">
        <f>SUM(DB_FEConversion!CW26,DB_FEConversion!DA26)</f>
        <v>6071505.2639999995</v>
      </c>
      <c r="AK26" s="241">
        <f>DB_FEConversion!DB26</f>
        <v>2904391.4899999998</v>
      </c>
      <c r="AL26" s="241">
        <f>SUM(DB_FEConversion!DG26,DB_FEConversion!DJ26)</f>
        <v>1018.1871700000002</v>
      </c>
      <c r="AM26" s="241">
        <f>SUM(DB_FEConversion!DK26,DB_FEConversion!DN26)</f>
        <v>245724.44050000003</v>
      </c>
      <c r="AN26" s="241">
        <f>DB_FEConversion!DO26</f>
        <v>83480.320000000007</v>
      </c>
      <c r="AO26" s="205">
        <f t="shared" si="0"/>
        <v>186131.97884759761</v>
      </c>
      <c r="AP26" s="205">
        <f t="shared" si="0"/>
        <v>32865062.325826503</v>
      </c>
      <c r="AQ26" s="205">
        <f t="shared" si="0"/>
        <v>10149132.060100628</v>
      </c>
    </row>
    <row r="27" spans="1:43" x14ac:dyDescent="0.2">
      <c r="A27" s="203">
        <v>51</v>
      </c>
      <c r="B27" s="203" t="s">
        <v>56</v>
      </c>
      <c r="C27" s="203">
        <v>1975</v>
      </c>
      <c r="D27" s="204" t="s">
        <v>204</v>
      </c>
      <c r="E27" s="241">
        <f>SUM(DB_FEConversion!E27:H27)</f>
        <v>725.07584379999992</v>
      </c>
      <c r="F27" s="241">
        <f>SUM(DB_FEConversion!I27:L27)</f>
        <v>78553.420729999998</v>
      </c>
      <c r="G27" s="241">
        <f>DB_FEConversion!M27</f>
        <v>19691.400000000001</v>
      </c>
      <c r="H27" s="241">
        <f>SUM(DB_FEConversion!O27:S27)</f>
        <v>47203.871173666674</v>
      </c>
      <c r="I27" s="241">
        <f>SUM(DB_FEConversion!T27:X27)</f>
        <v>11995929.539548891</v>
      </c>
      <c r="J27" s="241">
        <f>DB_FEConversion!Y27</f>
        <v>2649257.7062000004</v>
      </c>
      <c r="K27" s="241">
        <f>SUM(DB_FEConversion!AD27:AF27)</f>
        <v>5900.3798036400003</v>
      </c>
      <c r="L27" s="241">
        <f>SUM(DB_FEConversion!AG27:AI27)</f>
        <v>697265.48505599995</v>
      </c>
      <c r="M27" s="241">
        <f>DB_FEConversion!AJ27</f>
        <v>69981.024959999995</v>
      </c>
      <c r="N27" s="241">
        <f>SUM(DB_FEConversion!AK27:AL27)</f>
        <v>0</v>
      </c>
      <c r="O27" s="241">
        <f>SUM(DB_FEConversion!AM27:AN27)</f>
        <v>0</v>
      </c>
      <c r="P27" s="241">
        <f>DB_FEConversion!AO27</f>
        <v>0</v>
      </c>
      <c r="Q27" s="241">
        <f>DB_FEConversion!AP27</f>
        <v>430.32842999999997</v>
      </c>
      <c r="R27" s="241">
        <f>DB_FEConversion!AQ27</f>
        <v>58713.303600000007</v>
      </c>
      <c r="S27" s="241">
        <f>DB_FEConversion!AR27</f>
        <v>48927.753000000004</v>
      </c>
      <c r="T27" s="241">
        <f>SUM(DB_FEConversion!AS27,DB_FEConversion!AT27,DB_FEConversion!AZ27)</f>
        <v>1388.804924</v>
      </c>
      <c r="U27" s="241">
        <f>SUM(DB_FEConversion!BA27,DB_FEConversion!BB27,DB_FEConversion!BH27)</f>
        <v>668579.98479999998</v>
      </c>
      <c r="V27" s="241">
        <f>DB_FEConversion!BI27</f>
        <v>52392.714503687996</v>
      </c>
      <c r="W27" s="241">
        <f>SUM(DB_FEConversion!BJ27:BK27)</f>
        <v>6542.6782079999994</v>
      </c>
      <c r="X27" s="241">
        <f>SUM(DB_FEConversion!BL27:BM27)</f>
        <v>835810.67460000003</v>
      </c>
      <c r="Y27" s="241">
        <f>DB_FEConversion!BN27</f>
        <v>243230.37453</v>
      </c>
      <c r="Z27" s="241">
        <f>DB_FEConversion!BO27</f>
        <v>41.181177599999998</v>
      </c>
      <c r="AA27" s="241">
        <f>DB_FEConversion!BS27</f>
        <v>9794.4422400000003</v>
      </c>
      <c r="AB27" s="241">
        <f>DB_FEConversion!BW27</f>
        <v>5008.5216</v>
      </c>
      <c r="AC27" s="241">
        <f>SUM(DB_FEConversion!CA27:CB27)</f>
        <v>2446.3210097272727</v>
      </c>
      <c r="AD27" s="241">
        <f>SUM(DB_FEConversion!CC27:CD27)</f>
        <v>443961.19088181818</v>
      </c>
      <c r="AE27" s="241">
        <f>DB_FEConversion!CE27</f>
        <v>211700.63360000003</v>
      </c>
      <c r="AF27" s="241">
        <f>SUM(DB_FEConversion!CF27,DB_FEConversion!CI27)</f>
        <v>12564.629000000001</v>
      </c>
      <c r="AG27" s="241">
        <f>SUM(DB_FEConversion!CJ27,DB_FEConversion!CM27)</f>
        <v>2850375.8360000001</v>
      </c>
      <c r="AH27" s="241">
        <f>DB_FEConversion!CN27</f>
        <v>1312875.52</v>
      </c>
      <c r="AI27" s="241">
        <f>SUM(DB_FEConversion!CR27,DB_FEConversion!CV27)</f>
        <v>2.0449999999999999</v>
      </c>
      <c r="AJ27" s="241">
        <f>SUM(DB_FEConversion!CW27,DB_FEConversion!DA27)</f>
        <v>180.71999999999997</v>
      </c>
      <c r="AK27" s="241">
        <f>DB_FEConversion!DB27</f>
        <v>86.45</v>
      </c>
      <c r="AL27" s="241">
        <f>SUM(DB_FEConversion!DG27,DB_FEConversion!DJ27)</f>
        <v>0</v>
      </c>
      <c r="AM27" s="241">
        <f>SUM(DB_FEConversion!DK27,DB_FEConversion!DN27)</f>
        <v>0</v>
      </c>
      <c r="AN27" s="241">
        <f>DB_FEConversion!DO27</f>
        <v>0</v>
      </c>
      <c r="AO27" s="205">
        <f t="shared" si="0"/>
        <v>77245.314570433955</v>
      </c>
      <c r="AP27" s="205">
        <f t="shared" si="0"/>
        <v>17639164.597456709</v>
      </c>
      <c r="AQ27" s="205">
        <f t="shared" si="0"/>
        <v>4613152.0983936889</v>
      </c>
    </row>
    <row r="28" spans="1:43" x14ac:dyDescent="0.2">
      <c r="A28" s="203">
        <v>52</v>
      </c>
      <c r="B28" s="203" t="s">
        <v>57</v>
      </c>
      <c r="C28" s="203">
        <v>1975</v>
      </c>
      <c r="D28" s="204" t="s">
        <v>204</v>
      </c>
      <c r="E28" s="241">
        <f>SUM(DB_FEConversion!E28:H28)</f>
        <v>12842.098654000001</v>
      </c>
      <c r="F28" s="241">
        <f>SUM(DB_FEConversion!I28:L28)</f>
        <v>1391290.0109000001</v>
      </c>
      <c r="G28" s="241">
        <f>DB_FEConversion!M28</f>
        <v>348762</v>
      </c>
      <c r="H28" s="241">
        <f>SUM(DB_FEConversion!O28:S28)</f>
        <v>146020.64892533334</v>
      </c>
      <c r="I28" s="241">
        <f>SUM(DB_FEConversion!T28:X28)</f>
        <v>37108257.697404444</v>
      </c>
      <c r="J28" s="241">
        <f>DB_FEConversion!Y28</f>
        <v>8195224.6672</v>
      </c>
      <c r="K28" s="241">
        <f>SUM(DB_FEConversion!AD28:AF28)</f>
        <v>27357.953439600002</v>
      </c>
      <c r="L28" s="241">
        <f>SUM(DB_FEConversion!AG28:AI28)</f>
        <v>3232970.9798399997</v>
      </c>
      <c r="M28" s="241">
        <f>DB_FEConversion!AJ28</f>
        <v>324477.01439999999</v>
      </c>
      <c r="N28" s="241">
        <f>SUM(DB_FEConversion!AK28:AL28)</f>
        <v>1.2126299999999999</v>
      </c>
      <c r="O28" s="241">
        <f>SUM(DB_FEConversion!AM28:AN28)</f>
        <v>194.30399999999997</v>
      </c>
      <c r="P28" s="241">
        <f>DB_FEConversion!AO28</f>
        <v>27.790500000000005</v>
      </c>
      <c r="Q28" s="241">
        <f>DB_FEConversion!AP28</f>
        <v>515.45591999999999</v>
      </c>
      <c r="R28" s="241">
        <f>DB_FEConversion!AQ28</f>
        <v>70327.958400000003</v>
      </c>
      <c r="S28" s="241">
        <f>DB_FEConversion!AR28</f>
        <v>58606.632000000005</v>
      </c>
      <c r="T28" s="241">
        <f>SUM(DB_FEConversion!AS28,DB_FEConversion!AT28,DB_FEConversion!AZ28)</f>
        <v>6619.5440639999997</v>
      </c>
      <c r="U28" s="241">
        <f>SUM(DB_FEConversion!BA28,DB_FEConversion!BB28,DB_FEConversion!BH28)</f>
        <v>3186692.8128000004</v>
      </c>
      <c r="V28" s="241">
        <f>DB_FEConversion!BI28</f>
        <v>249722.532154368</v>
      </c>
      <c r="W28" s="241">
        <f>SUM(DB_FEConversion!BJ28:BK28)</f>
        <v>24003.771264000003</v>
      </c>
      <c r="X28" s="241">
        <f>SUM(DB_FEConversion!BL28:BM28)</f>
        <v>3066421.3668</v>
      </c>
      <c r="Y28" s="241">
        <f>DB_FEConversion!BN28</f>
        <v>892363.3547400001</v>
      </c>
      <c r="Z28" s="241">
        <f>DB_FEConversion!BO28</f>
        <v>139.45720320000001</v>
      </c>
      <c r="AA28" s="241">
        <f>DB_FEConversion!BS28</f>
        <v>33168.199680000005</v>
      </c>
      <c r="AB28" s="241">
        <f>DB_FEConversion!BW28</f>
        <v>16961.011200000001</v>
      </c>
      <c r="AC28" s="241">
        <f>SUM(DB_FEConversion!CA28:CB28)</f>
        <v>4118.5975105454545</v>
      </c>
      <c r="AD28" s="241">
        <f>SUM(DB_FEConversion!CC28:CD28)</f>
        <v>747447.88123636367</v>
      </c>
      <c r="AE28" s="241">
        <f>DB_FEConversion!CE28</f>
        <v>356416.71680000005</v>
      </c>
      <c r="AF28" s="241">
        <f>SUM(DB_FEConversion!CF28,DB_FEConversion!CI28)</f>
        <v>146903.50675</v>
      </c>
      <c r="AG28" s="241">
        <f>SUM(DB_FEConversion!CJ28,DB_FEConversion!CM28)</f>
        <v>33326109.816999998</v>
      </c>
      <c r="AH28" s="241">
        <f>DB_FEConversion!CN28</f>
        <v>15349917.439999999</v>
      </c>
      <c r="AI28" s="241">
        <f>SUM(DB_FEConversion!CR28,DB_FEConversion!CV28)</f>
        <v>33608.757000000005</v>
      </c>
      <c r="AJ28" s="241">
        <f>SUM(DB_FEConversion!CW28,DB_FEConversion!DA28)</f>
        <v>2970060.912</v>
      </c>
      <c r="AK28" s="241">
        <f>DB_FEConversion!DB28</f>
        <v>1420771.1700000002</v>
      </c>
      <c r="AL28" s="241">
        <f>SUM(DB_FEConversion!DG28,DB_FEConversion!DJ28)</f>
        <v>0</v>
      </c>
      <c r="AM28" s="241">
        <f>SUM(DB_FEConversion!DK28,DB_FEConversion!DN28)</f>
        <v>0</v>
      </c>
      <c r="AN28" s="241">
        <f>DB_FEConversion!DO28</f>
        <v>0</v>
      </c>
      <c r="AO28" s="205">
        <f t="shared" si="0"/>
        <v>402131.00336067879</v>
      </c>
      <c r="AP28" s="205">
        <f t="shared" si="0"/>
        <v>85132941.940060809</v>
      </c>
      <c r="AQ28" s="205">
        <f t="shared" si="0"/>
        <v>27213250.328994367</v>
      </c>
    </row>
    <row r="29" spans="1:43" x14ac:dyDescent="0.2">
      <c r="A29" s="203">
        <v>53</v>
      </c>
      <c r="B29" s="203" t="s">
        <v>58</v>
      </c>
      <c r="C29" s="203">
        <v>1975</v>
      </c>
      <c r="D29" s="204" t="s">
        <v>204</v>
      </c>
      <c r="E29" s="241">
        <f>SUM(DB_FEConversion!E29:H29)</f>
        <v>0</v>
      </c>
      <c r="F29" s="241">
        <f>SUM(DB_FEConversion!I29:L29)</f>
        <v>0</v>
      </c>
      <c r="G29" s="241">
        <f>DB_FEConversion!M29</f>
        <v>0</v>
      </c>
      <c r="H29" s="241">
        <f>SUM(DB_FEConversion!O29:S29)</f>
        <v>152.21875233333336</v>
      </c>
      <c r="I29" s="241">
        <f>SUM(DB_FEConversion!T29:X29)</f>
        <v>38683.382997777779</v>
      </c>
      <c r="J29" s="241">
        <f>DB_FEConversion!Y29</f>
        <v>8543.0853999999999</v>
      </c>
      <c r="K29" s="241">
        <f>SUM(DB_FEConversion!AD29:AF29)</f>
        <v>1219.9352306400001</v>
      </c>
      <c r="L29" s="241">
        <f>SUM(DB_FEConversion!AG29:AI29)</f>
        <v>144163.38585600001</v>
      </c>
      <c r="M29" s="241">
        <f>DB_FEConversion!AJ29</f>
        <v>14468.952959999997</v>
      </c>
      <c r="N29" s="241">
        <f>SUM(DB_FEConversion!AK29:AL29)</f>
        <v>0</v>
      </c>
      <c r="O29" s="241">
        <f>SUM(DB_FEConversion!AM29:AN29)</f>
        <v>0</v>
      </c>
      <c r="P29" s="241">
        <f>DB_FEConversion!AO29</f>
        <v>0</v>
      </c>
      <c r="Q29" s="241">
        <f>DB_FEConversion!AP29</f>
        <v>3.1733099999999999</v>
      </c>
      <c r="R29" s="241">
        <f>DB_FEConversion!AQ29</f>
        <v>432.96120000000002</v>
      </c>
      <c r="S29" s="241">
        <f>DB_FEConversion!AR29</f>
        <v>360.80100000000004</v>
      </c>
      <c r="T29" s="241">
        <f>SUM(DB_FEConversion!AS29,DB_FEConversion!AT29,DB_FEConversion!AZ29)</f>
        <v>66.647313333333329</v>
      </c>
      <c r="U29" s="241">
        <f>SUM(DB_FEConversion!BA29,DB_FEConversion!BB29,DB_FEConversion!BH29)</f>
        <v>32084.462666666666</v>
      </c>
      <c r="V29" s="241">
        <f>DB_FEConversion!BI29</f>
        <v>2514.2722347600002</v>
      </c>
      <c r="W29" s="241">
        <f>SUM(DB_FEConversion!BJ29:BK29)</f>
        <v>166.15526399999999</v>
      </c>
      <c r="X29" s="241">
        <f>SUM(DB_FEConversion!BL29:BM29)</f>
        <v>21225.916799999999</v>
      </c>
      <c r="Y29" s="241">
        <f>DB_FEConversion!BN29</f>
        <v>6176.9822400000003</v>
      </c>
      <c r="Z29" s="241">
        <f>DB_FEConversion!BO29</f>
        <v>12.8207664</v>
      </c>
      <c r="AA29" s="241">
        <f>DB_FEConversion!BS29</f>
        <v>3049.2633600000004</v>
      </c>
      <c r="AB29" s="241">
        <f>DB_FEConversion!BW29</f>
        <v>1559.2824000000001</v>
      </c>
      <c r="AC29" s="241">
        <f>SUM(DB_FEConversion!CA29:CB29)</f>
        <v>156.94450381818183</v>
      </c>
      <c r="AD29" s="241">
        <f>SUM(DB_FEConversion!CC29:CD29)</f>
        <v>28482.471654545454</v>
      </c>
      <c r="AE29" s="241">
        <f>DB_FEConversion!CE29</f>
        <v>13581.721599999999</v>
      </c>
      <c r="AF29" s="241">
        <f>SUM(DB_FEConversion!CF29,DB_FEConversion!CI29)</f>
        <v>325.82550000000003</v>
      </c>
      <c r="AG29" s="241">
        <f>SUM(DB_FEConversion!CJ29,DB_FEConversion!CM29)</f>
        <v>73915.842000000004</v>
      </c>
      <c r="AH29" s="241">
        <f>DB_FEConversion!CN29</f>
        <v>34045.440000000002</v>
      </c>
      <c r="AI29" s="241">
        <f>SUM(DB_FEConversion!CR29,DB_FEConversion!CV29)</f>
        <v>0.81800000000000006</v>
      </c>
      <c r="AJ29" s="241">
        <f>SUM(DB_FEConversion!CW29,DB_FEConversion!DA29)</f>
        <v>72.287999999999997</v>
      </c>
      <c r="AK29" s="241">
        <f>DB_FEConversion!DB29</f>
        <v>34.58</v>
      </c>
      <c r="AL29" s="241">
        <f>SUM(DB_FEConversion!DG29,DB_FEConversion!DJ29)</f>
        <v>0.68691999999999998</v>
      </c>
      <c r="AM29" s="241">
        <f>SUM(DB_FEConversion!DK29,DB_FEConversion!DN29)</f>
        <v>165.77799999999996</v>
      </c>
      <c r="AN29" s="241">
        <f>DB_FEConversion!DO29</f>
        <v>56.32</v>
      </c>
      <c r="AO29" s="205">
        <f t="shared" si="0"/>
        <v>2105.2255605248488</v>
      </c>
      <c r="AP29" s="205">
        <f t="shared" si="0"/>
        <v>342275.75253498991</v>
      </c>
      <c r="AQ29" s="205">
        <f t="shared" si="0"/>
        <v>81341.437834760014</v>
      </c>
    </row>
    <row r="30" spans="1:43" x14ac:dyDescent="0.2">
      <c r="A30" s="203">
        <v>11</v>
      </c>
      <c r="B30" s="203" t="s">
        <v>32</v>
      </c>
      <c r="C30" s="203">
        <v>1985</v>
      </c>
      <c r="D30" s="204" t="s">
        <v>200</v>
      </c>
      <c r="E30" s="241">
        <f>SUM(DB_FEConversion!E30:H30)</f>
        <v>81.744740000000007</v>
      </c>
      <c r="F30" s="241">
        <f>SUM(DB_FEConversion!I30:L30)</f>
        <v>8856.0789999999997</v>
      </c>
      <c r="G30" s="241">
        <f>DB_FEConversion!M30</f>
        <v>2220</v>
      </c>
      <c r="H30" s="241">
        <f>SUM(DB_FEConversion!O30:S30)</f>
        <v>29848.810042333338</v>
      </c>
      <c r="I30" s="241">
        <f>SUM(DB_FEConversion!T30:X30)</f>
        <v>7585484.2665311117</v>
      </c>
      <c r="J30" s="241">
        <f>DB_FEConversion!Y30</f>
        <v>1675226.7993999999</v>
      </c>
      <c r="K30" s="241">
        <f>SUM(DB_FEConversion!AD30:AF30)</f>
        <v>5022.6706278000011</v>
      </c>
      <c r="L30" s="241">
        <f>SUM(DB_FEConversion!AG30:AI30)</f>
        <v>593543.97311999998</v>
      </c>
      <c r="M30" s="241">
        <f>DB_FEConversion!AJ30</f>
        <v>59571.019199999995</v>
      </c>
      <c r="N30" s="241">
        <f>SUM(DB_FEConversion!AK30:AL30)</f>
        <v>3966.9169400000001</v>
      </c>
      <c r="O30" s="241">
        <f>SUM(DB_FEConversion!AM30:AN30)</f>
        <v>635633.152</v>
      </c>
      <c r="P30" s="241">
        <f>DB_FEConversion!AO30</f>
        <v>90911.989000000001</v>
      </c>
      <c r="Q30" s="241">
        <f>DB_FEConversion!AP30</f>
        <v>8961.9793199999986</v>
      </c>
      <c r="R30" s="241">
        <f>DB_FEConversion!AQ30</f>
        <v>1222757.7264</v>
      </c>
      <c r="S30" s="241">
        <f>DB_FEConversion!AR30</f>
        <v>1018964.7720000001</v>
      </c>
      <c r="T30" s="241">
        <f>SUM(DB_FEConversion!AS30,DB_FEConversion!AT30,DB_FEConversion!AZ30)</f>
        <v>87.677374666666665</v>
      </c>
      <c r="U30" s="241">
        <f>SUM(DB_FEConversion!BA30,DB_FEConversion!BB30,DB_FEConversion!BH30)</f>
        <v>42208.474933333338</v>
      </c>
      <c r="V30" s="241">
        <f>DB_FEConversion!BI30</f>
        <v>3307.6320366959994</v>
      </c>
      <c r="W30" s="241">
        <f>SUM(DB_FEConversion!BJ30:BK30)</f>
        <v>10758.238656</v>
      </c>
      <c r="X30" s="241">
        <f>SUM(DB_FEConversion!BL30:BM30)</f>
        <v>1374337.9122000001</v>
      </c>
      <c r="Y30" s="241">
        <f>DB_FEConversion!BN30</f>
        <v>399947.90121000004</v>
      </c>
      <c r="Z30" s="241">
        <f>DB_FEConversion!BO30</f>
        <v>27.446126400000001</v>
      </c>
      <c r="AA30" s="241">
        <f>DB_FEConversion!BS30</f>
        <v>6527.7273600000017</v>
      </c>
      <c r="AB30" s="241">
        <f>DB_FEConversion!BW30</f>
        <v>3338.0424000000003</v>
      </c>
      <c r="AC30" s="241">
        <f>SUM(DB_FEConversion!CA30:CB30)</f>
        <v>3866.3295199999993</v>
      </c>
      <c r="AD30" s="241">
        <f>SUM(DB_FEConversion!CC30:CD30)</f>
        <v>701665.99199999997</v>
      </c>
      <c r="AE30" s="241">
        <f>DB_FEConversion!CE30</f>
        <v>334585.85600000003</v>
      </c>
      <c r="AF30" s="241">
        <f>SUM(DB_FEConversion!CF30,DB_FEConversion!CI30)</f>
        <v>15706.190500000001</v>
      </c>
      <c r="AG30" s="241">
        <f>SUM(DB_FEConversion!CJ30,DB_FEConversion!CM30)</f>
        <v>3563061.5019999999</v>
      </c>
      <c r="AH30" s="241">
        <f>DB_FEConversion!CN30</f>
        <v>1641136.64</v>
      </c>
      <c r="AI30" s="241">
        <f>SUM(DB_FEConversion!CR30,DB_FEConversion!CV30)</f>
        <v>514.11300000000006</v>
      </c>
      <c r="AJ30" s="241">
        <f>SUM(DB_FEConversion!CW30,DB_FEConversion!DA30)</f>
        <v>45433.008000000002</v>
      </c>
      <c r="AK30" s="241">
        <f>DB_FEConversion!DB30</f>
        <v>21733.530000000002</v>
      </c>
      <c r="AL30" s="241">
        <f>SUM(DB_FEConversion!DG30,DB_FEConversion!DJ30)</f>
        <v>0</v>
      </c>
      <c r="AM30" s="241">
        <f>SUM(DB_FEConversion!DK30,DB_FEConversion!DN30)</f>
        <v>0</v>
      </c>
      <c r="AN30" s="241">
        <f>DB_FEConversion!DO30</f>
        <v>0</v>
      </c>
      <c r="AO30" s="205">
        <f t="shared" si="0"/>
        <v>78842.116847199999</v>
      </c>
      <c r="AP30" s="205">
        <f t="shared" si="0"/>
        <v>15779509.813544447</v>
      </c>
      <c r="AQ30" s="205">
        <f t="shared" si="0"/>
        <v>5250944.181246696</v>
      </c>
    </row>
    <row r="31" spans="1:43" x14ac:dyDescent="0.2">
      <c r="A31" s="203">
        <v>12</v>
      </c>
      <c r="B31" s="203" t="s">
        <v>33</v>
      </c>
      <c r="C31" s="203">
        <v>1985</v>
      </c>
      <c r="D31" s="204" t="s">
        <v>200</v>
      </c>
      <c r="E31" s="241">
        <f>SUM(DB_FEConversion!E31:H31)</f>
        <v>0.27248246666666665</v>
      </c>
      <c r="F31" s="241">
        <f>SUM(DB_FEConversion!I31:L31)</f>
        <v>29.520263333333336</v>
      </c>
      <c r="G31" s="241">
        <f>DB_FEConversion!M31</f>
        <v>7.4</v>
      </c>
      <c r="H31" s="241">
        <f>SUM(DB_FEConversion!O31:S31)</f>
        <v>2557.8589646666669</v>
      </c>
      <c r="I31" s="241">
        <f>SUM(DB_FEConversion!T31:X31)</f>
        <v>650029.22746222233</v>
      </c>
      <c r="J31" s="241">
        <f>DB_FEConversion!Y31</f>
        <v>143556.60679999998</v>
      </c>
      <c r="K31" s="241">
        <f>SUM(DB_FEConversion!AD31:AF31)</f>
        <v>4865.6492614800009</v>
      </c>
      <c r="L31" s="241">
        <f>SUM(DB_FEConversion!AG31:AI31)</f>
        <v>574988.28979200008</v>
      </c>
      <c r="M31" s="241">
        <f>DB_FEConversion!AJ31</f>
        <v>57708.678720000004</v>
      </c>
      <c r="N31" s="241">
        <f>SUM(DB_FEConversion!AK31:AL31)</f>
        <v>34.357849999999999</v>
      </c>
      <c r="O31" s="241">
        <f>SUM(DB_FEConversion!AM31:AN31)</f>
        <v>5505.2800000000007</v>
      </c>
      <c r="P31" s="241">
        <f>DB_FEConversion!AO31</f>
        <v>787.39750000000004</v>
      </c>
      <c r="Q31" s="241">
        <f>DB_FEConversion!AP31</f>
        <v>57.671459999999996</v>
      </c>
      <c r="R31" s="241">
        <f>DB_FEConversion!AQ31</f>
        <v>7868.5992000000006</v>
      </c>
      <c r="S31" s="241">
        <f>DB_FEConversion!AR31</f>
        <v>6557.1660000000002</v>
      </c>
      <c r="T31" s="241">
        <f>SUM(DB_FEConversion!AS31,DB_FEConversion!AT31,DB_FEConversion!AZ31)</f>
        <v>38.932976000000004</v>
      </c>
      <c r="U31" s="241">
        <f>SUM(DB_FEConversion!BA31,DB_FEConversion!BB31,DB_FEConversion!BH31)</f>
        <v>18742.595200000003</v>
      </c>
      <c r="V31" s="241">
        <f>DB_FEConversion!BI31</f>
        <v>1468.7478861120001</v>
      </c>
      <c r="W31" s="241">
        <f>SUM(DB_FEConversion!BJ31:BK31)</f>
        <v>1693.9655039999998</v>
      </c>
      <c r="X31" s="241">
        <f>SUM(DB_FEConversion!BL31:BM31)</f>
        <v>216399.82979999998</v>
      </c>
      <c r="Y31" s="241">
        <f>DB_FEConversion!BN31</f>
        <v>62974.801890000002</v>
      </c>
      <c r="Z31" s="241">
        <f>DB_FEConversion!BO31</f>
        <v>15.5652192</v>
      </c>
      <c r="AA31" s="241">
        <f>DB_FEConversion!BS31</f>
        <v>3701.9980800000003</v>
      </c>
      <c r="AB31" s="241">
        <f>DB_FEConversion!BW31</f>
        <v>1893.0672</v>
      </c>
      <c r="AC31" s="241">
        <f>SUM(DB_FEConversion!CA31:CB31)</f>
        <v>3546.4897462727272</v>
      </c>
      <c r="AD31" s="241">
        <f>SUM(DB_FEConversion!CC31:CD31)</f>
        <v>643621.09671818186</v>
      </c>
      <c r="AE31" s="241">
        <f>DB_FEConversion!CE31</f>
        <v>306907.44320000004</v>
      </c>
      <c r="AF31" s="241">
        <f>SUM(DB_FEConversion!CF31,DB_FEConversion!CI31)</f>
        <v>3136.9800000000005</v>
      </c>
      <c r="AG31" s="241">
        <f>SUM(DB_FEConversion!CJ31,DB_FEConversion!CM31)</f>
        <v>711646.32000000007</v>
      </c>
      <c r="AH31" s="241">
        <f>DB_FEConversion!CN31</f>
        <v>327782.40000000002</v>
      </c>
      <c r="AI31" s="241">
        <f>SUM(DB_FEConversion!CR31,DB_FEConversion!CV31)</f>
        <v>0.40900000000000003</v>
      </c>
      <c r="AJ31" s="241">
        <f>SUM(DB_FEConversion!CW31,DB_FEConversion!DA31)</f>
        <v>36.143999999999998</v>
      </c>
      <c r="AK31" s="241">
        <f>DB_FEConversion!DB31</f>
        <v>17.29</v>
      </c>
      <c r="AL31" s="241">
        <f>SUM(DB_FEConversion!DG31,DB_FEConversion!DJ31)</f>
        <v>0</v>
      </c>
      <c r="AM31" s="241">
        <f>SUM(DB_FEConversion!DK31,DB_FEConversion!DN31)</f>
        <v>0</v>
      </c>
      <c r="AN31" s="241">
        <f>DB_FEConversion!DO31</f>
        <v>0</v>
      </c>
      <c r="AO31" s="205">
        <f t="shared" si="0"/>
        <v>15948.152464086063</v>
      </c>
      <c r="AP31" s="205">
        <f t="shared" si="0"/>
        <v>2832568.9005157375</v>
      </c>
      <c r="AQ31" s="205">
        <f t="shared" si="0"/>
        <v>909660.99919611204</v>
      </c>
    </row>
    <row r="32" spans="1:43" x14ac:dyDescent="0.2">
      <c r="A32" s="203">
        <v>13</v>
      </c>
      <c r="B32" s="203" t="s">
        <v>34</v>
      </c>
      <c r="C32" s="203">
        <v>1985</v>
      </c>
      <c r="D32" s="204" t="s">
        <v>200</v>
      </c>
      <c r="E32" s="241">
        <f>SUM(DB_FEConversion!E32:H32)</f>
        <v>3.2697895999999997</v>
      </c>
      <c r="F32" s="241">
        <f>SUM(DB_FEConversion!I32:L32)</f>
        <v>354.24315999999999</v>
      </c>
      <c r="G32" s="241">
        <f>DB_FEConversion!M32</f>
        <v>88.800000000000011</v>
      </c>
      <c r="H32" s="241">
        <f>SUM(DB_FEConversion!O32:S32)</f>
        <v>953.7891656666668</v>
      </c>
      <c r="I32" s="241">
        <f>SUM(DB_FEConversion!T32:X32)</f>
        <v>242386.63784222223</v>
      </c>
      <c r="J32" s="241">
        <f>DB_FEConversion!Y32</f>
        <v>53530.213400000001</v>
      </c>
      <c r="K32" s="241">
        <f>SUM(DB_FEConversion!AD32:AF32)</f>
        <v>29888.41315068</v>
      </c>
      <c r="L32" s="241">
        <f>SUM(DB_FEConversion!AG32:AI32)</f>
        <v>3532002.9534719996</v>
      </c>
      <c r="M32" s="241">
        <f>DB_FEConversion!AJ32</f>
        <v>354489.34751999995</v>
      </c>
      <c r="N32" s="241">
        <f>SUM(DB_FEConversion!AK32:AL32)</f>
        <v>868.24307999999996</v>
      </c>
      <c r="O32" s="241">
        <f>SUM(DB_FEConversion!AM32:AN32)</f>
        <v>139121.66399999999</v>
      </c>
      <c r="P32" s="241">
        <f>DB_FEConversion!AO32</f>
        <v>19897.998</v>
      </c>
      <c r="Q32" s="241">
        <f>DB_FEConversion!AP32</f>
        <v>48.427469999999992</v>
      </c>
      <c r="R32" s="241">
        <f>DB_FEConversion!AQ32</f>
        <v>6607.3644000000004</v>
      </c>
      <c r="S32" s="241">
        <f>DB_FEConversion!AR32</f>
        <v>5506.1370000000006</v>
      </c>
      <c r="T32" s="241">
        <f>SUM(DB_FEConversion!AS32,DB_FEConversion!AT32,DB_FEConversion!AZ32)</f>
        <v>138.00489133333335</v>
      </c>
      <c r="U32" s="241">
        <f>SUM(DB_FEConversion!BA32,DB_FEConversion!BB32,DB_FEConversion!BH32)</f>
        <v>66436.478266666672</v>
      </c>
      <c r="V32" s="241">
        <f>DB_FEConversion!BI32</f>
        <v>5206.2393693959993</v>
      </c>
      <c r="W32" s="241">
        <f>SUM(DB_FEConversion!BJ32:BK32)</f>
        <v>1557.0762239999999</v>
      </c>
      <c r="X32" s="241">
        <f>SUM(DB_FEConversion!BL32:BM32)</f>
        <v>198912.56879999998</v>
      </c>
      <c r="Y32" s="241">
        <f>DB_FEConversion!BN32</f>
        <v>57885.810839999998</v>
      </c>
      <c r="Z32" s="241">
        <f>DB_FEConversion!BO32</f>
        <v>72.749577599999995</v>
      </c>
      <c r="AA32" s="241">
        <f>DB_FEConversion!BS32</f>
        <v>17302.60224</v>
      </c>
      <c r="AB32" s="241">
        <f>DB_FEConversion!BW32</f>
        <v>8847.9215999999997</v>
      </c>
      <c r="AC32" s="241">
        <f>SUM(DB_FEConversion!CA32:CB32)</f>
        <v>41409.545943636367</v>
      </c>
      <c r="AD32" s="241">
        <f>SUM(DB_FEConversion!CC32:CD32)</f>
        <v>7515052.7089090915</v>
      </c>
      <c r="AE32" s="241">
        <f>DB_FEConversion!CE32</f>
        <v>3583514.6240000003</v>
      </c>
      <c r="AF32" s="241">
        <f>SUM(DB_FEConversion!CF32,DB_FEConversion!CI32)</f>
        <v>1982.3072500000003</v>
      </c>
      <c r="AG32" s="241">
        <f>SUM(DB_FEConversion!CJ32,DB_FEConversion!CM32)</f>
        <v>449700.55900000001</v>
      </c>
      <c r="AH32" s="241">
        <f>DB_FEConversion!CN32</f>
        <v>207130.88</v>
      </c>
      <c r="AI32" s="241">
        <f>SUM(DB_FEConversion!CR32,DB_FEConversion!CV32)</f>
        <v>4.9080000000000004</v>
      </c>
      <c r="AJ32" s="241">
        <f>SUM(DB_FEConversion!CW32,DB_FEConversion!DA32)</f>
        <v>433.72800000000001</v>
      </c>
      <c r="AK32" s="241">
        <f>DB_FEConversion!DB32</f>
        <v>207.48</v>
      </c>
      <c r="AL32" s="241">
        <f>SUM(DB_FEConversion!DG32,DB_FEConversion!DJ32)</f>
        <v>0</v>
      </c>
      <c r="AM32" s="241">
        <f>SUM(DB_FEConversion!DK32,DB_FEConversion!DN32)</f>
        <v>0</v>
      </c>
      <c r="AN32" s="241">
        <f>DB_FEConversion!DO32</f>
        <v>0</v>
      </c>
      <c r="AO32" s="205">
        <f t="shared" si="0"/>
        <v>76926.734542516366</v>
      </c>
      <c r="AP32" s="205">
        <f t="shared" si="0"/>
        <v>12168311.50808998</v>
      </c>
      <c r="AQ32" s="205">
        <f t="shared" si="0"/>
        <v>4296305.4517293964</v>
      </c>
    </row>
    <row r="33" spans="1:43" x14ac:dyDescent="0.2">
      <c r="A33" s="203">
        <v>14</v>
      </c>
      <c r="B33" s="203" t="s">
        <v>35</v>
      </c>
      <c r="C33" s="203">
        <v>1985</v>
      </c>
      <c r="D33" s="204" t="s">
        <v>200</v>
      </c>
      <c r="E33" s="241">
        <f>SUM(DB_FEConversion!E33:H33)</f>
        <v>0</v>
      </c>
      <c r="F33" s="241">
        <f>SUM(DB_FEConversion!I33:L33)</f>
        <v>0</v>
      </c>
      <c r="G33" s="241">
        <f>DB_FEConversion!M33</f>
        <v>0</v>
      </c>
      <c r="H33" s="241">
        <f>SUM(DB_FEConversion!O33:S33)</f>
        <v>3016.1077456666671</v>
      </c>
      <c r="I33" s="241">
        <f>SUM(DB_FEConversion!T33:X33)</f>
        <v>766484.08490888891</v>
      </c>
      <c r="J33" s="241">
        <f>DB_FEConversion!Y33</f>
        <v>169275.2414</v>
      </c>
      <c r="K33" s="241">
        <f>SUM(DB_FEConversion!AD33:AF33)</f>
        <v>1306.4982915600001</v>
      </c>
      <c r="L33" s="241">
        <f>SUM(DB_FEConversion!AG33:AI33)</f>
        <v>154392.80102399999</v>
      </c>
      <c r="M33" s="241">
        <f>DB_FEConversion!AJ33</f>
        <v>15495.627839999997</v>
      </c>
      <c r="N33" s="241">
        <f>SUM(DB_FEConversion!AK33:AL33)</f>
        <v>1.2126299999999999</v>
      </c>
      <c r="O33" s="241">
        <f>SUM(DB_FEConversion!AM33:AN33)</f>
        <v>194.30399999999997</v>
      </c>
      <c r="P33" s="241">
        <f>DB_FEConversion!AO33</f>
        <v>27.790500000000005</v>
      </c>
      <c r="Q33" s="241">
        <f>DB_FEConversion!AP33</f>
        <v>2.3454899999999994</v>
      </c>
      <c r="R33" s="241">
        <f>DB_FEConversion!AQ33</f>
        <v>320.01479999999998</v>
      </c>
      <c r="S33" s="241">
        <f>DB_FEConversion!AR33</f>
        <v>266.67899999999997</v>
      </c>
      <c r="T33" s="241">
        <f>SUM(DB_FEConversion!AS33,DB_FEConversion!AT33,DB_FEConversion!AZ33)</f>
        <v>12.449952666666666</v>
      </c>
      <c r="U33" s="241">
        <f>SUM(DB_FEConversion!BA33,DB_FEConversion!BB33,DB_FEConversion!BH33)</f>
        <v>5993.4905333333345</v>
      </c>
      <c r="V33" s="241">
        <f>DB_FEConversion!BI33</f>
        <v>469.67490133199999</v>
      </c>
      <c r="W33" s="241">
        <f>SUM(DB_FEConversion!BJ33:BK33)</f>
        <v>168.98745599999998</v>
      </c>
      <c r="X33" s="241">
        <f>SUM(DB_FEConversion!BL33:BM33)</f>
        <v>21587.722199999997</v>
      </c>
      <c r="Y33" s="241">
        <f>DB_FEConversion!BN33</f>
        <v>6282.27171</v>
      </c>
      <c r="Z33" s="241">
        <f>DB_FEConversion!BO33</f>
        <v>12.0311568</v>
      </c>
      <c r="AA33" s="241">
        <f>DB_FEConversion!BS33</f>
        <v>2861.4643200000005</v>
      </c>
      <c r="AB33" s="241">
        <f>DB_FEConversion!BW33</f>
        <v>1463.2488000000001</v>
      </c>
      <c r="AC33" s="241">
        <f>SUM(DB_FEConversion!CA33:CB33)</f>
        <v>897.89830409090905</v>
      </c>
      <c r="AD33" s="241">
        <f>SUM(DB_FEConversion!CC33:CD33)</f>
        <v>162951.6317727273</v>
      </c>
      <c r="AE33" s="241">
        <f>DB_FEConversion!CE33</f>
        <v>77702.656000000003</v>
      </c>
      <c r="AF33" s="241">
        <f>SUM(DB_FEConversion!CF33,DB_FEConversion!CI33)</f>
        <v>1289.0184999999999</v>
      </c>
      <c r="AG33" s="241">
        <f>SUM(DB_FEConversion!CJ33,DB_FEConversion!CM33)</f>
        <v>292423.054</v>
      </c>
      <c r="AH33" s="241">
        <f>DB_FEConversion!CN33</f>
        <v>134689.28</v>
      </c>
      <c r="AI33" s="241">
        <f>SUM(DB_FEConversion!CR33,DB_FEConversion!CV33)</f>
        <v>8.5890000000000004</v>
      </c>
      <c r="AJ33" s="241">
        <f>SUM(DB_FEConversion!CW33,DB_FEConversion!DA33)</f>
        <v>759.024</v>
      </c>
      <c r="AK33" s="241">
        <f>DB_FEConversion!DB33</f>
        <v>363.09</v>
      </c>
      <c r="AL33" s="241">
        <f>SUM(DB_FEConversion!DG33,DB_FEConversion!DJ33)</f>
        <v>0</v>
      </c>
      <c r="AM33" s="241">
        <f>SUM(DB_FEConversion!DK33,DB_FEConversion!DN33)</f>
        <v>0</v>
      </c>
      <c r="AN33" s="241">
        <f>DB_FEConversion!DO33</f>
        <v>0</v>
      </c>
      <c r="AO33" s="205">
        <f t="shared" si="0"/>
        <v>6715.1385267842425</v>
      </c>
      <c r="AP33" s="205">
        <f t="shared" si="0"/>
        <v>1407967.5915589496</v>
      </c>
      <c r="AQ33" s="205">
        <f t="shared" si="0"/>
        <v>406035.560151332</v>
      </c>
    </row>
    <row r="34" spans="1:43" x14ac:dyDescent="0.2">
      <c r="A34" s="203">
        <v>15</v>
      </c>
      <c r="B34" s="203" t="s">
        <v>36</v>
      </c>
      <c r="C34" s="203">
        <v>1985</v>
      </c>
      <c r="D34" s="204" t="s">
        <v>200</v>
      </c>
      <c r="E34" s="241">
        <f>SUM(DB_FEConversion!E34:H34)</f>
        <v>900.55455233333339</v>
      </c>
      <c r="F34" s="241">
        <f>SUM(DB_FEConversion!I34:L34)</f>
        <v>97564.470316666659</v>
      </c>
      <c r="G34" s="241">
        <f>DB_FEConversion!M34</f>
        <v>24457</v>
      </c>
      <c r="H34" s="241">
        <f>SUM(DB_FEConversion!O34:S34)</f>
        <v>41605.220341333334</v>
      </c>
      <c r="I34" s="241">
        <f>SUM(DB_FEConversion!T34:X34)</f>
        <v>10573143.246151112</v>
      </c>
      <c r="J34" s="241">
        <f>DB_FEConversion!Y34</f>
        <v>2335040.4928000001</v>
      </c>
      <c r="K34" s="241">
        <f>SUM(DB_FEConversion!AD34:AF34)</f>
        <v>30377.595099600003</v>
      </c>
      <c r="L34" s="241">
        <f>SUM(DB_FEConversion!AG34:AI34)</f>
        <v>3589811.0438399999</v>
      </c>
      <c r="M34" s="241">
        <f>DB_FEConversion!AJ34</f>
        <v>360291.25439999998</v>
      </c>
      <c r="N34" s="241">
        <f>SUM(DB_FEConversion!AK34:AL34)</f>
        <v>9025.6050900000009</v>
      </c>
      <c r="O34" s="241">
        <f>SUM(DB_FEConversion!AM34:AN34)</f>
        <v>1446204.672</v>
      </c>
      <c r="P34" s="241">
        <f>DB_FEConversion!AO34</f>
        <v>206844.69150000002</v>
      </c>
      <c r="Q34" s="241">
        <f>DB_FEConversion!AP34</f>
        <v>461.50964999999991</v>
      </c>
      <c r="R34" s="241">
        <f>DB_FEConversion!AQ34</f>
        <v>62967.617999999995</v>
      </c>
      <c r="S34" s="241">
        <f>DB_FEConversion!AR34</f>
        <v>52473.014999999999</v>
      </c>
      <c r="T34" s="241">
        <f>SUM(DB_FEConversion!AS34,DB_FEConversion!AT34,DB_FEConversion!AZ34)</f>
        <v>2771.1210186666667</v>
      </c>
      <c r="U34" s="241">
        <f>SUM(DB_FEConversion!BA34,DB_FEConversion!BB34,DB_FEConversion!BH34)</f>
        <v>1334036.2037333334</v>
      </c>
      <c r="V34" s="241">
        <f>DB_FEConversion!BI34</f>
        <v>104540.63769302399</v>
      </c>
      <c r="W34" s="241">
        <f>SUM(DB_FEConversion!BJ34:BK34)</f>
        <v>13965.853439999999</v>
      </c>
      <c r="X34" s="241">
        <f>SUM(DB_FEConversion!BL34:BM34)</f>
        <v>1784102.628</v>
      </c>
      <c r="Y34" s="241">
        <f>DB_FEConversion!BN34</f>
        <v>519194.07540000003</v>
      </c>
      <c r="Z34" s="241">
        <f>DB_FEConversion!BO34</f>
        <v>87.689822400000011</v>
      </c>
      <c r="AA34" s="241">
        <f>DB_FEConversion!BS34</f>
        <v>20855.957760000005</v>
      </c>
      <c r="AB34" s="241">
        <f>DB_FEConversion!BW34</f>
        <v>10664.978400000002</v>
      </c>
      <c r="AC34" s="241">
        <f>SUM(DB_FEConversion!CA34:CB34)</f>
        <v>102205.46428945454</v>
      </c>
      <c r="AD34" s="241">
        <f>SUM(DB_FEConversion!CC34:CD34)</f>
        <v>18548366.898763634</v>
      </c>
      <c r="AE34" s="241">
        <f>DB_FEConversion!CE34</f>
        <v>8844694.3232000005</v>
      </c>
      <c r="AF34" s="241">
        <f>SUM(DB_FEConversion!CF34,DB_FEConversion!CI34)</f>
        <v>20715.1175</v>
      </c>
      <c r="AG34" s="241">
        <f>SUM(DB_FEConversion!CJ34,DB_FEConversion!CM34)</f>
        <v>4699372.37</v>
      </c>
      <c r="AH34" s="241">
        <f>DB_FEConversion!CN34</f>
        <v>2164518.4</v>
      </c>
      <c r="AI34" s="241">
        <f>SUM(DB_FEConversion!CR34,DB_FEConversion!CV34)</f>
        <v>133.334</v>
      </c>
      <c r="AJ34" s="241">
        <f>SUM(DB_FEConversion!CW34,DB_FEConversion!DA34)</f>
        <v>11782.944</v>
      </c>
      <c r="AK34" s="241">
        <f>DB_FEConversion!DB34</f>
        <v>5636.5400000000009</v>
      </c>
      <c r="AL34" s="241">
        <f>SUM(DB_FEConversion!DG34,DB_FEConversion!DJ34)</f>
        <v>0</v>
      </c>
      <c r="AM34" s="241">
        <f>SUM(DB_FEConversion!DK34,DB_FEConversion!DN34)</f>
        <v>0</v>
      </c>
      <c r="AN34" s="241">
        <f>DB_FEConversion!DO34</f>
        <v>0</v>
      </c>
      <c r="AO34" s="205">
        <f t="shared" si="0"/>
        <v>222249.06480378789</v>
      </c>
      <c r="AP34" s="205">
        <f t="shared" si="0"/>
        <v>42168208.05256474</v>
      </c>
      <c r="AQ34" s="205">
        <f t="shared" si="0"/>
        <v>14628355.408393024</v>
      </c>
    </row>
    <row r="35" spans="1:43" x14ac:dyDescent="0.2">
      <c r="A35" s="203">
        <v>16</v>
      </c>
      <c r="B35" s="203" t="s">
        <v>37</v>
      </c>
      <c r="C35" s="203">
        <v>1985</v>
      </c>
      <c r="D35" s="204" t="s">
        <v>200</v>
      </c>
      <c r="E35" s="241">
        <f>SUM(DB_FEConversion!E35:H35)</f>
        <v>0</v>
      </c>
      <c r="F35" s="241">
        <f>SUM(DB_FEConversion!I35:L35)</f>
        <v>0</v>
      </c>
      <c r="G35" s="241">
        <f>DB_FEConversion!M35</f>
        <v>0</v>
      </c>
      <c r="H35" s="241">
        <f>SUM(DB_FEConversion!O35:S35)</f>
        <v>48.704692333333341</v>
      </c>
      <c r="I35" s="241">
        <f>SUM(DB_FEConversion!T35:X35)</f>
        <v>12377.333531111113</v>
      </c>
      <c r="J35" s="241">
        <f>DB_FEConversion!Y35</f>
        <v>2733.4893999999999</v>
      </c>
      <c r="K35" s="241">
        <f>SUM(DB_FEConversion!AD35:AF35)</f>
        <v>944.14129235999997</v>
      </c>
      <c r="L35" s="241">
        <f>SUM(DB_FEConversion!AG35:AI35)</f>
        <v>111571.99334399999</v>
      </c>
      <c r="M35" s="241">
        <f>DB_FEConversion!AJ35</f>
        <v>11197.919039999999</v>
      </c>
      <c r="N35" s="241">
        <f>SUM(DB_FEConversion!AK35:AL35)</f>
        <v>6.0631500000000003</v>
      </c>
      <c r="O35" s="241">
        <f>SUM(DB_FEConversion!AM35:AN35)</f>
        <v>971.52</v>
      </c>
      <c r="P35" s="241">
        <f>DB_FEConversion!AO35</f>
        <v>138.95249999999999</v>
      </c>
      <c r="Q35" s="241">
        <f>DB_FEConversion!AP35</f>
        <v>1.7936099999999999</v>
      </c>
      <c r="R35" s="241">
        <f>DB_FEConversion!AQ35</f>
        <v>244.71720000000002</v>
      </c>
      <c r="S35" s="241">
        <f>DB_FEConversion!AR35</f>
        <v>203.93100000000001</v>
      </c>
      <c r="T35" s="241">
        <f>SUM(DB_FEConversion!AS35,DB_FEConversion!AT35,DB_FEConversion!AZ35)</f>
        <v>28.672026000000002</v>
      </c>
      <c r="U35" s="241">
        <f>SUM(DB_FEConversion!BA35,DB_FEConversion!BB35,DB_FEConversion!BH35)</f>
        <v>13802.905200000001</v>
      </c>
      <c r="V35" s="241">
        <f>DB_FEConversion!BI35</f>
        <v>1081.6531872120001</v>
      </c>
      <c r="W35" s="241">
        <f>SUM(DB_FEConversion!BJ35:BK35)</f>
        <v>34.615679999999998</v>
      </c>
      <c r="X35" s="241">
        <f>SUM(DB_FEConversion!BL35:BM35)</f>
        <v>4422.0659999999998</v>
      </c>
      <c r="Y35" s="241">
        <f>DB_FEConversion!BN35</f>
        <v>1286.8713000000002</v>
      </c>
      <c r="Z35" s="241">
        <f>DB_FEConversion!BO35</f>
        <v>3.1920047999999999</v>
      </c>
      <c r="AA35" s="241">
        <f>DB_FEConversion!BS35</f>
        <v>759.17952000000002</v>
      </c>
      <c r="AB35" s="241">
        <f>DB_FEConversion!BW35</f>
        <v>388.21679999999998</v>
      </c>
      <c r="AC35" s="241">
        <f>SUM(DB_FEConversion!CA35:CB35)</f>
        <v>2017.0872462727275</v>
      </c>
      <c r="AD35" s="241">
        <f>SUM(DB_FEConversion!CC35:CD35)</f>
        <v>366063.34671818186</v>
      </c>
      <c r="AE35" s="241">
        <f>DB_FEConversion!CE35</f>
        <v>174555.44320000001</v>
      </c>
      <c r="AF35" s="241">
        <f>SUM(DB_FEConversion!CF35,DB_FEConversion!CI35)</f>
        <v>109.417</v>
      </c>
      <c r="AG35" s="241">
        <f>SUM(DB_FEConversion!CJ35,DB_FEConversion!CM35)</f>
        <v>24822.027999999998</v>
      </c>
      <c r="AH35" s="241">
        <f>DB_FEConversion!CN35</f>
        <v>11432.960000000001</v>
      </c>
      <c r="AI35" s="241">
        <f>SUM(DB_FEConversion!CR35,DB_FEConversion!CV35)</f>
        <v>0</v>
      </c>
      <c r="AJ35" s="241">
        <f>SUM(DB_FEConversion!CW35,DB_FEConversion!DA35)</f>
        <v>0</v>
      </c>
      <c r="AK35" s="241">
        <f>DB_FEConversion!DB35</f>
        <v>0</v>
      </c>
      <c r="AL35" s="241">
        <f>SUM(DB_FEConversion!DG35,DB_FEConversion!DJ35)</f>
        <v>0</v>
      </c>
      <c r="AM35" s="241">
        <f>SUM(DB_FEConversion!DK35,DB_FEConversion!DN35)</f>
        <v>0</v>
      </c>
      <c r="AN35" s="241">
        <f>DB_FEConversion!DO35</f>
        <v>0</v>
      </c>
      <c r="AO35" s="205">
        <f t="shared" si="0"/>
        <v>3193.6867017660602</v>
      </c>
      <c r="AP35" s="205">
        <f t="shared" si="0"/>
        <v>535035.089513293</v>
      </c>
      <c r="AQ35" s="205">
        <f t="shared" si="0"/>
        <v>203019.436427212</v>
      </c>
    </row>
    <row r="36" spans="1:43" x14ac:dyDescent="0.2">
      <c r="A36" s="203">
        <v>17</v>
      </c>
      <c r="B36" s="203" t="s">
        <v>38</v>
      </c>
      <c r="C36" s="203">
        <v>1985</v>
      </c>
      <c r="D36" s="204" t="s">
        <v>200</v>
      </c>
      <c r="E36" s="241">
        <f>SUM(DB_FEConversion!E36:H36)</f>
        <v>59.946142666666667</v>
      </c>
      <c r="F36" s="241">
        <f>SUM(DB_FEConversion!I36:L36)</f>
        <v>6494.4579333333331</v>
      </c>
      <c r="G36" s="241">
        <f>DB_FEConversion!M36</f>
        <v>1628</v>
      </c>
      <c r="H36" s="241">
        <f>SUM(DB_FEConversion!O36:S36)</f>
        <v>52836.628561666657</v>
      </c>
      <c r="I36" s="241">
        <f>SUM(DB_FEConversion!T36:X36)</f>
        <v>13427383.338988889</v>
      </c>
      <c r="J36" s="241">
        <f>DB_FEConversion!Y36</f>
        <v>2965389.1069999998</v>
      </c>
      <c r="K36" s="241">
        <f>SUM(DB_FEConversion!AD36:AF36)</f>
        <v>16519.452974640004</v>
      </c>
      <c r="L36" s="241">
        <f>SUM(DB_FEConversion!AG36:AI36)</f>
        <v>1952153.0434560003</v>
      </c>
      <c r="M36" s="241">
        <f>DB_FEConversion!AJ36</f>
        <v>195927.76895999999</v>
      </c>
      <c r="N36" s="241">
        <f>SUM(DB_FEConversion!AK36:AL36)</f>
        <v>18.997869999999999</v>
      </c>
      <c r="O36" s="241">
        <f>SUM(DB_FEConversion!AM36:AN36)</f>
        <v>3044.096</v>
      </c>
      <c r="P36" s="241">
        <f>DB_FEConversion!AO36</f>
        <v>435.3845</v>
      </c>
      <c r="Q36" s="241">
        <f>DB_FEConversion!AP36</f>
        <v>14.62482</v>
      </c>
      <c r="R36" s="241">
        <f>DB_FEConversion!AQ36</f>
        <v>1995.3864000000001</v>
      </c>
      <c r="S36" s="241">
        <f>DB_FEConversion!AR36</f>
        <v>1662.8220000000001</v>
      </c>
      <c r="T36" s="241">
        <f>SUM(DB_FEConversion!AS36,DB_FEConversion!AT36,DB_FEConversion!AZ36)</f>
        <v>2422.346442</v>
      </c>
      <c r="U36" s="241">
        <f>SUM(DB_FEConversion!BA36,DB_FEConversion!BB36,DB_FEConversion!BH36)</f>
        <v>1166133.7884000002</v>
      </c>
      <c r="V36" s="241">
        <f>DB_FEConversion!BI36</f>
        <v>91383.10454660398</v>
      </c>
      <c r="W36" s="241">
        <f>SUM(DB_FEConversion!BJ36:BK36)</f>
        <v>2205.0188159999998</v>
      </c>
      <c r="X36" s="241">
        <f>SUM(DB_FEConversion!BL36:BM36)</f>
        <v>281685.60419999994</v>
      </c>
      <c r="Y36" s="241">
        <f>DB_FEConversion!BN36</f>
        <v>81973.701809999999</v>
      </c>
      <c r="Z36" s="241">
        <f>DB_FEConversion!BO36</f>
        <v>31.446921600000003</v>
      </c>
      <c r="AA36" s="241">
        <f>DB_FEConversion!BS36</f>
        <v>7479.2678400000013</v>
      </c>
      <c r="AB36" s="241">
        <f>DB_FEConversion!BW36</f>
        <v>3824.6256000000003</v>
      </c>
      <c r="AC36" s="241">
        <f>SUM(DB_FEConversion!CA36:CB36)</f>
        <v>2776.1714180000004</v>
      </c>
      <c r="AD36" s="241">
        <f>SUM(DB_FEConversion!CC36:CD36)</f>
        <v>503822.82780000003</v>
      </c>
      <c r="AE36" s="241">
        <f>DB_FEConversion!CE36</f>
        <v>240245.35040000002</v>
      </c>
      <c r="AF36" s="241">
        <f>SUM(DB_FEConversion!CF36,DB_FEConversion!CI36)</f>
        <v>9538.1440000000002</v>
      </c>
      <c r="AG36" s="241">
        <f>SUM(DB_FEConversion!CJ36,DB_FEConversion!CM36)</f>
        <v>2163796.0959999999</v>
      </c>
      <c r="AH36" s="241">
        <f>DB_FEConversion!CN36</f>
        <v>996638.71999999997</v>
      </c>
      <c r="AI36" s="241">
        <f>SUM(DB_FEConversion!CR36,DB_FEConversion!CV36)</f>
        <v>12283.906000000003</v>
      </c>
      <c r="AJ36" s="241">
        <f>SUM(DB_FEConversion!CW36,DB_FEConversion!DA36)</f>
        <v>1085548.8960000002</v>
      </c>
      <c r="AK36" s="241">
        <f>DB_FEConversion!DB36</f>
        <v>519287.86000000004</v>
      </c>
      <c r="AL36" s="241">
        <f>SUM(DB_FEConversion!DG36,DB_FEConversion!DJ36)</f>
        <v>0</v>
      </c>
      <c r="AM36" s="241">
        <f>SUM(DB_FEConversion!DK36,DB_FEConversion!DN36)</f>
        <v>0</v>
      </c>
      <c r="AN36" s="241">
        <f>DB_FEConversion!DO36</f>
        <v>0</v>
      </c>
      <c r="AO36" s="205">
        <f t="shared" si="0"/>
        <v>98706.683966573328</v>
      </c>
      <c r="AP36" s="205">
        <f t="shared" si="0"/>
        <v>20599536.803018223</v>
      </c>
      <c r="AQ36" s="205">
        <f t="shared" si="0"/>
        <v>5098396.4448166043</v>
      </c>
    </row>
    <row r="37" spans="1:43" x14ac:dyDescent="0.2">
      <c r="A37" s="203">
        <v>21</v>
      </c>
      <c r="B37" s="203" t="s">
        <v>39</v>
      </c>
      <c r="C37" s="203">
        <v>1985</v>
      </c>
      <c r="D37" s="204" t="s">
        <v>201</v>
      </c>
      <c r="E37" s="241">
        <f>SUM(DB_FEConversion!E37:H37)</f>
        <v>849.87281353333321</v>
      </c>
      <c r="F37" s="241">
        <f>SUM(DB_FEConversion!I37:L37)</f>
        <v>92073.70133666668</v>
      </c>
      <c r="G37" s="241">
        <f>DB_FEConversion!M37</f>
        <v>23080.600000000002</v>
      </c>
      <c r="H37" s="241">
        <f>SUM(DB_FEConversion!O37:S37)</f>
        <v>103424.08239400001</v>
      </c>
      <c r="I37" s="241">
        <f>SUM(DB_FEConversion!T37:X37)</f>
        <v>26283183.439053334</v>
      </c>
      <c r="J37" s="241">
        <f>DB_FEConversion!Y37</f>
        <v>5804546.1204000004</v>
      </c>
      <c r="K37" s="241">
        <f>SUM(DB_FEConversion!AD37:AF37)</f>
        <v>17741.401299720001</v>
      </c>
      <c r="L37" s="241">
        <f>SUM(DB_FEConversion!AG37:AI37)</f>
        <v>2096554.3226880003</v>
      </c>
      <c r="M37" s="241">
        <f>DB_FEConversion!AJ37</f>
        <v>210420.59808</v>
      </c>
      <c r="N37" s="241">
        <f>SUM(DB_FEConversion!AK37:AL37)</f>
        <v>8.0841999999999992</v>
      </c>
      <c r="O37" s="241">
        <f>SUM(DB_FEConversion!AM37:AN37)</f>
        <v>1295.3599999999999</v>
      </c>
      <c r="P37" s="241">
        <f>DB_FEConversion!AO37</f>
        <v>185.27</v>
      </c>
      <c r="Q37" s="241">
        <f>DB_FEConversion!AP37</f>
        <v>16.970309999999998</v>
      </c>
      <c r="R37" s="241">
        <f>DB_FEConversion!AQ37</f>
        <v>2315.4012000000002</v>
      </c>
      <c r="S37" s="241">
        <f>DB_FEConversion!AR37</f>
        <v>1929.5010000000002</v>
      </c>
      <c r="T37" s="241">
        <f>SUM(DB_FEConversion!AS37,DB_FEConversion!AT37,DB_FEConversion!AZ37)</f>
        <v>15515.064561333333</v>
      </c>
      <c r="U37" s="241">
        <f>SUM(DB_FEConversion!BA37,DB_FEConversion!BB37,DB_FEConversion!BH37)</f>
        <v>7469055.9122666661</v>
      </c>
      <c r="V37" s="241">
        <f>DB_FEConversion!BI37</f>
        <v>585306.35514093598</v>
      </c>
      <c r="W37" s="241">
        <f>SUM(DB_FEConversion!BJ37:BK37)</f>
        <v>8903.1528959999996</v>
      </c>
      <c r="X37" s="241">
        <f>SUM(DB_FEConversion!BL37:BM37)</f>
        <v>1137355.3751999999</v>
      </c>
      <c r="Y37" s="241">
        <f>DB_FEConversion!BN37</f>
        <v>330983.29836000002</v>
      </c>
      <c r="Z37" s="241">
        <f>DB_FEConversion!BO37</f>
        <v>162.54289439999999</v>
      </c>
      <c r="AA37" s="241">
        <f>DB_FEConversion!BS37</f>
        <v>38658.850559999999</v>
      </c>
      <c r="AB37" s="241">
        <f>DB_FEConversion!BW37</f>
        <v>19768.7304</v>
      </c>
      <c r="AC37" s="241">
        <f>SUM(DB_FEConversion!CA37:CB37)</f>
        <v>44886.96231154546</v>
      </c>
      <c r="AD37" s="241">
        <f>SUM(DB_FEConversion!CC37:CD37)</f>
        <v>8146138.2883363646</v>
      </c>
      <c r="AE37" s="241">
        <f>DB_FEConversion!CE37</f>
        <v>3884444.5696000005</v>
      </c>
      <c r="AF37" s="241">
        <f>SUM(DB_FEConversion!CF37,DB_FEConversion!CI37)</f>
        <v>28181.345499999999</v>
      </c>
      <c r="AG37" s="241">
        <f>SUM(DB_FEConversion!CJ37,DB_FEConversion!CM37)</f>
        <v>6393139.5219999999</v>
      </c>
      <c r="AH37" s="241">
        <f>DB_FEConversion!CN37</f>
        <v>2944663.04</v>
      </c>
      <c r="AI37" s="241">
        <f>SUM(DB_FEConversion!CR37,DB_FEConversion!CV37)</f>
        <v>3308.4010000000007</v>
      </c>
      <c r="AJ37" s="241">
        <f>SUM(DB_FEConversion!CW37,DB_FEConversion!DA37)</f>
        <v>292368.81599999999</v>
      </c>
      <c r="AK37" s="241">
        <f>DB_FEConversion!DB37</f>
        <v>139858.81000000003</v>
      </c>
      <c r="AL37" s="241">
        <f>SUM(DB_FEConversion!DG37,DB_FEConversion!DJ37)</f>
        <v>0</v>
      </c>
      <c r="AM37" s="241">
        <f>SUM(DB_FEConversion!DK37,DB_FEConversion!DN37)</f>
        <v>0</v>
      </c>
      <c r="AN37" s="241">
        <f>DB_FEConversion!DO37</f>
        <v>0</v>
      </c>
      <c r="AO37" s="205">
        <f t="shared" si="0"/>
        <v>222997.88018053217</v>
      </c>
      <c r="AP37" s="205">
        <f t="shared" si="0"/>
        <v>51952138.988641039</v>
      </c>
      <c r="AQ37" s="205">
        <f t="shared" si="0"/>
        <v>13945186.892980935</v>
      </c>
    </row>
    <row r="38" spans="1:43" x14ac:dyDescent="0.2">
      <c r="A38" s="203">
        <v>22</v>
      </c>
      <c r="B38" s="203" t="s">
        <v>40</v>
      </c>
      <c r="C38" s="203">
        <v>1985</v>
      </c>
      <c r="D38" s="204" t="s">
        <v>201</v>
      </c>
      <c r="E38" s="241">
        <f>SUM(DB_FEConversion!E38:H38)</f>
        <v>4050.4518670000007</v>
      </c>
      <c r="F38" s="241">
        <f>SUM(DB_FEConversion!I38:L38)</f>
        <v>438818.71445000003</v>
      </c>
      <c r="G38" s="241">
        <f>DB_FEConversion!M38</f>
        <v>110001</v>
      </c>
      <c r="H38" s="241">
        <f>SUM(DB_FEConversion!O38:S38)</f>
        <v>20362.277284666667</v>
      </c>
      <c r="I38" s="241">
        <f>SUM(DB_FEConversion!T38:X38)</f>
        <v>5174669.7357288897</v>
      </c>
      <c r="J38" s="241">
        <f>DB_FEConversion!Y38</f>
        <v>1142807.1187999998</v>
      </c>
      <c r="K38" s="241">
        <f>SUM(DB_FEConversion!AD38:AF38)</f>
        <v>2663.3239441200003</v>
      </c>
      <c r="L38" s="241">
        <f>SUM(DB_FEConversion!AG38:AI38)</f>
        <v>314732.93644799996</v>
      </c>
      <c r="M38" s="241">
        <f>DB_FEConversion!AJ38</f>
        <v>31588.159679999997</v>
      </c>
      <c r="N38" s="241">
        <f>SUM(DB_FEConversion!AK38:AL38)</f>
        <v>0</v>
      </c>
      <c r="O38" s="241">
        <f>SUM(DB_FEConversion!AM38:AN38)</f>
        <v>0</v>
      </c>
      <c r="P38" s="241">
        <f>DB_FEConversion!AO38</f>
        <v>0</v>
      </c>
      <c r="Q38" s="241">
        <f>DB_FEConversion!AP38</f>
        <v>1.3796999999999997</v>
      </c>
      <c r="R38" s="241">
        <f>DB_FEConversion!AQ38</f>
        <v>188.244</v>
      </c>
      <c r="S38" s="241">
        <f>DB_FEConversion!AR38</f>
        <v>156.87</v>
      </c>
      <c r="T38" s="241">
        <f>SUM(DB_FEConversion!AS38,DB_FEConversion!AT38,DB_FEConversion!AZ38)</f>
        <v>6123.2072540000008</v>
      </c>
      <c r="U38" s="241">
        <f>SUM(DB_FEConversion!BA38,DB_FEConversion!BB38,DB_FEConversion!BH38)</f>
        <v>2947752.9508000002</v>
      </c>
      <c r="V38" s="241">
        <f>DB_FEConversion!BI38</f>
        <v>230998.20857614797</v>
      </c>
      <c r="W38" s="241">
        <f>SUM(DB_FEConversion!BJ38:BK38)</f>
        <v>16679.408064000003</v>
      </c>
      <c r="X38" s="241">
        <f>SUM(DB_FEConversion!BL38:BM38)</f>
        <v>2130752.4018000001</v>
      </c>
      <c r="Y38" s="241">
        <f>DB_FEConversion!BN38</f>
        <v>620073.08649000002</v>
      </c>
      <c r="Z38" s="241">
        <f>DB_FEConversion!BO38</f>
        <v>54.662083200000005</v>
      </c>
      <c r="AA38" s="241">
        <f>DB_FEConversion!BS38</f>
        <v>13000.711680000002</v>
      </c>
      <c r="AB38" s="241">
        <f>DB_FEConversion!BW38</f>
        <v>6648.0912000000008</v>
      </c>
      <c r="AC38" s="241">
        <f>SUM(DB_FEConversion!CA38:CB38)</f>
        <v>11857.374160545454</v>
      </c>
      <c r="AD38" s="241">
        <f>SUM(DB_FEConversion!CC38:CD38)</f>
        <v>2151890.096236364</v>
      </c>
      <c r="AE38" s="241">
        <f>DB_FEConversion!CE38</f>
        <v>1026117.8368000002</v>
      </c>
      <c r="AF38" s="241">
        <f>SUM(DB_FEConversion!CF38,DB_FEConversion!CI38)</f>
        <v>24153.263750000002</v>
      </c>
      <c r="AG38" s="241">
        <f>SUM(DB_FEConversion!CJ38,DB_FEConversion!CM38)</f>
        <v>5479340.4050000003</v>
      </c>
      <c r="AH38" s="241">
        <f>DB_FEConversion!CN38</f>
        <v>2523769.6</v>
      </c>
      <c r="AI38" s="241">
        <f>SUM(DB_FEConversion!CR38,DB_FEConversion!CV38)</f>
        <v>58.078000000000003</v>
      </c>
      <c r="AJ38" s="241">
        <f>SUM(DB_FEConversion!CW38,DB_FEConversion!DA38)</f>
        <v>5132.4479999999994</v>
      </c>
      <c r="AK38" s="241">
        <f>DB_FEConversion!DB38</f>
        <v>2455.1799999999998</v>
      </c>
      <c r="AL38" s="241">
        <f>SUM(DB_FEConversion!DG38,DB_FEConversion!DJ38)</f>
        <v>0</v>
      </c>
      <c r="AM38" s="241">
        <f>SUM(DB_FEConversion!DK38,DB_FEConversion!DN38)</f>
        <v>0</v>
      </c>
      <c r="AN38" s="241">
        <f>DB_FEConversion!DO38</f>
        <v>0</v>
      </c>
      <c r="AO38" s="205">
        <f t="shared" si="0"/>
        <v>86003.426107532126</v>
      </c>
      <c r="AP38" s="205">
        <f t="shared" si="0"/>
        <v>18656278.644143257</v>
      </c>
      <c r="AQ38" s="205">
        <f t="shared" si="0"/>
        <v>5694615.1515461486</v>
      </c>
    </row>
    <row r="39" spans="1:43" x14ac:dyDescent="0.2">
      <c r="A39" s="203">
        <v>23</v>
      </c>
      <c r="B39" s="203" t="s">
        <v>41</v>
      </c>
      <c r="C39" s="203">
        <v>1985</v>
      </c>
      <c r="D39" s="204" t="s">
        <v>201</v>
      </c>
      <c r="E39" s="241">
        <f>SUM(DB_FEConversion!E39:H39)</f>
        <v>33665.208756666667</v>
      </c>
      <c r="F39" s="241">
        <f>SUM(DB_FEConversion!I39:L39)</f>
        <v>3647228.5348333335</v>
      </c>
      <c r="G39" s="241">
        <f>DB_FEConversion!M39</f>
        <v>914270</v>
      </c>
      <c r="H39" s="241">
        <f>SUM(DB_FEConversion!O39:S39)</f>
        <v>13742.155016666668</v>
      </c>
      <c r="I39" s="241">
        <f>SUM(DB_FEConversion!T39:X39)</f>
        <v>3492296.6952222227</v>
      </c>
      <c r="J39" s="241">
        <f>DB_FEConversion!Y39</f>
        <v>771261.11</v>
      </c>
      <c r="K39" s="241">
        <f>SUM(DB_FEConversion!AD39:AF39)</f>
        <v>33997.138902719998</v>
      </c>
      <c r="L39" s="241">
        <f>SUM(DB_FEConversion!AG39:AI39)</f>
        <v>4017543.3338879999</v>
      </c>
      <c r="M39" s="241">
        <f>DB_FEConversion!AJ39</f>
        <v>403220.59007999999</v>
      </c>
      <c r="N39" s="241">
        <f>SUM(DB_FEConversion!AK39:AL39)</f>
        <v>0</v>
      </c>
      <c r="O39" s="241">
        <f>SUM(DB_FEConversion!AM39:AN39)</f>
        <v>0</v>
      </c>
      <c r="P39" s="241">
        <f>DB_FEConversion!AO39</f>
        <v>0</v>
      </c>
      <c r="Q39" s="241">
        <f>DB_FEConversion!AP39</f>
        <v>524.83787999999993</v>
      </c>
      <c r="R39" s="241">
        <f>DB_FEConversion!AQ39</f>
        <v>71608.017600000006</v>
      </c>
      <c r="S39" s="241">
        <f>DB_FEConversion!AR39</f>
        <v>59673.347999999998</v>
      </c>
      <c r="T39" s="241">
        <f>SUM(DB_FEConversion!AS39,DB_FEConversion!AT39,DB_FEConversion!AZ39)</f>
        <v>26289.785214000003</v>
      </c>
      <c r="U39" s="241">
        <f>SUM(DB_FEConversion!BA39,DB_FEConversion!BB39,DB_FEConversion!BH39)</f>
        <v>12656078.542800002</v>
      </c>
      <c r="V39" s="241">
        <f>DB_FEConversion!BI39</f>
        <v>991783.06994566787</v>
      </c>
      <c r="W39" s="241">
        <f>SUM(DB_FEConversion!BJ39:BK39)</f>
        <v>27954.993791999997</v>
      </c>
      <c r="X39" s="241">
        <f>SUM(DB_FEConversion!BL39:BM39)</f>
        <v>3571180.1003999999</v>
      </c>
      <c r="Y39" s="241">
        <f>DB_FEConversion!BN39</f>
        <v>1039253.86422</v>
      </c>
      <c r="Z39" s="241">
        <f>DB_FEConversion!BO39</f>
        <v>39.482078399999999</v>
      </c>
      <c r="AA39" s="241">
        <f>DB_FEConversion!BS39</f>
        <v>9390.3321600000017</v>
      </c>
      <c r="AB39" s="241">
        <f>DB_FEConversion!BW39</f>
        <v>4801.8744000000006</v>
      </c>
      <c r="AC39" s="241">
        <f>SUM(DB_FEConversion!CA39:CB39)</f>
        <v>18590.304497272729</v>
      </c>
      <c r="AD39" s="241">
        <f>SUM(DB_FEConversion!CC39:CD39)</f>
        <v>3373790.1488181823</v>
      </c>
      <c r="AE39" s="241">
        <f>DB_FEConversion!CE39</f>
        <v>1608774.6560000002</v>
      </c>
      <c r="AF39" s="241">
        <f>SUM(DB_FEConversion!CF39,DB_FEConversion!CI39)</f>
        <v>41716.039750000004</v>
      </c>
      <c r="AG39" s="241">
        <f>SUM(DB_FEConversion!CJ39,DB_FEConversion!CM39)</f>
        <v>9463581.5890000015</v>
      </c>
      <c r="AH39" s="241">
        <f>DB_FEConversion!CN39</f>
        <v>4358900.4800000004</v>
      </c>
      <c r="AI39" s="241">
        <f>SUM(DB_FEConversion!CR39,DB_FEConversion!CV39)</f>
        <v>7.3620000000000001</v>
      </c>
      <c r="AJ39" s="241">
        <f>SUM(DB_FEConversion!CW39,DB_FEConversion!DA39)</f>
        <v>650.59199999999998</v>
      </c>
      <c r="AK39" s="241">
        <f>DB_FEConversion!DB39</f>
        <v>311.21999999999997</v>
      </c>
      <c r="AL39" s="241">
        <f>SUM(DB_FEConversion!DG39,DB_FEConversion!DJ39)</f>
        <v>0.51519000000000004</v>
      </c>
      <c r="AM39" s="241">
        <f>SUM(DB_FEConversion!DK39,DB_FEConversion!DN39)</f>
        <v>124.33349999999999</v>
      </c>
      <c r="AN39" s="241">
        <f>DB_FEConversion!DO39</f>
        <v>42.24</v>
      </c>
      <c r="AO39" s="205">
        <f t="shared" si="0"/>
        <v>196527.82307772606</v>
      </c>
      <c r="AP39" s="205">
        <f t="shared" si="0"/>
        <v>40303472.220221743</v>
      </c>
      <c r="AQ39" s="205">
        <f t="shared" si="0"/>
        <v>10152292.452645671</v>
      </c>
    </row>
    <row r="40" spans="1:43" x14ac:dyDescent="0.2">
      <c r="A40" s="203">
        <v>24</v>
      </c>
      <c r="B40" s="203" t="s">
        <v>42</v>
      </c>
      <c r="C40" s="203">
        <v>1985</v>
      </c>
      <c r="D40" s="204" t="s">
        <v>201</v>
      </c>
      <c r="E40" s="241">
        <f>SUM(DB_FEConversion!E40:H40)</f>
        <v>7266.5624210666665</v>
      </c>
      <c r="F40" s="241">
        <f>SUM(DB_FEConversion!I40:L40)</f>
        <v>787246.38257333334</v>
      </c>
      <c r="G40" s="241">
        <f>DB_FEConversion!M40</f>
        <v>197343.2</v>
      </c>
      <c r="H40" s="241">
        <f>SUM(DB_FEConversion!O40:S40)</f>
        <v>1368.2435366666668</v>
      </c>
      <c r="I40" s="241">
        <f>SUM(DB_FEConversion!T40:X40)</f>
        <v>347712.01282222231</v>
      </c>
      <c r="J40" s="241">
        <f>DB_FEConversion!Y40</f>
        <v>76790.941999999995</v>
      </c>
      <c r="K40" s="241">
        <f>SUM(DB_FEConversion!AD40:AF40)</f>
        <v>3824.8794360000006</v>
      </c>
      <c r="L40" s="241">
        <f>SUM(DB_FEConversion!AG40:AI40)</f>
        <v>451997.41440000001</v>
      </c>
      <c r="M40" s="241">
        <f>DB_FEConversion!AJ40</f>
        <v>45364.703999999998</v>
      </c>
      <c r="N40" s="241">
        <f>SUM(DB_FEConversion!AK40:AL40)</f>
        <v>0</v>
      </c>
      <c r="O40" s="241">
        <f>SUM(DB_FEConversion!AM40:AN40)</f>
        <v>0</v>
      </c>
      <c r="P40" s="241">
        <f>DB_FEConversion!AO40</f>
        <v>0</v>
      </c>
      <c r="Q40" s="241">
        <f>DB_FEConversion!AP40</f>
        <v>3.0353399999999997</v>
      </c>
      <c r="R40" s="241">
        <f>DB_FEConversion!AQ40</f>
        <v>414.13679999999999</v>
      </c>
      <c r="S40" s="241">
        <f>DB_FEConversion!AR40</f>
        <v>345.11400000000003</v>
      </c>
      <c r="T40" s="241">
        <f>SUM(DB_FEConversion!AS40,DB_FEConversion!AT40,DB_FEConversion!AZ40)</f>
        <v>49762.069915333326</v>
      </c>
      <c r="U40" s="241">
        <f>SUM(DB_FEConversion!BA40,DB_FEConversion!BB40,DB_FEConversion!BH40)</f>
        <v>23955793.483066667</v>
      </c>
      <c r="V40" s="241">
        <f>DB_FEConversion!BI40</f>
        <v>1877275.8341592837</v>
      </c>
      <c r="W40" s="241">
        <f>SUM(DB_FEConversion!BJ40:BK40)</f>
        <v>9774.2092799999991</v>
      </c>
      <c r="X40" s="241">
        <f>SUM(DB_FEConversion!BL40:BM40)</f>
        <v>1248630.6359999999</v>
      </c>
      <c r="Y40" s="241">
        <f>DB_FEConversion!BN40</f>
        <v>363365.65980000002</v>
      </c>
      <c r="Z40" s="241">
        <f>DB_FEConversion!BO40</f>
        <v>9.8445456</v>
      </c>
      <c r="AA40" s="241">
        <f>DB_FEConversion!BS40</f>
        <v>2341.4054400000005</v>
      </c>
      <c r="AB40" s="241">
        <f>DB_FEConversion!BW40</f>
        <v>1197.3096</v>
      </c>
      <c r="AC40" s="241">
        <f>SUM(DB_FEConversion!CA40:CB40)</f>
        <v>13632.370894727273</v>
      </c>
      <c r="AD40" s="241">
        <f>SUM(DB_FEConversion!CC40:CD40)</f>
        <v>2474018.5743818181</v>
      </c>
      <c r="AE40" s="241">
        <f>DB_FEConversion!CE40</f>
        <v>1179723.1616</v>
      </c>
      <c r="AF40" s="241">
        <f>SUM(DB_FEConversion!CF40,DB_FEConversion!CI40)</f>
        <v>5295.4054999999998</v>
      </c>
      <c r="AG40" s="241">
        <f>SUM(DB_FEConversion!CJ40,DB_FEConversion!CM40)</f>
        <v>1201300.5619999999</v>
      </c>
      <c r="AH40" s="241">
        <f>DB_FEConversion!CN40</f>
        <v>553315.83999999997</v>
      </c>
      <c r="AI40" s="241">
        <f>SUM(DB_FEConversion!CR40,DB_FEConversion!CV40)</f>
        <v>0</v>
      </c>
      <c r="AJ40" s="241">
        <f>SUM(DB_FEConversion!CW40,DB_FEConversion!DA40)</f>
        <v>0</v>
      </c>
      <c r="AK40" s="241">
        <f>DB_FEConversion!DB40</f>
        <v>0</v>
      </c>
      <c r="AL40" s="241">
        <f>SUM(DB_FEConversion!DG40,DB_FEConversion!DJ40)</f>
        <v>0</v>
      </c>
      <c r="AM40" s="241">
        <f>SUM(DB_FEConversion!DK40,DB_FEConversion!DN40)</f>
        <v>0</v>
      </c>
      <c r="AN40" s="241">
        <f>DB_FEConversion!DO40</f>
        <v>0</v>
      </c>
      <c r="AO40" s="205">
        <f t="shared" si="0"/>
        <v>90936.620869393926</v>
      </c>
      <c r="AP40" s="205">
        <f t="shared" si="0"/>
        <v>30469454.607484039</v>
      </c>
      <c r="AQ40" s="205">
        <f t="shared" si="0"/>
        <v>4294721.7651592838</v>
      </c>
    </row>
    <row r="41" spans="1:43" x14ac:dyDescent="0.2">
      <c r="A41" s="203">
        <v>25</v>
      </c>
      <c r="B41" s="203" t="s">
        <v>43</v>
      </c>
      <c r="C41" s="203">
        <v>1985</v>
      </c>
      <c r="D41" s="204" t="s">
        <v>201</v>
      </c>
      <c r="E41" s="241">
        <f>SUM(DB_FEConversion!E41:H41)</f>
        <v>9874.7645920000014</v>
      </c>
      <c r="F41" s="241">
        <f>SUM(DB_FEConversion!I41:L41)</f>
        <v>1069814.3432</v>
      </c>
      <c r="G41" s="241">
        <f>DB_FEConversion!M41</f>
        <v>268176</v>
      </c>
      <c r="H41" s="241">
        <f>SUM(DB_FEConversion!O41:S41)</f>
        <v>3579.7285313333336</v>
      </c>
      <c r="I41" s="241">
        <f>SUM(DB_FEConversion!T41:X41)</f>
        <v>909717.15168444463</v>
      </c>
      <c r="J41" s="241">
        <f>DB_FEConversion!Y41</f>
        <v>200907.74679999999</v>
      </c>
      <c r="K41" s="241">
        <f>SUM(DB_FEConversion!AD41:AF41)</f>
        <v>30882.881804040007</v>
      </c>
      <c r="L41" s="241">
        <f>SUM(DB_FEConversion!AG41:AI41)</f>
        <v>3649522.2812160007</v>
      </c>
      <c r="M41" s="241">
        <f>DB_FEConversion!AJ41</f>
        <v>366284.17056</v>
      </c>
      <c r="N41" s="241">
        <f>SUM(DB_FEConversion!AK41:AL41)</f>
        <v>0</v>
      </c>
      <c r="O41" s="241">
        <f>SUM(DB_FEConversion!AM41:AN41)</f>
        <v>0</v>
      </c>
      <c r="P41" s="241">
        <f>DB_FEConversion!AO41</f>
        <v>0</v>
      </c>
      <c r="Q41" s="241">
        <f>DB_FEConversion!AP41</f>
        <v>18.625949999999996</v>
      </c>
      <c r="R41" s="241">
        <f>DB_FEConversion!AQ41</f>
        <v>2541.2939999999999</v>
      </c>
      <c r="S41" s="241">
        <f>DB_FEConversion!AR41</f>
        <v>2117.7449999999999</v>
      </c>
      <c r="T41" s="241">
        <f>SUM(DB_FEConversion!AS41,DB_FEConversion!AT41,DB_FEConversion!AZ41)</f>
        <v>109008.01342866666</v>
      </c>
      <c r="U41" s="241">
        <f>SUM(DB_FEConversion!BA41,DB_FEConversion!BB41,DB_FEConversion!BH41)</f>
        <v>52477187.185733333</v>
      </c>
      <c r="V41" s="241">
        <f>DB_FEConversion!BI41</f>
        <v>4112331.132678444</v>
      </c>
      <c r="W41" s="241">
        <f>SUM(DB_FEConversion!BJ41:BK41)</f>
        <v>19405.864895999999</v>
      </c>
      <c r="X41" s="241">
        <f>SUM(DB_FEConversion!BL41:BM41)</f>
        <v>2479050.4002</v>
      </c>
      <c r="Y41" s="241">
        <f>DB_FEConversion!BN41</f>
        <v>721431.74961000006</v>
      </c>
      <c r="Z41" s="241">
        <f>DB_FEConversion!BO41</f>
        <v>117.985896</v>
      </c>
      <c r="AA41" s="241">
        <f>DB_FEConversion!BS41</f>
        <v>28061.510400000003</v>
      </c>
      <c r="AB41" s="241">
        <f>DB_FEConversion!BW41</f>
        <v>14349.636</v>
      </c>
      <c r="AC41" s="241">
        <f>SUM(DB_FEConversion!CA41:CB41)</f>
        <v>10845.243393363637</v>
      </c>
      <c r="AD41" s="241">
        <f>SUM(DB_FEConversion!CC41:CD41)</f>
        <v>1968207.4237909093</v>
      </c>
      <c r="AE41" s="241">
        <f>DB_FEConversion!CE41</f>
        <v>938529.68960000004</v>
      </c>
      <c r="AF41" s="241">
        <f>SUM(DB_FEConversion!CF41,DB_FEConversion!CI41)</f>
        <v>21646.374749999999</v>
      </c>
      <c r="AG41" s="241">
        <f>SUM(DB_FEConversion!CJ41,DB_FEConversion!CM41)</f>
        <v>4910634.7290000003</v>
      </c>
      <c r="AH41" s="241">
        <f>DB_FEConversion!CN41</f>
        <v>2261825.2799999998</v>
      </c>
      <c r="AI41" s="241">
        <f>SUM(DB_FEConversion!CR41,DB_FEConversion!CV41)</f>
        <v>48.671000000000006</v>
      </c>
      <c r="AJ41" s="241">
        <f>SUM(DB_FEConversion!CW41,DB_FEConversion!DA41)</f>
        <v>4301.1360000000004</v>
      </c>
      <c r="AK41" s="241">
        <f>DB_FEConversion!DB41</f>
        <v>2057.5100000000002</v>
      </c>
      <c r="AL41" s="241">
        <f>SUM(DB_FEConversion!DG41,DB_FEConversion!DJ41)</f>
        <v>0</v>
      </c>
      <c r="AM41" s="241">
        <f>SUM(DB_FEConversion!DK41,DB_FEConversion!DN41)</f>
        <v>0</v>
      </c>
      <c r="AN41" s="241">
        <f>DB_FEConversion!DO41</f>
        <v>0</v>
      </c>
      <c r="AO41" s="205">
        <f t="shared" si="0"/>
        <v>205428.15424140365</v>
      </c>
      <c r="AP41" s="205">
        <f t="shared" si="0"/>
        <v>67499037.455224693</v>
      </c>
      <c r="AQ41" s="205">
        <f t="shared" si="0"/>
        <v>8888010.6602484435</v>
      </c>
    </row>
    <row r="42" spans="1:43" x14ac:dyDescent="0.2">
      <c r="A42" s="203">
        <v>26</v>
      </c>
      <c r="B42" s="203" t="s">
        <v>44</v>
      </c>
      <c r="C42" s="203">
        <v>1985</v>
      </c>
      <c r="D42" s="204" t="s">
        <v>201</v>
      </c>
      <c r="E42" s="241">
        <f>SUM(DB_FEConversion!E42:H42)</f>
        <v>4239.827181333334</v>
      </c>
      <c r="F42" s="241">
        <f>SUM(DB_FEConversion!I42:L42)</f>
        <v>459335.29746666667</v>
      </c>
      <c r="G42" s="241">
        <f>DB_FEConversion!M42</f>
        <v>115144</v>
      </c>
      <c r="H42" s="241">
        <f>SUM(DB_FEConversion!O42:S42)</f>
        <v>3724.7809256666669</v>
      </c>
      <c r="I42" s="241">
        <f>SUM(DB_FEConversion!T42:X42)</f>
        <v>946579.34664222226</v>
      </c>
      <c r="J42" s="241">
        <f>DB_FEConversion!Y42</f>
        <v>209048.62939999998</v>
      </c>
      <c r="K42" s="241">
        <f>SUM(DB_FEConversion!AD42:AF42)</f>
        <v>74852.890562519984</v>
      </c>
      <c r="L42" s="241">
        <f>SUM(DB_FEConversion!AG42:AI42)</f>
        <v>8845589.3998079989</v>
      </c>
      <c r="M42" s="241">
        <f>DB_FEConversion!AJ42</f>
        <v>887787.25728000002</v>
      </c>
      <c r="N42" s="241">
        <f>SUM(DB_FEConversion!AK42:AL42)</f>
        <v>2.0210499999999998</v>
      </c>
      <c r="O42" s="241">
        <f>SUM(DB_FEConversion!AM42:AN42)</f>
        <v>323.83999999999997</v>
      </c>
      <c r="P42" s="241">
        <f>DB_FEConversion!AO42</f>
        <v>46.317500000000003</v>
      </c>
      <c r="Q42" s="241">
        <f>DB_FEConversion!AP42</f>
        <v>1011.7340099999999</v>
      </c>
      <c r="R42" s="241">
        <f>DB_FEConversion!AQ42</f>
        <v>138039.32519999999</v>
      </c>
      <c r="S42" s="241">
        <f>DB_FEConversion!AR42</f>
        <v>115032.77100000001</v>
      </c>
      <c r="T42" s="241">
        <f>SUM(DB_FEConversion!AS42,DB_FEConversion!AT42,DB_FEConversion!AZ42)</f>
        <v>464460.61180199997</v>
      </c>
      <c r="U42" s="241">
        <f>SUM(DB_FEConversion!BA42,DB_FEConversion!BB42,DB_FEConversion!BH42)</f>
        <v>223594446.86040002</v>
      </c>
      <c r="V42" s="241">
        <f>DB_FEConversion!BI42</f>
        <v>17521792.88237492</v>
      </c>
      <c r="W42" s="241">
        <f>SUM(DB_FEConversion!BJ42:BK42)</f>
        <v>30470.294975999997</v>
      </c>
      <c r="X42" s="241">
        <f>SUM(DB_FEConversion!BL42:BM42)</f>
        <v>3892503.4961999995</v>
      </c>
      <c r="Y42" s="241">
        <f>DB_FEConversion!BN42</f>
        <v>1132762.6124100001</v>
      </c>
      <c r="Z42" s="241">
        <f>DB_FEConversion!BO42</f>
        <v>156.42581759999999</v>
      </c>
      <c r="AA42" s="241">
        <f>DB_FEConversion!BS42</f>
        <v>37203.978240000004</v>
      </c>
      <c r="AB42" s="241">
        <f>DB_FEConversion!BW42</f>
        <v>19024.761599999998</v>
      </c>
      <c r="AC42" s="241">
        <f>SUM(DB_FEConversion!CA42:CB42)</f>
        <v>38182.506668636357</v>
      </c>
      <c r="AD42" s="241">
        <f>SUM(DB_FEConversion!CC42:CD42)</f>
        <v>6929405.8564090896</v>
      </c>
      <c r="AE42" s="241">
        <f>DB_FEConversion!CE42</f>
        <v>3304251.9040000001</v>
      </c>
      <c r="AF42" s="241">
        <f>SUM(DB_FEConversion!CF42,DB_FEConversion!CI42)</f>
        <v>36697.006500000003</v>
      </c>
      <c r="AG42" s="241">
        <f>SUM(DB_FEConversion!CJ42,DB_FEConversion!CM42)</f>
        <v>8324978.0460000001</v>
      </c>
      <c r="AH42" s="241">
        <f>DB_FEConversion!CN42</f>
        <v>3834462.72</v>
      </c>
      <c r="AI42" s="241">
        <f>SUM(DB_FEConversion!CR42,DB_FEConversion!CV42)</f>
        <v>133.334</v>
      </c>
      <c r="AJ42" s="241">
        <f>SUM(DB_FEConversion!CW42,DB_FEConversion!DA42)</f>
        <v>11782.944</v>
      </c>
      <c r="AK42" s="241">
        <f>DB_FEConversion!DB42</f>
        <v>5636.5400000000009</v>
      </c>
      <c r="AL42" s="241">
        <f>SUM(DB_FEConversion!DG42,DB_FEConversion!DJ42)</f>
        <v>0</v>
      </c>
      <c r="AM42" s="241">
        <f>SUM(DB_FEConversion!DK42,DB_FEConversion!DN42)</f>
        <v>0</v>
      </c>
      <c r="AN42" s="241">
        <f>DB_FEConversion!DO42</f>
        <v>0</v>
      </c>
      <c r="AO42" s="205">
        <f t="shared" si="0"/>
        <v>653931.43349375634</v>
      </c>
      <c r="AP42" s="205">
        <f t="shared" si="0"/>
        <v>253180188.39036602</v>
      </c>
      <c r="AQ42" s="205">
        <f t="shared" si="0"/>
        <v>27144990.395564917</v>
      </c>
    </row>
    <row r="43" spans="1:43" x14ac:dyDescent="0.2">
      <c r="A43" s="203">
        <v>27</v>
      </c>
      <c r="B43" s="203" t="s">
        <v>45</v>
      </c>
      <c r="C43" s="203">
        <v>1985</v>
      </c>
      <c r="D43" s="204" t="s">
        <v>201</v>
      </c>
      <c r="E43" s="241">
        <f>SUM(DB_FEConversion!E43:H43)</f>
        <v>7434.1391380666673</v>
      </c>
      <c r="F43" s="241">
        <f>SUM(DB_FEConversion!I43:L43)</f>
        <v>805401.34452333336</v>
      </c>
      <c r="G43" s="241">
        <f>DB_FEConversion!M43</f>
        <v>201894.2</v>
      </c>
      <c r="H43" s="241">
        <f>SUM(DB_FEConversion!O43:S43)</f>
        <v>2370.471974</v>
      </c>
      <c r="I43" s="241">
        <f>SUM(DB_FEConversion!T43:X43)</f>
        <v>602408.53278666665</v>
      </c>
      <c r="J43" s="241">
        <f>DB_FEConversion!Y43</f>
        <v>133039.74840000001</v>
      </c>
      <c r="K43" s="241">
        <f>SUM(DB_FEConversion!AD43:AF43)</f>
        <v>10172.166205320002</v>
      </c>
      <c r="L43" s="241">
        <f>SUM(DB_FEConversion!AG43:AI43)</f>
        <v>1202075.228928</v>
      </c>
      <c r="M43" s="241">
        <f>DB_FEConversion!AJ43</f>
        <v>120646.23647999999</v>
      </c>
      <c r="N43" s="241">
        <f>SUM(DB_FEConversion!AK43:AL43)</f>
        <v>0.40421000000000001</v>
      </c>
      <c r="O43" s="241">
        <f>SUM(DB_FEConversion!AM43:AN43)</f>
        <v>64.768000000000001</v>
      </c>
      <c r="P43" s="241">
        <f>DB_FEConversion!AO43</f>
        <v>9.2635000000000005</v>
      </c>
      <c r="Q43" s="241">
        <f>DB_FEConversion!AP43</f>
        <v>12.279329999999998</v>
      </c>
      <c r="R43" s="241">
        <f>DB_FEConversion!AQ43</f>
        <v>1675.3715999999999</v>
      </c>
      <c r="S43" s="241">
        <f>DB_FEConversion!AR43</f>
        <v>1396.143</v>
      </c>
      <c r="T43" s="241">
        <f>SUM(DB_FEConversion!AS43,DB_FEConversion!AT43,DB_FEConversion!AZ43)</f>
        <v>485552.88380933332</v>
      </c>
      <c r="U43" s="241">
        <f>SUM(DB_FEConversion!BA43,DB_FEConversion!BB43,DB_FEConversion!BH43)</f>
        <v>233748407.76186669</v>
      </c>
      <c r="V43" s="241">
        <f>DB_FEConversion!BI43</f>
        <v>18317499.584171105</v>
      </c>
      <c r="W43" s="241">
        <f>SUM(DB_FEConversion!BJ43:BK43)</f>
        <v>12425.770367999998</v>
      </c>
      <c r="X43" s="241">
        <f>SUM(DB_FEConversion!BL43:BM43)</f>
        <v>1587360.8915999997</v>
      </c>
      <c r="Y43" s="241">
        <f>DB_FEConversion!BN43</f>
        <v>461940.00137999997</v>
      </c>
      <c r="Z43" s="241">
        <f>DB_FEConversion!BO43</f>
        <v>41.345812799999997</v>
      </c>
      <c r="AA43" s="241">
        <f>DB_FEConversion!BS43</f>
        <v>9833.5987200000018</v>
      </c>
      <c r="AB43" s="241">
        <f>DB_FEConversion!BW43</f>
        <v>5028.5448000000006</v>
      </c>
      <c r="AC43" s="241">
        <f>SUM(DB_FEConversion!CA43:CB43)</f>
        <v>8311.6630191818185</v>
      </c>
      <c r="AD43" s="241">
        <f>SUM(DB_FEConversion!CC43:CD43)</f>
        <v>1508410.3016454545</v>
      </c>
      <c r="AE43" s="241">
        <f>DB_FEConversion!CE43</f>
        <v>719277.77280000004</v>
      </c>
      <c r="AF43" s="241">
        <f>SUM(DB_FEConversion!CF43,DB_FEConversion!CI43)</f>
        <v>7097.0130000000008</v>
      </c>
      <c r="AG43" s="241">
        <f>SUM(DB_FEConversion!CJ43,DB_FEConversion!CM43)</f>
        <v>1610008.0920000002</v>
      </c>
      <c r="AH43" s="241">
        <f>DB_FEConversion!CN43</f>
        <v>741565.44000000006</v>
      </c>
      <c r="AI43" s="241">
        <f>SUM(DB_FEConversion!CR43,DB_FEConversion!CV43)</f>
        <v>43.763000000000005</v>
      </c>
      <c r="AJ43" s="241">
        <f>SUM(DB_FEConversion!CW43,DB_FEConversion!DA43)</f>
        <v>3867.4080000000004</v>
      </c>
      <c r="AK43" s="241">
        <f>DB_FEConversion!DB43</f>
        <v>1850.0300000000002</v>
      </c>
      <c r="AL43" s="241">
        <f>SUM(DB_FEConversion!DG43,DB_FEConversion!DJ43)</f>
        <v>0</v>
      </c>
      <c r="AM43" s="241">
        <f>SUM(DB_FEConversion!DK43,DB_FEConversion!DN43)</f>
        <v>0</v>
      </c>
      <c r="AN43" s="241">
        <f>DB_FEConversion!DO43</f>
        <v>0</v>
      </c>
      <c r="AO43" s="205">
        <f t="shared" si="0"/>
        <v>533461.89986670192</v>
      </c>
      <c r="AP43" s="205">
        <f t="shared" si="0"/>
        <v>241079513.29967016</v>
      </c>
      <c r="AQ43" s="205">
        <f t="shared" si="0"/>
        <v>20704146.964531105</v>
      </c>
    </row>
    <row r="44" spans="1:43" x14ac:dyDescent="0.2">
      <c r="A44" s="203">
        <v>28</v>
      </c>
      <c r="B44" s="203" t="s">
        <v>46</v>
      </c>
      <c r="C44" s="203">
        <v>1985</v>
      </c>
      <c r="D44" s="204" t="s">
        <v>201</v>
      </c>
      <c r="E44" s="241">
        <f>SUM(DB_FEConversion!E44:H44)</f>
        <v>2489.9447804000001</v>
      </c>
      <c r="F44" s="241">
        <f>SUM(DB_FEConversion!I44:L44)</f>
        <v>269756.16634</v>
      </c>
      <c r="G44" s="241">
        <f>DB_FEConversion!M44</f>
        <v>67621.200000000012</v>
      </c>
      <c r="H44" s="241">
        <f>SUM(DB_FEConversion!O44:S44)</f>
        <v>3027.9189653333333</v>
      </c>
      <c r="I44" s="241">
        <f>SUM(DB_FEConversion!T44:X44)</f>
        <v>769485.67260444444</v>
      </c>
      <c r="J44" s="241">
        <f>DB_FEConversion!Y44</f>
        <v>169938.13119999997</v>
      </c>
      <c r="K44" s="241">
        <f>SUM(DB_FEConversion!AD44:AF44)</f>
        <v>3200.8201595999999</v>
      </c>
      <c r="L44" s="241">
        <f>SUM(DB_FEConversion!AG44:AI44)</f>
        <v>378250.46784</v>
      </c>
      <c r="M44" s="241">
        <f>DB_FEConversion!AJ44</f>
        <v>37963.094399999994</v>
      </c>
      <c r="N44" s="241">
        <f>SUM(DB_FEConversion!AK44:AL44)</f>
        <v>0</v>
      </c>
      <c r="O44" s="241">
        <f>SUM(DB_FEConversion!AM44:AN44)</f>
        <v>0</v>
      </c>
      <c r="P44" s="241">
        <f>DB_FEConversion!AO44</f>
        <v>0</v>
      </c>
      <c r="Q44" s="241">
        <f>DB_FEConversion!AP44</f>
        <v>1.9315799999999996</v>
      </c>
      <c r="R44" s="241">
        <f>DB_FEConversion!AQ44</f>
        <v>263.54160000000002</v>
      </c>
      <c r="S44" s="241">
        <f>DB_FEConversion!AR44</f>
        <v>219.61799999999999</v>
      </c>
      <c r="T44" s="241">
        <f>SUM(DB_FEConversion!AS44,DB_FEConversion!AT44,DB_FEConversion!AZ44)</f>
        <v>27583.485789999999</v>
      </c>
      <c r="U44" s="241">
        <f>SUM(DB_FEConversion!BA44,DB_FEConversion!BB44,DB_FEConversion!BH44)</f>
        <v>13278874.658000002</v>
      </c>
      <c r="V44" s="241">
        <f>DB_FEConversion!BI44</f>
        <v>1040587.9695829798</v>
      </c>
      <c r="W44" s="241">
        <f>SUM(DB_FEConversion!BJ44:BK44)</f>
        <v>3374.7141119999997</v>
      </c>
      <c r="X44" s="241">
        <f>SUM(DB_FEConversion!BL44:BM44)</f>
        <v>431111.23439999996</v>
      </c>
      <c r="Y44" s="241">
        <f>DB_FEConversion!BN44</f>
        <v>125458.25292000001</v>
      </c>
      <c r="Z44" s="241">
        <f>DB_FEConversion!BO44</f>
        <v>2046.0207312</v>
      </c>
      <c r="AA44" s="241">
        <f>DB_FEConversion!BS44</f>
        <v>486621.14688000007</v>
      </c>
      <c r="AB44" s="241">
        <f>DB_FEConversion!BW44</f>
        <v>248840.35920000001</v>
      </c>
      <c r="AC44" s="241">
        <f>SUM(DB_FEConversion!CA44:CB44)</f>
        <v>16632.224380181819</v>
      </c>
      <c r="AD44" s="241">
        <f>SUM(DB_FEConversion!CC44:CD44)</f>
        <v>3018435.484745455</v>
      </c>
      <c r="AE44" s="241">
        <f>DB_FEConversion!CE44</f>
        <v>1439325.5936000003</v>
      </c>
      <c r="AF44" s="241">
        <f>SUM(DB_FEConversion!CF44,DB_FEConversion!CI44)</f>
        <v>7642.8852500000012</v>
      </c>
      <c r="AG44" s="241">
        <f>SUM(DB_FEConversion!CJ44,DB_FEConversion!CM44)</f>
        <v>1733843.111</v>
      </c>
      <c r="AH44" s="241">
        <f>DB_FEConversion!CN44</f>
        <v>798603.52</v>
      </c>
      <c r="AI44" s="241">
        <f>SUM(DB_FEConversion!CR44,DB_FEConversion!CV44)</f>
        <v>8.18</v>
      </c>
      <c r="AJ44" s="241">
        <f>SUM(DB_FEConversion!CW44,DB_FEConversion!DA44)</f>
        <v>722.87999999999988</v>
      </c>
      <c r="AK44" s="241">
        <f>DB_FEConversion!DB44</f>
        <v>345.8</v>
      </c>
      <c r="AL44" s="241">
        <f>SUM(DB_FEConversion!DG44,DB_FEConversion!DJ44)</f>
        <v>0</v>
      </c>
      <c r="AM44" s="241">
        <f>SUM(DB_FEConversion!DK44,DB_FEConversion!DN44)</f>
        <v>0</v>
      </c>
      <c r="AN44" s="241">
        <f>DB_FEConversion!DO44</f>
        <v>0</v>
      </c>
      <c r="AO44" s="205">
        <f t="shared" si="0"/>
        <v>66008.125748715145</v>
      </c>
      <c r="AP44" s="205">
        <f t="shared" si="0"/>
        <v>20367364.363409903</v>
      </c>
      <c r="AQ44" s="205">
        <f t="shared" si="0"/>
        <v>3928903.5389029798</v>
      </c>
    </row>
    <row r="45" spans="1:43" x14ac:dyDescent="0.2">
      <c r="A45" s="203">
        <v>29</v>
      </c>
      <c r="B45" s="203" t="s">
        <v>47</v>
      </c>
      <c r="C45" s="203">
        <v>1985</v>
      </c>
      <c r="D45" s="204" t="s">
        <v>201</v>
      </c>
      <c r="E45" s="241">
        <f>SUM(DB_FEConversion!E45:H45)</f>
        <v>39064.176351199996</v>
      </c>
      <c r="F45" s="241">
        <f>SUM(DB_FEConversion!I45:L45)</f>
        <v>4232143.0325199999</v>
      </c>
      <c r="G45" s="241">
        <f>DB_FEConversion!M45</f>
        <v>1060893.6000000001</v>
      </c>
      <c r="H45" s="241">
        <f>SUM(DB_FEConversion!O45:S45)</f>
        <v>7956.5153246666687</v>
      </c>
      <c r="I45" s="241">
        <f>SUM(DB_FEConversion!T45:X45)</f>
        <v>2021990.8842622228</v>
      </c>
      <c r="J45" s="241">
        <f>DB_FEConversion!Y45</f>
        <v>446549.38279999996</v>
      </c>
      <c r="K45" s="241">
        <f>SUM(DB_FEConversion!AD45:AF45)</f>
        <v>73274.624521560007</v>
      </c>
      <c r="L45" s="241">
        <f>SUM(DB_FEConversion!AG45:AI45)</f>
        <v>8659080.993023999</v>
      </c>
      <c r="M45" s="241">
        <f>DB_FEConversion!AJ45</f>
        <v>869068.34783999983</v>
      </c>
      <c r="N45" s="241">
        <f>SUM(DB_FEConversion!AK45:AL45)</f>
        <v>171775.50685999999</v>
      </c>
      <c r="O45" s="241">
        <f>SUM(DB_FEConversion!AM45:AN45)</f>
        <v>27524197.887999997</v>
      </c>
      <c r="P45" s="241">
        <f>DB_FEConversion!AO45</f>
        <v>3936672.5409999997</v>
      </c>
      <c r="Q45" s="241">
        <f>DB_FEConversion!AP45</f>
        <v>14636.823389999998</v>
      </c>
      <c r="R45" s="241">
        <f>DB_FEConversion!AQ45</f>
        <v>1997024.1228</v>
      </c>
      <c r="S45" s="241">
        <f>DB_FEConversion!AR45</f>
        <v>1664186.7690000001</v>
      </c>
      <c r="T45" s="241">
        <f>SUM(DB_FEConversion!AS45,DB_FEConversion!AT45,DB_FEConversion!AZ45)</f>
        <v>39673.073892666667</v>
      </c>
      <c r="U45" s="241">
        <f>SUM(DB_FEConversion!BA45,DB_FEConversion!BB45,DB_FEConversion!BH45)</f>
        <v>19098883.278533336</v>
      </c>
      <c r="V45" s="241">
        <f>DB_FEConversion!BI45</f>
        <v>1496668.1050896118</v>
      </c>
      <c r="W45" s="241">
        <f>SUM(DB_FEConversion!BJ45:BK45)</f>
        <v>101353.13759999999</v>
      </c>
      <c r="X45" s="241">
        <f>SUM(DB_FEConversion!BL45:BM45)</f>
        <v>12947608.245000001</v>
      </c>
      <c r="Y45" s="241">
        <f>DB_FEConversion!BN45</f>
        <v>3767900.6722500003</v>
      </c>
      <c r="Z45" s="241">
        <f>DB_FEConversion!BO45</f>
        <v>1328.6444256000002</v>
      </c>
      <c r="AA45" s="241">
        <f>DB_FEConversion!BS45</f>
        <v>316001.91744000011</v>
      </c>
      <c r="AB45" s="241">
        <f>DB_FEConversion!BW45</f>
        <v>161591.88960000002</v>
      </c>
      <c r="AC45" s="241">
        <f>SUM(DB_FEConversion!CA45:CB45)</f>
        <v>116746.13342527274</v>
      </c>
      <c r="AD45" s="241">
        <f>SUM(DB_FEConversion!CC45:CD45)</f>
        <v>21187224.497618183</v>
      </c>
      <c r="AE45" s="241">
        <f>DB_FEConversion!CE45</f>
        <v>10103020.134400001</v>
      </c>
      <c r="AF45" s="241">
        <f>SUM(DB_FEConversion!CF45,DB_FEConversion!CI45)</f>
        <v>58610.86</v>
      </c>
      <c r="AG45" s="241">
        <f>SUM(DB_FEConversion!CJ45,DB_FEConversion!CM45)</f>
        <v>13296292.24</v>
      </c>
      <c r="AH45" s="241">
        <f>DB_FEConversion!CN45</f>
        <v>6124236.7999999998</v>
      </c>
      <c r="AI45" s="241">
        <f>SUM(DB_FEConversion!CR45,DB_FEConversion!CV45)</f>
        <v>24680.287000000004</v>
      </c>
      <c r="AJ45" s="241">
        <f>SUM(DB_FEConversion!CW45,DB_FEConversion!DA45)</f>
        <v>2181037.392</v>
      </c>
      <c r="AK45" s="241">
        <f>DB_FEConversion!DB45</f>
        <v>1043330.4700000001</v>
      </c>
      <c r="AL45" s="241">
        <f>SUM(DB_FEConversion!DG45,DB_FEConversion!DJ45)</f>
        <v>24.557390000000002</v>
      </c>
      <c r="AM45" s="241">
        <f>SUM(DB_FEConversion!DK45,DB_FEConversion!DN45)</f>
        <v>5926.5635000000002</v>
      </c>
      <c r="AN45" s="241">
        <f>DB_FEConversion!DO45</f>
        <v>2013.44</v>
      </c>
      <c r="AO45" s="205">
        <f t="shared" si="0"/>
        <v>649124.34018096596</v>
      </c>
      <c r="AP45" s="205">
        <f t="shared" si="0"/>
        <v>113467411.05469774</v>
      </c>
      <c r="AQ45" s="205">
        <f t="shared" si="0"/>
        <v>30676132.151979614</v>
      </c>
    </row>
    <row r="46" spans="1:43" x14ac:dyDescent="0.2">
      <c r="A46" s="203">
        <v>31</v>
      </c>
      <c r="B46" s="203" t="s">
        <v>48</v>
      </c>
      <c r="C46" s="203">
        <v>1985</v>
      </c>
      <c r="D46" s="204" t="s">
        <v>202</v>
      </c>
      <c r="E46" s="241">
        <f>SUM(DB_FEConversion!E46:H46)</f>
        <v>42672.116692333337</v>
      </c>
      <c r="F46" s="241">
        <f>SUM(DB_FEConversion!I46:L46)</f>
        <v>4623020.8393166661</v>
      </c>
      <c r="G46" s="241">
        <f>DB_FEConversion!M46</f>
        <v>1158877</v>
      </c>
      <c r="H46" s="241">
        <f>SUM(DB_FEConversion!O46:S46)</f>
        <v>86123.16707866668</v>
      </c>
      <c r="I46" s="241">
        <f>SUM(DB_FEConversion!T46:X46)</f>
        <v>21886498.253448892</v>
      </c>
      <c r="J46" s="241">
        <f>DB_FEConversion!Y46</f>
        <v>4833554.0791999996</v>
      </c>
      <c r="K46" s="241">
        <f>SUM(DB_FEConversion!AD46:AF46)</f>
        <v>51726.461635800006</v>
      </c>
      <c r="L46" s="241">
        <f>SUM(DB_FEConversion!AG46:AI46)</f>
        <v>6112670.2963199997</v>
      </c>
      <c r="M46" s="241">
        <f>DB_FEConversion!AJ46</f>
        <v>613497.93119999999</v>
      </c>
      <c r="N46" s="241">
        <f>SUM(DB_FEConversion!AK46:AL46)</f>
        <v>5.6589399999999994</v>
      </c>
      <c r="O46" s="241">
        <f>SUM(DB_FEConversion!AM46:AN46)</f>
        <v>906.75199999999995</v>
      </c>
      <c r="P46" s="241">
        <f>DB_FEConversion!AO46</f>
        <v>129.68900000000002</v>
      </c>
      <c r="Q46" s="241">
        <f>DB_FEConversion!AP46</f>
        <v>185226.93251999997</v>
      </c>
      <c r="R46" s="241">
        <f>DB_FEConversion!AQ46</f>
        <v>25272058.190400001</v>
      </c>
      <c r="S46" s="241">
        <f>DB_FEConversion!AR46</f>
        <v>21060048.491999999</v>
      </c>
      <c r="T46" s="241">
        <f>SUM(DB_FEConversion!AS46,DB_FEConversion!AT46,DB_FEConversion!AZ46)</f>
        <v>219332.63378266667</v>
      </c>
      <c r="U46" s="241">
        <f>SUM(DB_FEConversion!BA46,DB_FEConversion!BB46,DB_FEConversion!BH46)</f>
        <v>105588197.75653334</v>
      </c>
      <c r="V46" s="241">
        <f>DB_FEConversion!BI46</f>
        <v>8274331.307826791</v>
      </c>
      <c r="W46" s="241">
        <f>SUM(DB_FEConversion!BJ46:BK46)</f>
        <v>67071.341568000003</v>
      </c>
      <c r="X46" s="241">
        <f>SUM(DB_FEConversion!BL46:BM46)</f>
        <v>8568195.0815999992</v>
      </c>
      <c r="Y46" s="241">
        <f>DB_FEConversion!BN46</f>
        <v>2493441.8308800003</v>
      </c>
      <c r="Z46" s="241">
        <f>DB_FEConversion!BO46</f>
        <v>2767.2012287999996</v>
      </c>
      <c r="AA46" s="241">
        <f>DB_FEConversion!BS46</f>
        <v>658145.15711999999</v>
      </c>
      <c r="AB46" s="241">
        <f>DB_FEConversion!BW46</f>
        <v>336551.50079999998</v>
      </c>
      <c r="AC46" s="241">
        <f>SUM(DB_FEConversion!CA46:CB46)</f>
        <v>24817.530945545452</v>
      </c>
      <c r="AD46" s="241">
        <f>SUM(DB_FEConversion!CC46:CD46)</f>
        <v>4503914.4697363637</v>
      </c>
      <c r="AE46" s="241">
        <f>DB_FEConversion!CE46</f>
        <v>2147668.6848000004</v>
      </c>
      <c r="AF46" s="241">
        <f>SUM(DB_FEConversion!CF46,DB_FEConversion!CI46)</f>
        <v>324120.23875000002</v>
      </c>
      <c r="AG46" s="241">
        <f>SUM(DB_FEConversion!CJ46,DB_FEConversion!CM46)</f>
        <v>73528991.305000007</v>
      </c>
      <c r="AH46" s="241">
        <f>DB_FEConversion!CN46</f>
        <v>33867257.600000001</v>
      </c>
      <c r="AI46" s="241">
        <f>SUM(DB_FEConversion!CR46,DB_FEConversion!CV46)</f>
        <v>261170.22200000004</v>
      </c>
      <c r="AJ46" s="241">
        <f>SUM(DB_FEConversion!CW46,DB_FEConversion!DA46)</f>
        <v>23080040.351999998</v>
      </c>
      <c r="AK46" s="241">
        <f>DB_FEConversion!DB46</f>
        <v>11040667.82</v>
      </c>
      <c r="AL46" s="241">
        <f>SUM(DB_FEConversion!DG46,DB_FEConversion!DJ46)</f>
        <v>3170.6509900000001</v>
      </c>
      <c r="AM46" s="241">
        <f>SUM(DB_FEConversion!DK46,DB_FEConversion!DN46)</f>
        <v>765189.80349999992</v>
      </c>
      <c r="AN46" s="241">
        <f>DB_FEConversion!DO46</f>
        <v>259959.04000000001</v>
      </c>
      <c r="AO46" s="205">
        <f t="shared" si="0"/>
        <v>1268204.1561318121</v>
      </c>
      <c r="AP46" s="205">
        <f t="shared" si="0"/>
        <v>274587828.25697523</v>
      </c>
      <c r="AQ46" s="205">
        <f t="shared" si="0"/>
        <v>86085984.975706801</v>
      </c>
    </row>
    <row r="47" spans="1:43" x14ac:dyDescent="0.2">
      <c r="A47" s="203">
        <v>32</v>
      </c>
      <c r="B47" s="203" t="s">
        <v>49</v>
      </c>
      <c r="C47" s="203">
        <v>1985</v>
      </c>
      <c r="D47" s="204" t="s">
        <v>202</v>
      </c>
      <c r="E47" s="241">
        <f>SUM(DB_FEConversion!E47:H47)</f>
        <v>9.2644038666666688</v>
      </c>
      <c r="F47" s="241">
        <f>SUM(DB_FEConversion!I47:L47)</f>
        <v>1003.6889533333333</v>
      </c>
      <c r="G47" s="241">
        <f>DB_FEConversion!M47</f>
        <v>251.60000000000002</v>
      </c>
      <c r="H47" s="241">
        <f>SUM(DB_FEConversion!O47:S47)</f>
        <v>9013.1549986666687</v>
      </c>
      <c r="I47" s="241">
        <f>SUM(DB_FEConversion!T47:X47)</f>
        <v>2290514.9430488893</v>
      </c>
      <c r="J47" s="241">
        <f>DB_FEConversion!Y47</f>
        <v>505851.95119999995</v>
      </c>
      <c r="K47" s="241">
        <f>SUM(DB_FEConversion!AD47:AF47)</f>
        <v>46850.746902120001</v>
      </c>
      <c r="L47" s="241">
        <f>SUM(DB_FEConversion!AG47:AI47)</f>
        <v>5536492.5396480002</v>
      </c>
      <c r="M47" s="241">
        <f>DB_FEConversion!AJ47</f>
        <v>555669.87167999998</v>
      </c>
      <c r="N47" s="241">
        <f>SUM(DB_FEConversion!AK47:AL47)</f>
        <v>4892.5578399999995</v>
      </c>
      <c r="O47" s="241">
        <f>SUM(DB_FEConversion!AM47:AN47)</f>
        <v>783951.87199999986</v>
      </c>
      <c r="P47" s="241">
        <f>DB_FEConversion!AO47</f>
        <v>112125.40399999999</v>
      </c>
      <c r="Q47" s="241">
        <f>DB_FEConversion!AP47</f>
        <v>66065.83073999999</v>
      </c>
      <c r="R47" s="241">
        <f>DB_FEConversion!AQ47</f>
        <v>9013913.344800001</v>
      </c>
      <c r="S47" s="241">
        <f>DB_FEConversion!AR47</f>
        <v>7511594.4540000008</v>
      </c>
      <c r="T47" s="241">
        <f>SUM(DB_FEConversion!AS47,DB_FEConversion!AT47,DB_FEConversion!AZ47)</f>
        <v>47115.233432000008</v>
      </c>
      <c r="U47" s="241">
        <f>SUM(DB_FEConversion!BA47,DB_FEConversion!BB47,DB_FEConversion!BH47)</f>
        <v>22681588.686400004</v>
      </c>
      <c r="V47" s="241">
        <f>DB_FEConversion!BI47</f>
        <v>1777423.8349239836</v>
      </c>
      <c r="W47" s="241">
        <f>SUM(DB_FEConversion!BJ47:BK47)</f>
        <v>13764.767807999999</v>
      </c>
      <c r="X47" s="241">
        <f>SUM(DB_FEConversion!BL47:BM47)</f>
        <v>1758414.4445999996</v>
      </c>
      <c r="Y47" s="241">
        <f>DB_FEConversion!BN47</f>
        <v>511718.52303000004</v>
      </c>
      <c r="Z47" s="241">
        <f>DB_FEConversion!BO47</f>
        <v>207.59219999999999</v>
      </c>
      <c r="AA47" s="241">
        <f>DB_FEConversion!BS47</f>
        <v>49373.280000000006</v>
      </c>
      <c r="AB47" s="241">
        <f>DB_FEConversion!BW47</f>
        <v>25247.7</v>
      </c>
      <c r="AC47" s="241">
        <f>SUM(DB_FEConversion!CA47:CB47)</f>
        <v>18125.755439727272</v>
      </c>
      <c r="AD47" s="241">
        <f>SUM(DB_FEConversion!CC47:CD47)</f>
        <v>3289483.2438818179</v>
      </c>
      <c r="AE47" s="241">
        <f>DB_FEConversion!CE47</f>
        <v>1568573.3376000002</v>
      </c>
      <c r="AF47" s="241">
        <f>SUM(DB_FEConversion!CF47,DB_FEConversion!CI47)</f>
        <v>21777.890749999999</v>
      </c>
      <c r="AG47" s="241">
        <f>SUM(DB_FEConversion!CJ47,DB_FEConversion!CM47)</f>
        <v>4940470.0729999999</v>
      </c>
      <c r="AH47" s="241">
        <f>DB_FEConversion!CN47</f>
        <v>2275567.36</v>
      </c>
      <c r="AI47" s="241">
        <f>SUM(DB_FEConversion!CR47,DB_FEConversion!CV47)</f>
        <v>85.481000000000009</v>
      </c>
      <c r="AJ47" s="241">
        <f>SUM(DB_FEConversion!CW47,DB_FEConversion!DA47)</f>
        <v>7554.0959999999995</v>
      </c>
      <c r="AK47" s="241">
        <f>DB_FEConversion!DB47</f>
        <v>3613.61</v>
      </c>
      <c r="AL47" s="241">
        <f>SUM(DB_FEConversion!DG47,DB_FEConversion!DJ47)</f>
        <v>0</v>
      </c>
      <c r="AM47" s="241">
        <f>SUM(DB_FEConversion!DK47,DB_FEConversion!DN47)</f>
        <v>0</v>
      </c>
      <c r="AN47" s="241">
        <f>DB_FEConversion!DO47</f>
        <v>0</v>
      </c>
      <c r="AO47" s="205">
        <f t="shared" si="0"/>
        <v>227908.27551438063</v>
      </c>
      <c r="AP47" s="205">
        <f t="shared" si="0"/>
        <v>50352760.212332055</v>
      </c>
      <c r="AQ47" s="205">
        <f t="shared" si="0"/>
        <v>14847637.646433981</v>
      </c>
    </row>
    <row r="48" spans="1:43" x14ac:dyDescent="0.2">
      <c r="A48" s="203">
        <v>33</v>
      </c>
      <c r="B48" s="203" t="s">
        <v>50</v>
      </c>
      <c r="C48" s="203">
        <v>1985</v>
      </c>
      <c r="D48" s="204" t="s">
        <v>202</v>
      </c>
      <c r="E48" s="241">
        <f>SUM(DB_FEConversion!E48:H48)</f>
        <v>0</v>
      </c>
      <c r="F48" s="241">
        <f>SUM(DB_FEConversion!I48:L48)</f>
        <v>0</v>
      </c>
      <c r="G48" s="241">
        <f>DB_FEConversion!M48</f>
        <v>0</v>
      </c>
      <c r="H48" s="241">
        <f>SUM(DB_FEConversion!O48:S48)</f>
        <v>11306.920400000001</v>
      </c>
      <c r="I48" s="241">
        <f>SUM(DB_FEConversion!T48:X48)</f>
        <v>2873430.0186666669</v>
      </c>
      <c r="J48" s="241">
        <f>DB_FEConversion!Y48</f>
        <v>634586.6399999999</v>
      </c>
      <c r="K48" s="241">
        <f>SUM(DB_FEConversion!AD48:AF48)</f>
        <v>56483.403797519997</v>
      </c>
      <c r="L48" s="241">
        <f>SUM(DB_FEConversion!AG48:AI48)</f>
        <v>6674812.343807999</v>
      </c>
      <c r="M48" s="241">
        <f>DB_FEConversion!AJ48</f>
        <v>669917.29727999982</v>
      </c>
      <c r="N48" s="241">
        <f>SUM(DB_FEConversion!AK48:AL48)</f>
        <v>1.6168400000000001</v>
      </c>
      <c r="O48" s="241">
        <f>SUM(DB_FEConversion!AM48:AN48)</f>
        <v>259.072</v>
      </c>
      <c r="P48" s="241">
        <f>DB_FEConversion!AO48</f>
        <v>37.054000000000002</v>
      </c>
      <c r="Q48" s="241">
        <f>DB_FEConversion!AP48</f>
        <v>2384.3975399999999</v>
      </c>
      <c r="R48" s="241">
        <f>DB_FEConversion!AQ48</f>
        <v>325323.28080000001</v>
      </c>
      <c r="S48" s="241">
        <f>DB_FEConversion!AR48</f>
        <v>271102.734</v>
      </c>
      <c r="T48" s="241">
        <f>SUM(DB_FEConversion!AS48,DB_FEConversion!AT48,DB_FEConversion!AZ48)</f>
        <v>156959.95404066666</v>
      </c>
      <c r="U48" s="241">
        <f>SUM(DB_FEConversion!BA48,DB_FEConversion!BB48,DB_FEConversion!BH48)</f>
        <v>75561572.308133334</v>
      </c>
      <c r="V48" s="241">
        <f>DB_FEConversion!BI48</f>
        <v>5921319.7753355866</v>
      </c>
      <c r="W48" s="241">
        <f>SUM(DB_FEConversion!BJ48:BK48)</f>
        <v>2961.5287680000001</v>
      </c>
      <c r="X48" s="241">
        <f>SUM(DB_FEConversion!BL48:BM48)</f>
        <v>378327.84659999999</v>
      </c>
      <c r="Y48" s="241">
        <f>DB_FEConversion!BN48</f>
        <v>110097.68913000001</v>
      </c>
      <c r="Z48" s="241">
        <f>DB_FEConversion!BO48</f>
        <v>2977.8463727999997</v>
      </c>
      <c r="AA48" s="241">
        <f>DB_FEConversion!BS48</f>
        <v>708244.54272000003</v>
      </c>
      <c r="AB48" s="241">
        <f>DB_FEConversion!BW48</f>
        <v>362170.5048</v>
      </c>
      <c r="AC48" s="241">
        <f>SUM(DB_FEConversion!CA48:CB48)</f>
        <v>7174.899851909091</v>
      </c>
      <c r="AD48" s="241">
        <f>SUM(DB_FEConversion!CC48:CD48)</f>
        <v>1302109.1958272727</v>
      </c>
      <c r="AE48" s="241">
        <f>DB_FEConversion!CE48</f>
        <v>620904.14080000005</v>
      </c>
      <c r="AF48" s="241">
        <f>SUM(DB_FEConversion!CF48,DB_FEConversion!CI48)</f>
        <v>10158.128750000002</v>
      </c>
      <c r="AG48" s="241">
        <f>SUM(DB_FEConversion!CJ48,DB_FEConversion!CM48)</f>
        <v>2304444.0650000004</v>
      </c>
      <c r="AH48" s="241">
        <f>DB_FEConversion!CN48</f>
        <v>1061420.8</v>
      </c>
      <c r="AI48" s="241">
        <f>SUM(DB_FEConversion!CR48,DB_FEConversion!CV48)</f>
        <v>7.3620000000000001</v>
      </c>
      <c r="AJ48" s="241">
        <f>SUM(DB_FEConversion!CW48,DB_FEConversion!DA48)</f>
        <v>650.59199999999998</v>
      </c>
      <c r="AK48" s="241">
        <f>DB_FEConversion!DB48</f>
        <v>311.21999999999997</v>
      </c>
      <c r="AL48" s="241">
        <f>SUM(DB_FEConversion!DG48,DB_FEConversion!DJ48)</f>
        <v>0</v>
      </c>
      <c r="AM48" s="241">
        <f>SUM(DB_FEConversion!DK48,DB_FEConversion!DN48)</f>
        <v>0</v>
      </c>
      <c r="AN48" s="241">
        <f>DB_FEConversion!DO48</f>
        <v>0</v>
      </c>
      <c r="AO48" s="205">
        <f t="shared" si="0"/>
        <v>250416.05836089575</v>
      </c>
      <c r="AP48" s="205">
        <f t="shared" si="0"/>
        <v>90129173.265555263</v>
      </c>
      <c r="AQ48" s="205">
        <f t="shared" si="0"/>
        <v>9651867.8553455882</v>
      </c>
    </row>
    <row r="49" spans="1:43" x14ac:dyDescent="0.2">
      <c r="A49" s="203">
        <v>35</v>
      </c>
      <c r="B49" s="203" t="s">
        <v>51</v>
      </c>
      <c r="C49" s="203">
        <v>1985</v>
      </c>
      <c r="D49" s="204" t="s">
        <v>202</v>
      </c>
      <c r="E49" s="241">
        <f>SUM(DB_FEConversion!E49:H49)</f>
        <v>155593.48308093334</v>
      </c>
      <c r="F49" s="241">
        <f>SUM(DB_FEConversion!I49:L49)</f>
        <v>16856719.809126668</v>
      </c>
      <c r="G49" s="241">
        <f>DB_FEConversion!M49</f>
        <v>4225562.8000000007</v>
      </c>
      <c r="H49" s="241">
        <f>SUM(DB_FEConversion!O49:S49)</f>
        <v>42347.071104666669</v>
      </c>
      <c r="I49" s="241">
        <f>SUM(DB_FEConversion!T49:X49)</f>
        <v>10761669.933995556</v>
      </c>
      <c r="J49" s="241">
        <f>DB_FEConversion!Y49</f>
        <v>2376675.9307999997</v>
      </c>
      <c r="K49" s="241">
        <f>SUM(DB_FEConversion!AD49:AF49)</f>
        <v>82339.588784880005</v>
      </c>
      <c r="L49" s="241">
        <f>SUM(DB_FEConversion!AG49:AI49)</f>
        <v>9730314.8651519995</v>
      </c>
      <c r="M49" s="241">
        <f>DB_FEConversion!AJ49</f>
        <v>976582.69631999987</v>
      </c>
      <c r="N49" s="241">
        <f>SUM(DB_FEConversion!AK49:AL49)</f>
        <v>52.5473</v>
      </c>
      <c r="O49" s="241">
        <f>SUM(DB_FEConversion!AM49:AN49)</f>
        <v>8419.84</v>
      </c>
      <c r="P49" s="241">
        <f>DB_FEConversion!AO49</f>
        <v>1204.2550000000001</v>
      </c>
      <c r="Q49" s="241">
        <f>DB_FEConversion!AP49</f>
        <v>144672.30665999997</v>
      </c>
      <c r="R49" s="241">
        <f>DB_FEConversion!AQ49</f>
        <v>19738851.703200001</v>
      </c>
      <c r="S49" s="241">
        <f>DB_FEConversion!AR49</f>
        <v>16449043.086000001</v>
      </c>
      <c r="T49" s="241">
        <f>SUM(DB_FEConversion!AS49,DB_FEConversion!AT49,DB_FEConversion!AZ49)</f>
        <v>2443099.7508533336</v>
      </c>
      <c r="U49" s="241">
        <f>SUM(DB_FEConversion!BA49,DB_FEConversion!BB49,DB_FEConversion!BH49)</f>
        <v>1176124570.1706667</v>
      </c>
      <c r="V49" s="241">
        <f>DB_FEConversion!BI49</f>
        <v>92166023.851518244</v>
      </c>
      <c r="W49" s="241">
        <f>SUM(DB_FEConversion!BJ49:BK49)</f>
        <v>58125.076415999996</v>
      </c>
      <c r="X49" s="241">
        <f>SUM(DB_FEConversion!BL49:BM49)</f>
        <v>7425332.2241999991</v>
      </c>
      <c r="Y49" s="241">
        <f>DB_FEConversion!BN49</f>
        <v>2160855.79281</v>
      </c>
      <c r="Z49" s="241">
        <f>DB_FEConversion!BO49</f>
        <v>80920.878120000008</v>
      </c>
      <c r="AA49" s="241">
        <f>DB_FEConversion!BS49</f>
        <v>19246046.688000005</v>
      </c>
      <c r="AB49" s="241">
        <f>DB_FEConversion!BW49</f>
        <v>9841728.4200000018</v>
      </c>
      <c r="AC49" s="241">
        <f>SUM(DB_FEConversion!CA49:CB49)</f>
        <v>19846.694747363636</v>
      </c>
      <c r="AD49" s="241">
        <f>SUM(DB_FEConversion!CC49:CD49)</f>
        <v>3601801.3171909093</v>
      </c>
      <c r="AE49" s="241">
        <f>DB_FEConversion!CE49</f>
        <v>1717500.6208000001</v>
      </c>
      <c r="AF49" s="241">
        <f>SUM(DB_FEConversion!CF49,DB_FEConversion!CI49)</f>
        <v>336233.45525</v>
      </c>
      <c r="AG49" s="241">
        <f>SUM(DB_FEConversion!CJ49,DB_FEConversion!CM49)</f>
        <v>76276960.990999997</v>
      </c>
      <c r="AH49" s="241">
        <f>DB_FEConversion!CN49</f>
        <v>35132965.119999997</v>
      </c>
      <c r="AI49" s="241">
        <f>SUM(DB_FEConversion!CR49,DB_FEConversion!CV49)</f>
        <v>389448.16400000005</v>
      </c>
      <c r="AJ49" s="241">
        <f>SUM(DB_FEConversion!CW49,DB_FEConversion!DA49)</f>
        <v>34416172.223999999</v>
      </c>
      <c r="AK49" s="241">
        <f>DB_FEConversion!DB49</f>
        <v>16463468.84</v>
      </c>
      <c r="AL49" s="241">
        <f>SUM(DB_FEConversion!DG49,DB_FEConversion!DJ49)</f>
        <v>45083.933440000001</v>
      </c>
      <c r="AM49" s="241">
        <f>SUM(DB_FEConversion!DK49,DB_FEConversion!DN49)</f>
        <v>10880341.695999999</v>
      </c>
      <c r="AN49" s="241">
        <f>DB_FEConversion!DO49</f>
        <v>3696394.2400000002</v>
      </c>
      <c r="AO49" s="205">
        <f t="shared" si="0"/>
        <v>3797762.9497571769</v>
      </c>
      <c r="AP49" s="205">
        <f t="shared" si="0"/>
        <v>1385067201.4625318</v>
      </c>
      <c r="AQ49" s="205">
        <f t="shared" si="0"/>
        <v>185208005.65324825</v>
      </c>
    </row>
    <row r="50" spans="1:43" x14ac:dyDescent="0.2">
      <c r="A50" s="203">
        <v>41</v>
      </c>
      <c r="B50" s="203" t="s">
        <v>52</v>
      </c>
      <c r="C50" s="203">
        <v>1985</v>
      </c>
      <c r="D50" s="204" t="s">
        <v>203</v>
      </c>
      <c r="E50" s="241">
        <f>SUM(DB_FEConversion!E50:H50)</f>
        <v>230705.99984226664</v>
      </c>
      <c r="F50" s="241">
        <f>SUM(DB_FEConversion!I50:L50)</f>
        <v>24994275.599593338</v>
      </c>
      <c r="G50" s="241">
        <f>DB_FEConversion!M50</f>
        <v>6265446.8000000007</v>
      </c>
      <c r="H50" s="241">
        <f>SUM(DB_FEConversion!O50:S50)</f>
        <v>24788.299611666669</v>
      </c>
      <c r="I50" s="241">
        <f>SUM(DB_FEConversion!T50:X50)</f>
        <v>6299455.704655556</v>
      </c>
      <c r="J50" s="241">
        <f>DB_FEConversion!Y50</f>
        <v>1391212.037</v>
      </c>
      <c r="K50" s="241">
        <f>SUM(DB_FEConversion!AD50:AF50)</f>
        <v>17856.147682800001</v>
      </c>
      <c r="L50" s="241">
        <f>SUM(DB_FEConversion!AG50:AI50)</f>
        <v>2110114.2451200001</v>
      </c>
      <c r="M50" s="241">
        <f>DB_FEConversion!AJ50</f>
        <v>211781.53919999997</v>
      </c>
      <c r="N50" s="241">
        <f>SUM(DB_FEConversion!AK50:AL50)</f>
        <v>0</v>
      </c>
      <c r="O50" s="241">
        <f>SUM(DB_FEConversion!AM50:AN50)</f>
        <v>0</v>
      </c>
      <c r="P50" s="241">
        <f>DB_FEConversion!AO50</f>
        <v>0</v>
      </c>
      <c r="Q50" s="241">
        <f>DB_FEConversion!AP50</f>
        <v>78530.592420000001</v>
      </c>
      <c r="R50" s="241">
        <f>DB_FEConversion!AQ50</f>
        <v>10714584.938400002</v>
      </c>
      <c r="S50" s="241">
        <f>DB_FEConversion!AR50</f>
        <v>8928820.7820000015</v>
      </c>
      <c r="T50" s="241">
        <f>SUM(DB_FEConversion!AS50,DB_FEConversion!AT50,DB_FEConversion!AZ50)</f>
        <v>202756.03974066669</v>
      </c>
      <c r="U50" s="241">
        <f>SUM(DB_FEConversion!BA50,DB_FEConversion!BB50,DB_FEConversion!BH50)</f>
        <v>97608114.448133349</v>
      </c>
      <c r="V50" s="241">
        <f>DB_FEConversion!BI50</f>
        <v>7648978.7157689882</v>
      </c>
      <c r="W50" s="241">
        <f>SUM(DB_FEConversion!BJ50:BK50)</f>
        <v>134537.30188799999</v>
      </c>
      <c r="X50" s="241">
        <f>SUM(DB_FEConversion!BL50:BM50)</f>
        <v>17186801.715599999</v>
      </c>
      <c r="Y50" s="241">
        <f>DB_FEConversion!BN50</f>
        <v>5001553.9945800006</v>
      </c>
      <c r="Z50" s="241">
        <f>DB_FEConversion!BO50</f>
        <v>747.46778400000005</v>
      </c>
      <c r="AA50" s="241">
        <f>DB_FEConversion!BS50</f>
        <v>177776.12160000004</v>
      </c>
      <c r="AB50" s="241">
        <f>DB_FEConversion!BW50</f>
        <v>90908.244000000006</v>
      </c>
      <c r="AC50" s="241">
        <f>SUM(DB_FEConversion!CA50:CB50)</f>
        <v>51733.124047909085</v>
      </c>
      <c r="AD50" s="241">
        <f>SUM(DB_FEConversion!CC50:CD50)</f>
        <v>9388587.7074272726</v>
      </c>
      <c r="AE50" s="241">
        <f>DB_FEConversion!CE50</f>
        <v>4476900.2495999997</v>
      </c>
      <c r="AF50" s="241">
        <f>SUM(DB_FEConversion!CF50,DB_FEConversion!CI50)</f>
        <v>559284.45650000009</v>
      </c>
      <c r="AG50" s="241">
        <f>SUM(DB_FEConversion!CJ50,DB_FEConversion!CM50)</f>
        <v>126877673.84600002</v>
      </c>
      <c r="AH50" s="241">
        <f>DB_FEConversion!CN50</f>
        <v>58439518.719999999</v>
      </c>
      <c r="AI50" s="241">
        <f>SUM(DB_FEConversion!CR50,DB_FEConversion!CV50)</f>
        <v>1701980.6980000001</v>
      </c>
      <c r="AJ50" s="241">
        <f>SUM(DB_FEConversion!CW50,DB_FEConversion!DA50)</f>
        <v>150406822.368</v>
      </c>
      <c r="AK50" s="241">
        <f>DB_FEConversion!DB50</f>
        <v>71949257.379999995</v>
      </c>
      <c r="AL50" s="241">
        <f>SUM(DB_FEConversion!DG50,DB_FEConversion!DJ50)</f>
        <v>405454.53</v>
      </c>
      <c r="AM50" s="241">
        <f>SUM(DB_FEConversion!DK50,DB_FEConversion!DN50)</f>
        <v>97850464.5</v>
      </c>
      <c r="AN50" s="241">
        <f>DB_FEConversion!DO50</f>
        <v>33242880</v>
      </c>
      <c r="AO50" s="205">
        <f t="shared" si="0"/>
        <v>3408374.6575173093</v>
      </c>
      <c r="AP50" s="205">
        <f t="shared" si="0"/>
        <v>543614671.19452953</v>
      </c>
      <c r="AQ50" s="205">
        <f t="shared" si="0"/>
        <v>197647258.46214899</v>
      </c>
    </row>
    <row r="51" spans="1:43" x14ac:dyDescent="0.2">
      <c r="A51" s="203">
        <v>42</v>
      </c>
      <c r="B51" s="203" t="s">
        <v>53</v>
      </c>
      <c r="C51" s="203">
        <v>1985</v>
      </c>
      <c r="D51" s="204" t="s">
        <v>203</v>
      </c>
      <c r="E51" s="241">
        <f>SUM(DB_FEConversion!E51:H51)</f>
        <v>4.3597194666666663</v>
      </c>
      <c r="F51" s="241">
        <f>SUM(DB_FEConversion!I51:L51)</f>
        <v>472.32421333333338</v>
      </c>
      <c r="G51" s="241">
        <f>DB_FEConversion!M51</f>
        <v>118.4</v>
      </c>
      <c r="H51" s="241">
        <f>SUM(DB_FEConversion!O51:S51)</f>
        <v>43480.284641000006</v>
      </c>
      <c r="I51" s="241">
        <f>SUM(DB_FEConversion!T51:X51)</f>
        <v>11049653.724246668</v>
      </c>
      <c r="J51" s="241">
        <f>DB_FEConversion!Y51</f>
        <v>2440276.1105999998</v>
      </c>
      <c r="K51" s="241">
        <f>SUM(DB_FEConversion!AD51:AF51)</f>
        <v>52865.87308884001</v>
      </c>
      <c r="L51" s="241">
        <f>SUM(DB_FEConversion!AG51:AI51)</f>
        <v>6247317.9471360007</v>
      </c>
      <c r="M51" s="241">
        <f>DB_FEConversion!AJ51</f>
        <v>627011.83776000002</v>
      </c>
      <c r="N51" s="241">
        <f>SUM(DB_FEConversion!AK51:AL51)</f>
        <v>0</v>
      </c>
      <c r="O51" s="241">
        <f>SUM(DB_FEConversion!AM51:AN51)</f>
        <v>0</v>
      </c>
      <c r="P51" s="241">
        <f>DB_FEConversion!AO51</f>
        <v>0</v>
      </c>
      <c r="Q51" s="241">
        <f>DB_FEConversion!AP51</f>
        <v>81.678239999999988</v>
      </c>
      <c r="R51" s="241">
        <f>DB_FEConversion!AQ51</f>
        <v>11144.0448</v>
      </c>
      <c r="S51" s="241">
        <f>DB_FEConversion!AR51</f>
        <v>9286.7039999999997</v>
      </c>
      <c r="T51" s="241">
        <f>SUM(DB_FEConversion!AS51,DB_FEConversion!AT51,DB_FEConversion!AZ51)</f>
        <v>17743.039293333335</v>
      </c>
      <c r="U51" s="241">
        <f>SUM(DB_FEConversion!BA51,DB_FEConversion!BB51,DB_FEConversion!BH51)</f>
        <v>8541617.8586666677</v>
      </c>
      <c r="V51" s="241">
        <f>DB_FEConversion!BI51</f>
        <v>669356.78010551992</v>
      </c>
      <c r="W51" s="241">
        <f>SUM(DB_FEConversion!BJ51:BK51)</f>
        <v>78039.477119999996</v>
      </c>
      <c r="X51" s="241">
        <f>SUM(DB_FEConversion!BL51:BM51)</f>
        <v>9969346.7939999998</v>
      </c>
      <c r="Y51" s="241">
        <f>DB_FEConversion!BN51</f>
        <v>2901192.8517</v>
      </c>
      <c r="Z51" s="241">
        <f>DB_FEConversion!BO51</f>
        <v>519.72135839999999</v>
      </c>
      <c r="AA51" s="241">
        <f>DB_FEConversion!BS51</f>
        <v>123609.40416000002</v>
      </c>
      <c r="AB51" s="241">
        <f>DB_FEConversion!BW51</f>
        <v>63209.354400000004</v>
      </c>
      <c r="AC51" s="241">
        <f>SUM(DB_FEConversion!CA51:CB51)</f>
        <v>49087.146493636363</v>
      </c>
      <c r="AD51" s="241">
        <f>SUM(DB_FEConversion!CC51:CD51)</f>
        <v>8908392.6139090918</v>
      </c>
      <c r="AE51" s="241">
        <f>DB_FEConversion!CE51</f>
        <v>4247921.6639999999</v>
      </c>
      <c r="AF51" s="241">
        <f>SUM(DB_FEConversion!CF51,DB_FEConversion!CI51)</f>
        <v>261814.66850000003</v>
      </c>
      <c r="AG51" s="241">
        <f>SUM(DB_FEConversion!CJ51,DB_FEConversion!CM51)</f>
        <v>59394527.653999999</v>
      </c>
      <c r="AH51" s="241">
        <f>DB_FEConversion!CN51</f>
        <v>27356961.280000001</v>
      </c>
      <c r="AI51" s="241">
        <f>SUM(DB_FEConversion!CR51,DB_FEConversion!CV51)</f>
        <v>212569.57</v>
      </c>
      <c r="AJ51" s="241">
        <f>SUM(DB_FEConversion!CW51,DB_FEConversion!DA51)</f>
        <v>18785121.119999997</v>
      </c>
      <c r="AK51" s="241">
        <f>DB_FEConversion!DB51</f>
        <v>8986131.6999999993</v>
      </c>
      <c r="AL51" s="241">
        <f>SUM(DB_FEConversion!DG51,DB_FEConversion!DJ51)</f>
        <v>6573.4809399999995</v>
      </c>
      <c r="AM51" s="241">
        <f>SUM(DB_FEConversion!DK51,DB_FEConversion!DN51)</f>
        <v>1586412.5709999998</v>
      </c>
      <c r="AN51" s="241">
        <f>DB_FEConversion!DO51</f>
        <v>538954.23999999999</v>
      </c>
      <c r="AO51" s="205">
        <f t="shared" si="0"/>
        <v>722779.29939467646</v>
      </c>
      <c r="AP51" s="205">
        <f t="shared" si="0"/>
        <v>124617616.05613177</v>
      </c>
      <c r="AQ51" s="205">
        <f t="shared" si="0"/>
        <v>47840420.922565527</v>
      </c>
    </row>
    <row r="52" spans="1:43" x14ac:dyDescent="0.2">
      <c r="A52" s="203">
        <v>43</v>
      </c>
      <c r="B52" s="203" t="s">
        <v>54</v>
      </c>
      <c r="C52" s="203">
        <v>1985</v>
      </c>
      <c r="D52" s="204" t="s">
        <v>203</v>
      </c>
      <c r="E52" s="241">
        <f>SUM(DB_FEConversion!E52:H52)</f>
        <v>0</v>
      </c>
      <c r="F52" s="241">
        <f>SUM(DB_FEConversion!I52:L52)</f>
        <v>0</v>
      </c>
      <c r="G52" s="241">
        <f>DB_FEConversion!M52</f>
        <v>0</v>
      </c>
      <c r="H52" s="241">
        <f>SUM(DB_FEConversion!O52:S52)</f>
        <v>469436.52752066666</v>
      </c>
      <c r="I52" s="241">
        <f>SUM(DB_FEConversion!T52:X52)</f>
        <v>119298001.78274223</v>
      </c>
      <c r="J52" s="241">
        <f>DB_FEConversion!Y52</f>
        <v>26346532.7564</v>
      </c>
      <c r="K52" s="241">
        <f>SUM(DB_FEConversion!AD52:AF52)</f>
        <v>17133.44677884</v>
      </c>
      <c r="L52" s="241">
        <f>SUM(DB_FEConversion!AG52:AI52)</f>
        <v>2024710.5231359999</v>
      </c>
      <c r="M52" s="241">
        <f>DB_FEConversion!AJ52</f>
        <v>203209.99775999997</v>
      </c>
      <c r="N52" s="241">
        <f>SUM(DB_FEConversion!AK52:AL52)</f>
        <v>0</v>
      </c>
      <c r="O52" s="241">
        <f>SUM(DB_FEConversion!AM52:AN52)</f>
        <v>0</v>
      </c>
      <c r="P52" s="241">
        <f>DB_FEConversion!AO52</f>
        <v>0</v>
      </c>
      <c r="Q52" s="241">
        <f>DB_FEConversion!AP52</f>
        <v>3.4492499999999997</v>
      </c>
      <c r="R52" s="241">
        <f>DB_FEConversion!AQ52</f>
        <v>470.61</v>
      </c>
      <c r="S52" s="241">
        <f>DB_FEConversion!AR52</f>
        <v>392.17500000000001</v>
      </c>
      <c r="T52" s="241">
        <f>SUM(DB_FEConversion!AS52,DB_FEConversion!AT52,DB_FEConversion!AZ52)</f>
        <v>20439.362872666665</v>
      </c>
      <c r="U52" s="241">
        <f>SUM(DB_FEConversion!BA52,DB_FEConversion!BB52,DB_FEConversion!BH52)</f>
        <v>9839646.0745333321</v>
      </c>
      <c r="V52" s="241">
        <f>DB_FEConversion!BI52</f>
        <v>771075.681774372</v>
      </c>
      <c r="W52" s="241">
        <f>SUM(DB_FEConversion!BJ52:BK52)</f>
        <v>41408.849856000001</v>
      </c>
      <c r="X52" s="241">
        <f>SUM(DB_FEConversion!BL52:BM52)</f>
        <v>5289876.3521999996</v>
      </c>
      <c r="Y52" s="241">
        <f>DB_FEConversion!BN52</f>
        <v>1539413.9432100002</v>
      </c>
      <c r="Z52" s="241">
        <f>DB_FEConversion!BO52</f>
        <v>1908.1875024000001</v>
      </c>
      <c r="AA52" s="241">
        <f>DB_FEConversion!BS52</f>
        <v>453839.1897600001</v>
      </c>
      <c r="AB52" s="241">
        <f>DB_FEConversion!BW52</f>
        <v>232076.85840000003</v>
      </c>
      <c r="AC52" s="241">
        <f>SUM(DB_FEConversion!CA52:CB52)</f>
        <v>68166.248029909097</v>
      </c>
      <c r="AD52" s="241">
        <f>SUM(DB_FEConversion!CC52:CD52)</f>
        <v>12370890.219627274</v>
      </c>
      <c r="AE52" s="241">
        <f>DB_FEConversion!CE52</f>
        <v>5898996.0192000009</v>
      </c>
      <c r="AF52" s="241">
        <f>SUM(DB_FEConversion!CF52,DB_FEConversion!CI52)</f>
        <v>327213.02075000003</v>
      </c>
      <c r="AG52" s="241">
        <f>SUM(DB_FEConversion!CJ52,DB_FEConversion!CM52)</f>
        <v>74230610.993000001</v>
      </c>
      <c r="AH52" s="241">
        <f>DB_FEConversion!CN52</f>
        <v>34190421.759999998</v>
      </c>
      <c r="AI52" s="241">
        <f>SUM(DB_FEConversion!CR52,DB_FEConversion!CV52)</f>
        <v>2335741.3310000002</v>
      </c>
      <c r="AJ52" s="241">
        <f>SUM(DB_FEConversion!CW52,DB_FEConversion!DA52)</f>
        <v>206413287.69600001</v>
      </c>
      <c r="AK52" s="241">
        <f>DB_FEConversion!DB52</f>
        <v>98740752.110000014</v>
      </c>
      <c r="AL52" s="241">
        <f>SUM(DB_FEConversion!DG52,DB_FEConversion!DJ52)</f>
        <v>155368.93943999999</v>
      </c>
      <c r="AM52" s="241">
        <f>SUM(DB_FEConversion!DK52,DB_FEConversion!DN52)</f>
        <v>37495999.595999993</v>
      </c>
      <c r="AN52" s="241">
        <f>DB_FEConversion!DO52</f>
        <v>12738570.24</v>
      </c>
      <c r="AO52" s="205">
        <f t="shared" si="0"/>
        <v>3436819.3630004823</v>
      </c>
      <c r="AP52" s="205">
        <f t="shared" si="0"/>
        <v>467417333.03699881</v>
      </c>
      <c r="AQ52" s="205">
        <f t="shared" si="0"/>
        <v>180661441.54174441</v>
      </c>
    </row>
    <row r="53" spans="1:43" x14ac:dyDescent="0.2">
      <c r="A53" s="203">
        <v>50</v>
      </c>
      <c r="B53" s="203" t="s">
        <v>55</v>
      </c>
      <c r="C53" s="203">
        <v>1985</v>
      </c>
      <c r="D53" s="204" t="s">
        <v>204</v>
      </c>
      <c r="E53" s="241">
        <f>SUM(DB_FEConversion!E53:H53)</f>
        <v>24653.941101533335</v>
      </c>
      <c r="F53" s="241">
        <f>SUM(DB_FEConversion!I53:L53)</f>
        <v>2670963.9061366664</v>
      </c>
      <c r="G53" s="241">
        <f>DB_FEConversion!M53</f>
        <v>669544.6</v>
      </c>
      <c r="H53" s="241">
        <f>SUM(DB_FEConversion!O53:S53)</f>
        <v>31232.978819</v>
      </c>
      <c r="I53" s="241">
        <f>SUM(DB_FEConversion!T53:X53)</f>
        <v>7937243.3638866674</v>
      </c>
      <c r="J53" s="241">
        <f>DB_FEConversion!Y53</f>
        <v>1752911.5253999999</v>
      </c>
      <c r="K53" s="241">
        <f>SUM(DB_FEConversion!AD53:AF53)</f>
        <v>3528.9545533199994</v>
      </c>
      <c r="L53" s="241">
        <f>SUM(DB_FEConversion!AG53:AI53)</f>
        <v>417027.08812799992</v>
      </c>
      <c r="M53" s="241">
        <f>DB_FEConversion!AJ53</f>
        <v>41854.908479999991</v>
      </c>
      <c r="N53" s="241">
        <f>SUM(DB_FEConversion!AK53:AL53)</f>
        <v>0.40421000000000001</v>
      </c>
      <c r="O53" s="241">
        <f>SUM(DB_FEConversion!AM53:AN53)</f>
        <v>64.768000000000001</v>
      </c>
      <c r="P53" s="241">
        <f>DB_FEConversion!AO53</f>
        <v>9.2635000000000005</v>
      </c>
      <c r="Q53" s="241">
        <f>DB_FEConversion!AP53</f>
        <v>875.28167999999994</v>
      </c>
      <c r="R53" s="241">
        <f>DB_FEConversion!AQ53</f>
        <v>119421.9936</v>
      </c>
      <c r="S53" s="241">
        <f>DB_FEConversion!AR53</f>
        <v>99518.328000000009</v>
      </c>
      <c r="T53" s="241">
        <f>SUM(DB_FEConversion!AS53,DB_FEConversion!AT53,DB_FEConversion!AZ53)</f>
        <v>47964.527377333332</v>
      </c>
      <c r="U53" s="241">
        <f>SUM(DB_FEConversion!BA53,DB_FEConversion!BB53,DB_FEConversion!BH53)</f>
        <v>23090444.475466669</v>
      </c>
      <c r="V53" s="241">
        <f>DB_FEConversion!BI53</f>
        <v>1809463.4788211279</v>
      </c>
      <c r="W53" s="241">
        <f>SUM(DB_FEConversion!BJ53:BK53)</f>
        <v>7658.2471679999999</v>
      </c>
      <c r="X53" s="241">
        <f>SUM(DB_FEConversion!BL53:BM53)</f>
        <v>978321.80159999989</v>
      </c>
      <c r="Y53" s="241">
        <f>DB_FEConversion!BN53</f>
        <v>284702.72688000003</v>
      </c>
      <c r="Z53" s="241">
        <f>DB_FEConversion!BO53</f>
        <v>66.608524799999998</v>
      </c>
      <c r="AA53" s="241">
        <f>DB_FEConversion!BS53</f>
        <v>15842.027520000003</v>
      </c>
      <c r="AB53" s="241">
        <f>DB_FEConversion!BW53</f>
        <v>8101.0368000000008</v>
      </c>
      <c r="AC53" s="241">
        <f>SUM(DB_FEConversion!CA53:CB53)</f>
        <v>7349.2517369090911</v>
      </c>
      <c r="AD53" s="241">
        <f>SUM(DB_FEConversion!CC53:CD53)</f>
        <v>1333750.7793272729</v>
      </c>
      <c r="AE53" s="241">
        <f>DB_FEConversion!CE53</f>
        <v>635992.26880000008</v>
      </c>
      <c r="AF53" s="241">
        <f>SUM(DB_FEConversion!CF53,DB_FEConversion!CI53)</f>
        <v>34268.811500000003</v>
      </c>
      <c r="AG53" s="241">
        <f>SUM(DB_FEConversion!CJ53,DB_FEConversion!CM53)</f>
        <v>7774124.6660000011</v>
      </c>
      <c r="AH53" s="241">
        <f>DB_FEConversion!CN53</f>
        <v>3580741.12</v>
      </c>
      <c r="AI53" s="241">
        <f>SUM(DB_FEConversion!CR53,DB_FEConversion!CV53)</f>
        <v>741059.32900000003</v>
      </c>
      <c r="AJ53" s="241">
        <f>SUM(DB_FEConversion!CW53,DB_FEConversion!DA53)</f>
        <v>65488626.864</v>
      </c>
      <c r="AK53" s="241">
        <f>DB_FEConversion!DB53</f>
        <v>31327422.489999998</v>
      </c>
      <c r="AL53" s="241">
        <f>SUM(DB_FEConversion!DG53,DB_FEConversion!DJ53)</f>
        <v>40886.337050000002</v>
      </c>
      <c r="AM53" s="241">
        <f>SUM(DB_FEConversion!DK53,DB_FEConversion!DN53)</f>
        <v>9867313.7824999988</v>
      </c>
      <c r="AN53" s="241">
        <f>DB_FEConversion!DO53</f>
        <v>3352236.8</v>
      </c>
      <c r="AO53" s="205">
        <f t="shared" si="0"/>
        <v>939544.67272089573</v>
      </c>
      <c r="AP53" s="205">
        <f t="shared" si="0"/>
        <v>119693145.51616529</v>
      </c>
      <c r="AQ53" s="205">
        <f t="shared" si="0"/>
        <v>43562498.546681121</v>
      </c>
    </row>
    <row r="54" spans="1:43" x14ac:dyDescent="0.2">
      <c r="A54" s="203">
        <v>51</v>
      </c>
      <c r="B54" s="203" t="s">
        <v>56</v>
      </c>
      <c r="C54" s="203">
        <v>1985</v>
      </c>
      <c r="D54" s="204" t="s">
        <v>204</v>
      </c>
      <c r="E54" s="241">
        <f>SUM(DB_FEConversion!E54:H54)</f>
        <v>3263.7949857333333</v>
      </c>
      <c r="F54" s="241">
        <f>SUM(DB_FEConversion!I54:L54)</f>
        <v>353593.71420666669</v>
      </c>
      <c r="G54" s="241">
        <f>DB_FEConversion!M54</f>
        <v>88637.2</v>
      </c>
      <c r="H54" s="241">
        <f>SUM(DB_FEConversion!O54:S54)</f>
        <v>80813.293931666674</v>
      </c>
      <c r="I54" s="241">
        <f>SUM(DB_FEConversion!T54:X54)</f>
        <v>20537099.092922226</v>
      </c>
      <c r="J54" s="241">
        <f>DB_FEConversion!Y54</f>
        <v>4535544.1490000002</v>
      </c>
      <c r="K54" s="241">
        <f>SUM(DB_FEConversion!AD54:AF54)</f>
        <v>21948.768679320005</v>
      </c>
      <c r="L54" s="241">
        <f>SUM(DB_FEConversion!AG54:AI54)</f>
        <v>2593751.4785280004</v>
      </c>
      <c r="M54" s="241">
        <f>DB_FEConversion!AJ54</f>
        <v>260321.77248000001</v>
      </c>
      <c r="N54" s="241">
        <f>SUM(DB_FEConversion!AK54:AL54)</f>
        <v>419.97419000000002</v>
      </c>
      <c r="O54" s="241">
        <f>SUM(DB_FEConversion!AM54:AN54)</f>
        <v>67293.952000000005</v>
      </c>
      <c r="P54" s="241">
        <f>DB_FEConversion!AO54</f>
        <v>9624.7764999999999</v>
      </c>
      <c r="Q54" s="241">
        <f>DB_FEConversion!AP54</f>
        <v>4844.9545199999993</v>
      </c>
      <c r="R54" s="241">
        <f>DB_FEConversion!AQ54</f>
        <v>661037.63039999991</v>
      </c>
      <c r="S54" s="241">
        <f>DB_FEConversion!AR54</f>
        <v>550864.69199999992</v>
      </c>
      <c r="T54" s="241">
        <f>SUM(DB_FEConversion!AS54,DB_FEConversion!AT54,DB_FEConversion!AZ54)</f>
        <v>21232.172731333336</v>
      </c>
      <c r="U54" s="241">
        <f>SUM(DB_FEConversion!BA54,DB_FEConversion!BB54,DB_FEConversion!BH54)</f>
        <v>10221310.046266668</v>
      </c>
      <c r="V54" s="241">
        <f>DB_FEConversion!BI54</f>
        <v>800984.46151947603</v>
      </c>
      <c r="W54" s="241">
        <f>SUM(DB_FEConversion!BJ54:BK54)</f>
        <v>7020.0599039999997</v>
      </c>
      <c r="X54" s="241">
        <f>SUM(DB_FEConversion!BL54:BM54)</f>
        <v>896794.98479999998</v>
      </c>
      <c r="Y54" s="241">
        <f>DB_FEConversion!BN54</f>
        <v>260977.49964000002</v>
      </c>
      <c r="Z54" s="241">
        <f>DB_FEConversion!BO54</f>
        <v>50.875473600000007</v>
      </c>
      <c r="AA54" s="241">
        <f>DB_FEConversion!BS54</f>
        <v>12100.112640000003</v>
      </c>
      <c r="AB54" s="241">
        <f>DB_FEConversion!BW54</f>
        <v>6187.557600000001</v>
      </c>
      <c r="AC54" s="241">
        <f>SUM(DB_FEConversion!CA54:CB54)</f>
        <v>5548.8947285454542</v>
      </c>
      <c r="AD54" s="241">
        <f>SUM(DB_FEConversion!CC54:CD54)</f>
        <v>1007019.8890363637</v>
      </c>
      <c r="AE54" s="241">
        <f>DB_FEConversion!CE54</f>
        <v>480192.30719999998</v>
      </c>
      <c r="AF54" s="241">
        <f>SUM(DB_FEConversion!CF54,DB_FEConversion!CI54)</f>
        <v>32328.142</v>
      </c>
      <c r="AG54" s="241">
        <f>SUM(DB_FEConversion!CJ54,DB_FEConversion!CM54)</f>
        <v>7333869.9279999994</v>
      </c>
      <c r="AH54" s="241">
        <f>DB_FEConversion!CN54</f>
        <v>3377960.96</v>
      </c>
      <c r="AI54" s="241">
        <f>SUM(DB_FEConversion!CR54,DB_FEConversion!CV54)</f>
        <v>658706.77</v>
      </c>
      <c r="AJ54" s="241">
        <f>SUM(DB_FEConversion!CW54,DB_FEConversion!DA54)</f>
        <v>58210996.32</v>
      </c>
      <c r="AK54" s="241">
        <f>DB_FEConversion!DB54</f>
        <v>27846063.699999999</v>
      </c>
      <c r="AL54" s="241">
        <f>SUM(DB_FEConversion!DG54,DB_FEConversion!DJ54)</f>
        <v>61.994530000000005</v>
      </c>
      <c r="AM54" s="241">
        <f>SUM(DB_FEConversion!DK54,DB_FEConversion!DN54)</f>
        <v>14961.4645</v>
      </c>
      <c r="AN54" s="241">
        <f>DB_FEConversion!DO54</f>
        <v>5082.88</v>
      </c>
      <c r="AO54" s="205">
        <f t="shared" si="0"/>
        <v>836239.6956741988</v>
      </c>
      <c r="AP54" s="205">
        <f t="shared" si="0"/>
        <v>101909828.61329992</v>
      </c>
      <c r="AQ54" s="205">
        <f t="shared" si="0"/>
        <v>38222441.955939479</v>
      </c>
    </row>
    <row r="55" spans="1:43" x14ac:dyDescent="0.2">
      <c r="A55" s="203">
        <v>52</v>
      </c>
      <c r="B55" s="203" t="s">
        <v>57</v>
      </c>
      <c r="C55" s="203">
        <v>1985</v>
      </c>
      <c r="D55" s="204" t="s">
        <v>204</v>
      </c>
      <c r="E55" s="241">
        <f>SUM(DB_FEConversion!E55:H55)</f>
        <v>26703.826698266668</v>
      </c>
      <c r="F55" s="241">
        <f>SUM(DB_FEConversion!I55:L55)</f>
        <v>2893044.8471933333</v>
      </c>
      <c r="G55" s="241">
        <f>DB_FEConversion!M55</f>
        <v>725214.8</v>
      </c>
      <c r="H55" s="241">
        <f>SUM(DB_FEConversion!O55:S55)</f>
        <v>102356.82589333334</v>
      </c>
      <c r="I55" s="241">
        <f>SUM(DB_FEConversion!T55:X55)</f>
        <v>26011961.323911112</v>
      </c>
      <c r="J55" s="241">
        <f>DB_FEConversion!Y55</f>
        <v>5744647.6959999995</v>
      </c>
      <c r="K55" s="241">
        <f>SUM(DB_FEConversion!AD55:AF55)</f>
        <v>18858.66871392</v>
      </c>
      <c r="L55" s="241">
        <f>SUM(DB_FEConversion!AG55:AI55)</f>
        <v>2228585.1463680002</v>
      </c>
      <c r="M55" s="241">
        <f>DB_FEConversion!AJ55</f>
        <v>223671.86688000002</v>
      </c>
      <c r="N55" s="241">
        <f>SUM(DB_FEConversion!AK55:AL55)</f>
        <v>0</v>
      </c>
      <c r="O55" s="241">
        <f>SUM(DB_FEConversion!AM55:AN55)</f>
        <v>0</v>
      </c>
      <c r="P55" s="241">
        <f>DB_FEConversion!AO55</f>
        <v>0</v>
      </c>
      <c r="Q55" s="241">
        <f>DB_FEConversion!AP55</f>
        <v>1924.1296199999997</v>
      </c>
      <c r="R55" s="241">
        <f>DB_FEConversion!AQ55</f>
        <v>262525.08240000001</v>
      </c>
      <c r="S55" s="241">
        <f>DB_FEConversion!AR55</f>
        <v>218770.902</v>
      </c>
      <c r="T55" s="241">
        <f>SUM(DB_FEConversion!AS55,DB_FEConversion!AT55,DB_FEConversion!AZ55)</f>
        <v>86763.583321333339</v>
      </c>
      <c r="U55" s="241">
        <f>SUM(DB_FEConversion!BA55,DB_FEConversion!BB55,DB_FEConversion!BH55)</f>
        <v>41768569.664266676</v>
      </c>
      <c r="V55" s="241">
        <f>DB_FEConversion!BI55</f>
        <v>3273159.2261200557</v>
      </c>
      <c r="W55" s="241">
        <f>SUM(DB_FEConversion!BJ55:BK55)</f>
        <v>31998.419903999995</v>
      </c>
      <c r="X55" s="241">
        <f>SUM(DB_FEConversion!BL55:BM55)</f>
        <v>4087717.6097999993</v>
      </c>
      <c r="Y55" s="241">
        <f>DB_FEConversion!BN55</f>
        <v>1189572.1308900001</v>
      </c>
      <c r="Z55" s="241">
        <f>DB_FEConversion!BO55</f>
        <v>253.05708960000001</v>
      </c>
      <c r="AA55" s="241">
        <f>DB_FEConversion!BS55</f>
        <v>60186.551040000013</v>
      </c>
      <c r="AB55" s="241">
        <f>DB_FEConversion!BW55</f>
        <v>30777.213600000003</v>
      </c>
      <c r="AC55" s="241">
        <f>SUM(DB_FEConversion!CA55:CB55)</f>
        <v>3018.3731593636367</v>
      </c>
      <c r="AD55" s="241">
        <f>SUM(DB_FEConversion!CC55:CD55)</f>
        <v>547777.88239090913</v>
      </c>
      <c r="AE55" s="241">
        <f>DB_FEConversion!CE55</f>
        <v>261205.09440000003</v>
      </c>
      <c r="AF55" s="241">
        <f>SUM(DB_FEConversion!CF55,DB_FEConversion!CI55)</f>
        <v>203191.68099999998</v>
      </c>
      <c r="AG55" s="241">
        <f>SUM(DB_FEConversion!CJ55,DB_FEConversion!CM55)</f>
        <v>46095484.203999996</v>
      </c>
      <c r="AH55" s="241">
        <f>DB_FEConversion!CN55</f>
        <v>21231457.280000001</v>
      </c>
      <c r="AI55" s="241">
        <f>SUM(DB_FEConversion!CR55,DB_FEConversion!CV55)</f>
        <v>473500.93600000005</v>
      </c>
      <c r="AJ55" s="241">
        <f>SUM(DB_FEConversion!CW55,DB_FEConversion!DA55)</f>
        <v>41844053.376000002</v>
      </c>
      <c r="AK55" s="241">
        <f>DB_FEConversion!DB55</f>
        <v>20016702.160000004</v>
      </c>
      <c r="AL55" s="241">
        <f>SUM(DB_FEConversion!DG55,DB_FEConversion!DJ55)</f>
        <v>73.328710000000001</v>
      </c>
      <c r="AM55" s="241">
        <f>SUM(DB_FEConversion!DK55,DB_FEConversion!DN55)</f>
        <v>17696.801499999998</v>
      </c>
      <c r="AN55" s="241">
        <f>DB_FEConversion!DO55</f>
        <v>6012.16</v>
      </c>
      <c r="AO55" s="205">
        <f t="shared" si="0"/>
        <v>948642.83010981698</v>
      </c>
      <c r="AP55" s="205">
        <f t="shared" si="0"/>
        <v>165817602.48887002</v>
      </c>
      <c r="AQ55" s="205">
        <f t="shared" si="0"/>
        <v>52921190.52989006</v>
      </c>
    </row>
    <row r="56" spans="1:43" x14ac:dyDescent="0.2">
      <c r="A56" s="203">
        <v>53</v>
      </c>
      <c r="B56" s="203" t="s">
        <v>58</v>
      </c>
      <c r="C56" s="203">
        <v>1985</v>
      </c>
      <c r="D56" s="204" t="s">
        <v>204</v>
      </c>
      <c r="E56" s="241">
        <f>SUM(DB_FEConversion!E56:H56)</f>
        <v>0.27248246666666665</v>
      </c>
      <c r="F56" s="241">
        <f>SUM(DB_FEConversion!I56:L56)</f>
        <v>29.520263333333336</v>
      </c>
      <c r="G56" s="241">
        <f>DB_FEConversion!M56</f>
        <v>7.4</v>
      </c>
      <c r="H56" s="241">
        <f>SUM(DB_FEConversion!O56:S56)</f>
        <v>1249.8659193333333</v>
      </c>
      <c r="I56" s="241">
        <f>SUM(DB_FEConversion!T56:X56)</f>
        <v>317628.68445777782</v>
      </c>
      <c r="J56" s="241">
        <f>DB_FEConversion!Y56</f>
        <v>70147.147599999997</v>
      </c>
      <c r="K56" s="241">
        <f>SUM(DB_FEConversion!AD56:AF56)</f>
        <v>769.00207607999994</v>
      </c>
      <c r="L56" s="241">
        <f>SUM(DB_FEConversion!AG56:AI56)</f>
        <v>90875.269631999996</v>
      </c>
      <c r="M56" s="241">
        <f>DB_FEConversion!AJ56</f>
        <v>9120.6931199999999</v>
      </c>
      <c r="N56" s="241">
        <f>SUM(DB_FEConversion!AK56:AL56)</f>
        <v>0</v>
      </c>
      <c r="O56" s="241">
        <f>SUM(DB_FEConversion!AM56:AN56)</f>
        <v>0</v>
      </c>
      <c r="P56" s="241">
        <f>DB_FEConversion!AO56</f>
        <v>0</v>
      </c>
      <c r="Q56" s="241">
        <f>DB_FEConversion!AP56</f>
        <v>101.95983</v>
      </c>
      <c r="R56" s="241">
        <f>DB_FEConversion!AQ56</f>
        <v>13911.231600000001</v>
      </c>
      <c r="S56" s="241">
        <f>DB_FEConversion!AR56</f>
        <v>11592.693000000001</v>
      </c>
      <c r="T56" s="241">
        <f>SUM(DB_FEConversion!AS56,DB_FEConversion!AT56,DB_FEConversion!AZ56)</f>
        <v>95.964313333333337</v>
      </c>
      <c r="U56" s="241">
        <f>SUM(DB_FEConversion!BA56,DB_FEConversion!BB56,DB_FEConversion!BH56)</f>
        <v>46197.862666666668</v>
      </c>
      <c r="V56" s="241">
        <f>DB_FEConversion!BI56</f>
        <v>3620.2570887599995</v>
      </c>
      <c r="W56" s="241">
        <f>SUM(DB_FEConversion!BJ56:BK56)</f>
        <v>276.92543999999998</v>
      </c>
      <c r="X56" s="241">
        <f>SUM(DB_FEConversion!BL56:BM56)</f>
        <v>35376.527999999998</v>
      </c>
      <c r="Y56" s="241">
        <f>DB_FEConversion!BN56</f>
        <v>10294.970400000002</v>
      </c>
      <c r="Z56" s="241">
        <f>DB_FEConversion!BO56</f>
        <v>12.2629248</v>
      </c>
      <c r="AA56" s="241">
        <f>DB_FEConversion!BS56</f>
        <v>2916.5875200000005</v>
      </c>
      <c r="AB56" s="241">
        <f>DB_FEConversion!BW56</f>
        <v>1491.4368000000002</v>
      </c>
      <c r="AC56" s="241">
        <f>SUM(DB_FEConversion!CA56:CB56)</f>
        <v>138.0911420909091</v>
      </c>
      <c r="AD56" s="241">
        <f>SUM(DB_FEConversion!CC56:CD56)</f>
        <v>25060.941572727272</v>
      </c>
      <c r="AE56" s="241">
        <f>DB_FEConversion!CE56</f>
        <v>11950.1824</v>
      </c>
      <c r="AF56" s="241">
        <f>SUM(DB_FEConversion!CF56,DB_FEConversion!CI56)</f>
        <v>1191.729</v>
      </c>
      <c r="AG56" s="241">
        <f>SUM(DB_FEConversion!CJ56,DB_FEConversion!CM56)</f>
        <v>270352.23599999998</v>
      </c>
      <c r="AH56" s="241">
        <f>DB_FEConversion!CN56</f>
        <v>124523.52</v>
      </c>
      <c r="AI56" s="241">
        <f>SUM(DB_FEConversion!CR56,DB_FEConversion!CV56)</f>
        <v>27097.886000000002</v>
      </c>
      <c r="AJ56" s="241">
        <f>SUM(DB_FEConversion!CW56,DB_FEConversion!DA56)</f>
        <v>2394684.5759999999</v>
      </c>
      <c r="AK56" s="241">
        <f>DB_FEConversion!DB56</f>
        <v>1145531.6599999999</v>
      </c>
      <c r="AL56" s="241">
        <f>SUM(DB_FEConversion!DG56,DB_FEConversion!DJ56)</f>
        <v>45.851910000000004</v>
      </c>
      <c r="AM56" s="241">
        <f>SUM(DB_FEConversion!DK56,DB_FEConversion!DN56)</f>
        <v>11065.681499999999</v>
      </c>
      <c r="AN56" s="241">
        <f>DB_FEConversion!DO56</f>
        <v>3759.36</v>
      </c>
      <c r="AO56" s="205">
        <f t="shared" si="0"/>
        <v>30979.811038104246</v>
      </c>
      <c r="AP56" s="205">
        <f t="shared" si="0"/>
        <v>3208099.1192125049</v>
      </c>
      <c r="AQ56" s="205">
        <f t="shared" si="0"/>
        <v>1392039.3204087601</v>
      </c>
    </row>
    <row r="57" spans="1:43" x14ac:dyDescent="0.2">
      <c r="A57" s="203">
        <v>11</v>
      </c>
      <c r="B57" s="203" t="s">
        <v>32</v>
      </c>
      <c r="C57" s="203">
        <v>1995</v>
      </c>
      <c r="D57" s="204" t="s">
        <v>200</v>
      </c>
      <c r="E57" s="241">
        <f>SUM(DB_FEConversion!E57:H57)</f>
        <v>580.38765400000011</v>
      </c>
      <c r="F57" s="241">
        <f>SUM(DB_FEConversion!I57:L57)</f>
        <v>62878.160900000003</v>
      </c>
      <c r="G57" s="241">
        <f>DB_FEConversion!M57</f>
        <v>15762</v>
      </c>
      <c r="H57" s="241">
        <f>SUM(DB_FEConversion!O57:S57)</f>
        <v>11632.856978666667</v>
      </c>
      <c r="I57" s="241">
        <f>SUM(DB_FEConversion!T57:X57)</f>
        <v>2956260.3487822227</v>
      </c>
      <c r="J57" s="241">
        <f>DB_FEConversion!Y57</f>
        <v>652879.4192</v>
      </c>
      <c r="K57" s="241">
        <f>SUM(DB_FEConversion!AD57:AF57)</f>
        <v>4259.7078350400006</v>
      </c>
      <c r="L57" s="241">
        <f>SUM(DB_FEConversion!AG57:AI57)</f>
        <v>503382.38361600001</v>
      </c>
      <c r="M57" s="241">
        <f>DB_FEConversion!AJ57</f>
        <v>50521.954559999998</v>
      </c>
      <c r="N57" s="241">
        <f>SUM(DB_FEConversion!AK57:AL57)</f>
        <v>1456.7728400000001</v>
      </c>
      <c r="O57" s="241">
        <f>SUM(DB_FEConversion!AM57:AN57)</f>
        <v>233423.87199999997</v>
      </c>
      <c r="P57" s="241">
        <f>DB_FEConversion!AO57</f>
        <v>33385.654000000002</v>
      </c>
      <c r="Q57" s="241">
        <f>DB_FEConversion!AP57</f>
        <v>10888.316459999998</v>
      </c>
      <c r="R57" s="241">
        <f>DB_FEConversion!AQ57</f>
        <v>1485583.9992</v>
      </c>
      <c r="S57" s="241">
        <f>DB_FEConversion!AR57</f>
        <v>1237986.666</v>
      </c>
      <c r="T57" s="241">
        <f>SUM(DB_FEConversion!AS57,DB_FEConversion!AT57,DB_FEConversion!AZ57)</f>
        <v>450.05503933333335</v>
      </c>
      <c r="U57" s="241">
        <f>SUM(DB_FEConversion!BA57,DB_FEConversion!BB57,DB_FEConversion!BH57)</f>
        <v>216659.50786666671</v>
      </c>
      <c r="V57" s="241">
        <f>DB_FEConversion!BI57</f>
        <v>16978.342155371996</v>
      </c>
      <c r="W57" s="241">
        <f>SUM(DB_FEConversion!BJ57:BK57)</f>
        <v>15082.995839999998</v>
      </c>
      <c r="X57" s="241">
        <f>SUM(DB_FEConversion!BL57:BM57)</f>
        <v>1926814.7579999999</v>
      </c>
      <c r="Y57" s="241">
        <f>DB_FEConversion!BN57</f>
        <v>560724.92189999996</v>
      </c>
      <c r="Z57" s="241">
        <f>DB_FEConversion!BO57</f>
        <v>82.531785600000006</v>
      </c>
      <c r="AA57" s="241">
        <f>DB_FEConversion!BS57</f>
        <v>19629.181440000004</v>
      </c>
      <c r="AB57" s="241">
        <f>DB_FEConversion!BW57</f>
        <v>10037.649600000002</v>
      </c>
      <c r="AC57" s="241">
        <f>SUM(DB_FEConversion!CA57:CB57)</f>
        <v>2979.3872992727274</v>
      </c>
      <c r="AD57" s="241">
        <f>SUM(DB_FEConversion!CC57:CD57)</f>
        <v>540702.68301818182</v>
      </c>
      <c r="AE57" s="241">
        <f>DB_FEConversion!CE57</f>
        <v>257831.32160000002</v>
      </c>
      <c r="AF57" s="241">
        <f>SUM(DB_FEConversion!CF57,DB_FEConversion!CI57)</f>
        <v>18020.1175</v>
      </c>
      <c r="AG57" s="241">
        <f>SUM(DB_FEConversion!CJ57,DB_FEConversion!CM57)</f>
        <v>4087992.37</v>
      </c>
      <c r="AH57" s="241">
        <f>DB_FEConversion!CN57</f>
        <v>1882918.4</v>
      </c>
      <c r="AI57" s="241">
        <f>SUM(DB_FEConversion!CR57,DB_FEConversion!CV57)</f>
        <v>615.54500000000007</v>
      </c>
      <c r="AJ57" s="241">
        <f>SUM(DB_FEConversion!CW57,DB_FEConversion!DA57)</f>
        <v>54396.72</v>
      </c>
      <c r="AK57" s="241">
        <f>DB_FEConversion!DB57</f>
        <v>26021.45</v>
      </c>
      <c r="AL57" s="241">
        <f>SUM(DB_FEConversion!DG57,DB_FEConversion!DJ57)</f>
        <v>0</v>
      </c>
      <c r="AM57" s="241">
        <f>SUM(DB_FEConversion!DK57,DB_FEConversion!DN57)</f>
        <v>0</v>
      </c>
      <c r="AN57" s="241">
        <f>DB_FEConversion!DO57</f>
        <v>0</v>
      </c>
      <c r="AO57" s="205">
        <f t="shared" si="0"/>
        <v>66048.674231912722</v>
      </c>
      <c r="AP57" s="205">
        <f t="shared" si="0"/>
        <v>12087723.984823072</v>
      </c>
      <c r="AQ57" s="205">
        <f t="shared" si="0"/>
        <v>4745047.7790153725</v>
      </c>
    </row>
    <row r="58" spans="1:43" x14ac:dyDescent="0.2">
      <c r="A58" s="203">
        <v>12</v>
      </c>
      <c r="B58" s="203" t="s">
        <v>33</v>
      </c>
      <c r="C58" s="203">
        <v>1995</v>
      </c>
      <c r="D58" s="204" t="s">
        <v>200</v>
      </c>
      <c r="E58" s="241">
        <f>SUM(DB_FEConversion!E58:H58)</f>
        <v>6.5395791999999995</v>
      </c>
      <c r="F58" s="241">
        <f>SUM(DB_FEConversion!I58:L58)</f>
        <v>708.48631999999998</v>
      </c>
      <c r="G58" s="241">
        <f>DB_FEConversion!M58</f>
        <v>177.60000000000002</v>
      </c>
      <c r="H58" s="241">
        <f>SUM(DB_FEConversion!O58:S58)</f>
        <v>2645.9786260000001</v>
      </c>
      <c r="I58" s="241">
        <f>SUM(DB_FEConversion!T58:X58)</f>
        <v>672423.09521333338</v>
      </c>
      <c r="J58" s="241">
        <f>DB_FEConversion!Y58</f>
        <v>148502.21159999998</v>
      </c>
      <c r="K58" s="241">
        <f>SUM(DB_FEConversion!AD58:AF58)</f>
        <v>6939.1365346800012</v>
      </c>
      <c r="L58" s="241">
        <f>SUM(DB_FEConversion!AG58:AI58)</f>
        <v>820018.46707200003</v>
      </c>
      <c r="M58" s="241">
        <f>DB_FEConversion!AJ58</f>
        <v>82301.123519999994</v>
      </c>
      <c r="N58" s="241">
        <f>SUM(DB_FEConversion!AK58:AL58)</f>
        <v>6.4673600000000002</v>
      </c>
      <c r="O58" s="241">
        <f>SUM(DB_FEConversion!AM58:AN58)</f>
        <v>1036.288</v>
      </c>
      <c r="P58" s="241">
        <f>DB_FEConversion!AO58</f>
        <v>148.21600000000001</v>
      </c>
      <c r="Q58" s="241">
        <f>DB_FEConversion!AP58</f>
        <v>49.807169999999992</v>
      </c>
      <c r="R58" s="241">
        <f>DB_FEConversion!AQ58</f>
        <v>6795.6084000000001</v>
      </c>
      <c r="S58" s="241">
        <f>DB_FEConversion!AR58</f>
        <v>5663.0070000000005</v>
      </c>
      <c r="T58" s="241">
        <f>SUM(DB_FEConversion!AS58,DB_FEConversion!AT58,DB_FEConversion!AZ58)</f>
        <v>55.526398</v>
      </c>
      <c r="U58" s="241">
        <f>SUM(DB_FEConversion!BA58,DB_FEConversion!BB58,DB_FEConversion!BH58)</f>
        <v>26730.779600000002</v>
      </c>
      <c r="V58" s="241">
        <f>DB_FEConversion!BI58</f>
        <v>2094.7353134760001</v>
      </c>
      <c r="W58" s="241">
        <f>SUM(DB_FEConversion!BJ58:BK58)</f>
        <v>1689.559872</v>
      </c>
      <c r="X58" s="241">
        <f>SUM(DB_FEConversion!BL58:BM58)</f>
        <v>215837.0214</v>
      </c>
      <c r="Y58" s="241">
        <f>DB_FEConversion!BN58</f>
        <v>62811.018270000008</v>
      </c>
      <c r="Z58" s="241">
        <f>DB_FEConversion!BO58</f>
        <v>35.025739199999997</v>
      </c>
      <c r="AA58" s="241">
        <f>DB_FEConversion!BS58</f>
        <v>8330.4460800000015</v>
      </c>
      <c r="AB58" s="241">
        <f>DB_FEConversion!BW58</f>
        <v>4259.8872000000001</v>
      </c>
      <c r="AC58" s="241">
        <f>SUM(DB_FEConversion!CA58:CB58)</f>
        <v>6943.0424329090902</v>
      </c>
      <c r="AD58" s="241">
        <f>SUM(DB_FEConversion!CC58:CD58)</f>
        <v>1260031.4409272727</v>
      </c>
      <c r="AE58" s="241">
        <f>DB_FEConversion!CE58</f>
        <v>600839.57759999996</v>
      </c>
      <c r="AF58" s="241">
        <f>SUM(DB_FEConversion!CF58,DB_FEConversion!CI58)</f>
        <v>3745.2415000000001</v>
      </c>
      <c r="AG58" s="241">
        <f>SUM(DB_FEConversion!CJ58,DB_FEConversion!CM58)</f>
        <v>849634.78600000008</v>
      </c>
      <c r="AH58" s="241">
        <f>DB_FEConversion!CN58</f>
        <v>391339.52000000002</v>
      </c>
      <c r="AI58" s="241">
        <f>SUM(DB_FEConversion!CR58,DB_FEConversion!CV58)</f>
        <v>6.1350000000000007</v>
      </c>
      <c r="AJ58" s="241">
        <f>SUM(DB_FEConversion!CW58,DB_FEConversion!DA58)</f>
        <v>542.16</v>
      </c>
      <c r="AK58" s="241">
        <f>DB_FEConversion!DB58</f>
        <v>259.35000000000002</v>
      </c>
      <c r="AL58" s="241">
        <f>SUM(DB_FEConversion!DG58,DB_FEConversion!DJ58)</f>
        <v>0</v>
      </c>
      <c r="AM58" s="241">
        <f>SUM(DB_FEConversion!DK58,DB_FEConversion!DN58)</f>
        <v>0</v>
      </c>
      <c r="AN58" s="241">
        <f>DB_FEConversion!DO58</f>
        <v>0</v>
      </c>
      <c r="AO58" s="205">
        <f t="shared" si="0"/>
        <v>22122.460211989091</v>
      </c>
      <c r="AP58" s="205">
        <f t="shared" si="0"/>
        <v>3862088.5790126063</v>
      </c>
      <c r="AQ58" s="205">
        <f t="shared" si="0"/>
        <v>1298396.2465034761</v>
      </c>
    </row>
    <row r="59" spans="1:43" x14ac:dyDescent="0.2">
      <c r="A59" s="203">
        <v>13</v>
      </c>
      <c r="B59" s="203" t="s">
        <v>34</v>
      </c>
      <c r="C59" s="203">
        <v>1995</v>
      </c>
      <c r="D59" s="204" t="s">
        <v>200</v>
      </c>
      <c r="E59" s="241">
        <f>SUM(DB_FEConversion!E59:H59)</f>
        <v>4.3597194666666663</v>
      </c>
      <c r="F59" s="241">
        <f>SUM(DB_FEConversion!I59:L59)</f>
        <v>472.32421333333338</v>
      </c>
      <c r="G59" s="241">
        <f>DB_FEConversion!M59</f>
        <v>118.4</v>
      </c>
      <c r="H59" s="241">
        <f>SUM(DB_FEConversion!O59:S59)</f>
        <v>853.19473300000004</v>
      </c>
      <c r="I59" s="241">
        <f>SUM(DB_FEConversion!T59:X59)</f>
        <v>216822.55387333332</v>
      </c>
      <c r="J59" s="241">
        <f>DB_FEConversion!Y59</f>
        <v>47884.477799999993</v>
      </c>
      <c r="K59" s="241">
        <f>SUM(DB_FEConversion!AD59:AF59)</f>
        <v>34059.544830359999</v>
      </c>
      <c r="L59" s="241">
        <f>SUM(DB_FEConversion!AG59:AI59)</f>
        <v>4024918.0285439994</v>
      </c>
      <c r="M59" s="241">
        <f>DB_FEConversion!AJ59</f>
        <v>403960.75103999994</v>
      </c>
      <c r="N59" s="241">
        <f>SUM(DB_FEConversion!AK59:AL59)</f>
        <v>399.35948000000008</v>
      </c>
      <c r="O59" s="241">
        <f>SUM(DB_FEConversion!AM59:AN59)</f>
        <v>63990.784</v>
      </c>
      <c r="P59" s="241">
        <f>DB_FEConversion!AO59</f>
        <v>9152.3380000000016</v>
      </c>
      <c r="Q59" s="241">
        <f>DB_FEConversion!AP59</f>
        <v>38.217689999999997</v>
      </c>
      <c r="R59" s="241">
        <f>DB_FEConversion!AQ59</f>
        <v>5214.3588</v>
      </c>
      <c r="S59" s="241">
        <f>DB_FEConversion!AR59</f>
        <v>4345.299</v>
      </c>
      <c r="T59" s="241">
        <f>SUM(DB_FEConversion!AS59,DB_FEConversion!AT59,DB_FEConversion!AZ59)</f>
        <v>167.04826600000001</v>
      </c>
      <c r="U59" s="241">
        <f>SUM(DB_FEConversion!BA59,DB_FEConversion!BB59,DB_FEConversion!BH59)</f>
        <v>80418.153200000001</v>
      </c>
      <c r="V59" s="241">
        <f>DB_FEConversion!BI59</f>
        <v>6301.9016980920005</v>
      </c>
      <c r="W59" s="241">
        <f>SUM(DB_FEConversion!BJ59:BK59)</f>
        <v>1239.556032</v>
      </c>
      <c r="X59" s="241">
        <f>SUM(DB_FEConversion!BL59:BM59)</f>
        <v>158350.16339999999</v>
      </c>
      <c r="Y59" s="241">
        <f>DB_FEConversion!BN59</f>
        <v>46081.69137</v>
      </c>
      <c r="Z59" s="241">
        <f>DB_FEConversion!BO59</f>
        <v>97.7085936</v>
      </c>
      <c r="AA59" s="241">
        <f>DB_FEConversion!BS59</f>
        <v>23238.800640000005</v>
      </c>
      <c r="AB59" s="241">
        <f>DB_FEConversion!BW59</f>
        <v>11883.4776</v>
      </c>
      <c r="AC59" s="241">
        <f>SUM(DB_FEConversion!CA59:CB59)</f>
        <v>46916.229163181815</v>
      </c>
      <c r="AD59" s="241">
        <f>SUM(DB_FEConversion!CC59:CD59)</f>
        <v>8514412.0040454529</v>
      </c>
      <c r="AE59" s="241">
        <f>DB_FEConversion!CE59</f>
        <v>4060054.0159999998</v>
      </c>
      <c r="AF59" s="241">
        <f>SUM(DB_FEConversion!CF59,DB_FEConversion!CI59)</f>
        <v>1758.6222500000001</v>
      </c>
      <c r="AG59" s="241">
        <f>SUM(DB_FEConversion!CJ59,DB_FEConversion!CM59)</f>
        <v>398956.01899999997</v>
      </c>
      <c r="AH59" s="241">
        <f>DB_FEConversion!CN59</f>
        <v>183758.07999999999</v>
      </c>
      <c r="AI59" s="241">
        <f>SUM(DB_FEConversion!CR59,DB_FEConversion!CV59)</f>
        <v>11.043000000000001</v>
      </c>
      <c r="AJ59" s="241">
        <f>SUM(DB_FEConversion!CW59,DB_FEConversion!DA59)</f>
        <v>975.88799999999992</v>
      </c>
      <c r="AK59" s="241">
        <f>DB_FEConversion!DB59</f>
        <v>466.83</v>
      </c>
      <c r="AL59" s="241">
        <f>SUM(DB_FEConversion!DG59,DB_FEConversion!DJ59)</f>
        <v>0</v>
      </c>
      <c r="AM59" s="241">
        <f>SUM(DB_FEConversion!DK59,DB_FEConversion!DN59)</f>
        <v>0</v>
      </c>
      <c r="AN59" s="241">
        <f>DB_FEConversion!DO59</f>
        <v>0</v>
      </c>
      <c r="AO59" s="205">
        <f t="shared" si="0"/>
        <v>85544.883757608492</v>
      </c>
      <c r="AP59" s="205">
        <f t="shared" si="0"/>
        <v>13487769.077716118</v>
      </c>
      <c r="AQ59" s="205">
        <f t="shared" si="0"/>
        <v>4774007.2625080924</v>
      </c>
    </row>
    <row r="60" spans="1:43" x14ac:dyDescent="0.2">
      <c r="A60" s="203">
        <v>14</v>
      </c>
      <c r="B60" s="203" t="s">
        <v>35</v>
      </c>
      <c r="C60" s="203">
        <v>1995</v>
      </c>
      <c r="D60" s="204" t="s">
        <v>200</v>
      </c>
      <c r="E60" s="241">
        <f>SUM(DB_FEConversion!E60:H60)</f>
        <v>4.087237</v>
      </c>
      <c r="F60" s="241">
        <f>SUM(DB_FEConversion!I60:L60)</f>
        <v>442.80395000000004</v>
      </c>
      <c r="G60" s="241">
        <f>DB_FEConversion!M60</f>
        <v>111</v>
      </c>
      <c r="H60" s="241">
        <f>SUM(DB_FEConversion!O60:S60)</f>
        <v>4050.3193733333337</v>
      </c>
      <c r="I60" s="241">
        <f>SUM(DB_FEConversion!T60:X60)</f>
        <v>1029308.4996444444</v>
      </c>
      <c r="J60" s="241">
        <f>DB_FEConversion!Y60</f>
        <v>227319.06399999998</v>
      </c>
      <c r="K60" s="241">
        <f>SUM(DB_FEConversion!AD60:AF60)</f>
        <v>3955.7305746000002</v>
      </c>
      <c r="L60" s="241">
        <f>SUM(DB_FEConversion!AG60:AI60)</f>
        <v>467460.48384</v>
      </c>
      <c r="M60" s="241">
        <f>DB_FEConversion!AJ60</f>
        <v>46916.654399999992</v>
      </c>
      <c r="N60" s="241">
        <f>SUM(DB_FEConversion!AK60:AL60)</f>
        <v>2.4252599999999997</v>
      </c>
      <c r="O60" s="241">
        <f>SUM(DB_FEConversion!AM60:AN60)</f>
        <v>388.60799999999995</v>
      </c>
      <c r="P60" s="241">
        <f>DB_FEConversion!AO60</f>
        <v>55.58100000000001</v>
      </c>
      <c r="Q60" s="241">
        <f>DB_FEConversion!AP60</f>
        <v>4.9669199999999991</v>
      </c>
      <c r="R60" s="241">
        <f>DB_FEConversion!AQ60</f>
        <v>677.67840000000001</v>
      </c>
      <c r="S60" s="241">
        <f>DB_FEConversion!AR60</f>
        <v>564.73199999999997</v>
      </c>
      <c r="T60" s="241">
        <f>SUM(DB_FEConversion!AS60,DB_FEConversion!AT60,DB_FEConversion!AZ60)</f>
        <v>11.355451333333335</v>
      </c>
      <c r="U60" s="241">
        <f>SUM(DB_FEConversion!BA60,DB_FEConversion!BB60,DB_FEConversion!BH60)</f>
        <v>5466.590266666667</v>
      </c>
      <c r="V60" s="241">
        <f>DB_FEConversion!BI60</f>
        <v>428.38480011599995</v>
      </c>
      <c r="W60" s="241">
        <f>SUM(DB_FEConversion!BJ60:BK60)</f>
        <v>176.53996799999999</v>
      </c>
      <c r="X60" s="241">
        <f>SUM(DB_FEConversion!BL60:BM60)</f>
        <v>22552.536599999999</v>
      </c>
      <c r="Y60" s="241">
        <f>DB_FEConversion!BN60</f>
        <v>6563.0436300000001</v>
      </c>
      <c r="Z60" s="241">
        <f>DB_FEConversion!BO60</f>
        <v>11.623564799999999</v>
      </c>
      <c r="AA60" s="241">
        <f>DB_FEConversion!BS60</f>
        <v>2764.5235200000002</v>
      </c>
      <c r="AB60" s="241">
        <f>DB_FEConversion!BW60</f>
        <v>1413.6768</v>
      </c>
      <c r="AC60" s="241">
        <f>SUM(DB_FEConversion!CA60:CB60)</f>
        <v>1404.0471096363635</v>
      </c>
      <c r="AD60" s="241">
        <f>SUM(DB_FEConversion!CC60:CD60)</f>
        <v>254808.10750909091</v>
      </c>
      <c r="AE60" s="241">
        <f>DB_FEConversion!CE60</f>
        <v>121503.9488</v>
      </c>
      <c r="AF60" s="241">
        <f>SUM(DB_FEConversion!CF60,DB_FEConversion!CI60)</f>
        <v>1957.2437500000001</v>
      </c>
      <c r="AG60" s="241">
        <f>SUM(DB_FEConversion!CJ60,DB_FEConversion!CM60)</f>
        <v>444014.72499999998</v>
      </c>
      <c r="AH60" s="241">
        <f>DB_FEConversion!CN60</f>
        <v>204512</v>
      </c>
      <c r="AI60" s="241">
        <f>SUM(DB_FEConversion!CR60,DB_FEConversion!CV60)</f>
        <v>274.03000000000003</v>
      </c>
      <c r="AJ60" s="241">
        <f>SUM(DB_FEConversion!CW60,DB_FEConversion!DA60)</f>
        <v>24216.48</v>
      </c>
      <c r="AK60" s="241">
        <f>DB_FEConversion!DB60</f>
        <v>11584.300000000001</v>
      </c>
      <c r="AL60" s="241">
        <f>SUM(DB_FEConversion!DG60,DB_FEConversion!DJ60)</f>
        <v>0</v>
      </c>
      <c r="AM60" s="241">
        <f>SUM(DB_FEConversion!DK60,DB_FEConversion!DN60)</f>
        <v>0</v>
      </c>
      <c r="AN60" s="241">
        <f>DB_FEConversion!DO60</f>
        <v>0</v>
      </c>
      <c r="AO60" s="205">
        <f t="shared" si="0"/>
        <v>11852.36920870303</v>
      </c>
      <c r="AP60" s="205">
        <f t="shared" si="0"/>
        <v>2252101.0367302019</v>
      </c>
      <c r="AQ60" s="205">
        <f t="shared" si="0"/>
        <v>620972.38543011609</v>
      </c>
    </row>
    <row r="61" spans="1:43" x14ac:dyDescent="0.2">
      <c r="A61" s="203">
        <v>15</v>
      </c>
      <c r="B61" s="203" t="s">
        <v>36</v>
      </c>
      <c r="C61" s="203">
        <v>1995</v>
      </c>
      <c r="D61" s="204" t="s">
        <v>200</v>
      </c>
      <c r="E61" s="241">
        <f>SUM(DB_FEConversion!E61:H61)</f>
        <v>279.56701080000005</v>
      </c>
      <c r="F61" s="241">
        <f>SUM(DB_FEConversion!I61:L61)</f>
        <v>30287.790180000004</v>
      </c>
      <c r="G61" s="241">
        <f>DB_FEConversion!M61</f>
        <v>7592.4000000000005</v>
      </c>
      <c r="H61" s="241">
        <f>SUM(DB_FEConversion!O61:S61)</f>
        <v>26219.049715333334</v>
      </c>
      <c r="I61" s="241">
        <f>SUM(DB_FEConversion!T61:X61)</f>
        <v>6663052.5242711119</v>
      </c>
      <c r="J61" s="241">
        <f>DB_FEConversion!Y61</f>
        <v>1471511.0811999999</v>
      </c>
      <c r="K61" s="241">
        <f>SUM(DB_FEConversion!AD61:AF61)</f>
        <v>21326.722497360002</v>
      </c>
      <c r="L61" s="241">
        <f>SUM(DB_FEConversion!AG61:AI61)</f>
        <v>2520242.4253439996</v>
      </c>
      <c r="M61" s="241">
        <f>DB_FEConversion!AJ61</f>
        <v>252944.03904000003</v>
      </c>
      <c r="N61" s="241">
        <f>SUM(DB_FEConversion!AK61:AL61)</f>
        <v>6087.80681</v>
      </c>
      <c r="O61" s="241">
        <f>SUM(DB_FEConversion!AM61:AN61)</f>
        <v>975470.848</v>
      </c>
      <c r="P61" s="241">
        <f>DB_FEConversion!AO61</f>
        <v>139517.5735</v>
      </c>
      <c r="Q61" s="241">
        <f>DB_FEConversion!AP61</f>
        <v>885.07754999999986</v>
      </c>
      <c r="R61" s="241">
        <f>DB_FEConversion!AQ61</f>
        <v>120758.526</v>
      </c>
      <c r="S61" s="241">
        <f>DB_FEConversion!AR61</f>
        <v>100632.105</v>
      </c>
      <c r="T61" s="241">
        <f>SUM(DB_FEConversion!AS61,DB_FEConversion!AT61,DB_FEConversion!AZ61)</f>
        <v>1086.5661986666667</v>
      </c>
      <c r="U61" s="241">
        <f>SUM(DB_FEConversion!BA61,DB_FEConversion!BB61,DB_FEConversion!BH61)</f>
        <v>523080.23973333341</v>
      </c>
      <c r="V61" s="241">
        <f>DB_FEConversion!BI61</f>
        <v>40990.747982184002</v>
      </c>
      <c r="W61" s="241">
        <f>SUM(DB_FEConversion!BJ61:BK61)</f>
        <v>8025.1733759999988</v>
      </c>
      <c r="X61" s="241">
        <f>SUM(DB_FEConversion!BL61:BM61)</f>
        <v>1025195.7011999998</v>
      </c>
      <c r="Y61" s="241">
        <f>DB_FEConversion!BN61</f>
        <v>298343.56266</v>
      </c>
      <c r="Z61" s="241">
        <f>DB_FEConversion!BO61</f>
        <v>678.52080000000001</v>
      </c>
      <c r="AA61" s="241">
        <f>DB_FEConversion!BS61</f>
        <v>161377.92000000001</v>
      </c>
      <c r="AB61" s="241">
        <f>DB_FEConversion!BW61</f>
        <v>82522.8</v>
      </c>
      <c r="AC61" s="241">
        <f>SUM(DB_FEConversion!CA61:CB61)</f>
        <v>75973.653141181814</v>
      </c>
      <c r="AD61" s="241">
        <f>SUM(DB_FEConversion!CC61:CD61)</f>
        <v>13787787.207845453</v>
      </c>
      <c r="AE61" s="241">
        <f>DB_FEConversion!CE61</f>
        <v>6574636.1343999999</v>
      </c>
      <c r="AF61" s="241">
        <f>SUM(DB_FEConversion!CF61,DB_FEConversion!CI61)</f>
        <v>18554.536</v>
      </c>
      <c r="AG61" s="241">
        <f>SUM(DB_FEConversion!CJ61,DB_FEConversion!CM61)</f>
        <v>4209229.0240000002</v>
      </c>
      <c r="AH61" s="241">
        <f>DB_FEConversion!CN61</f>
        <v>1938759.6799999999</v>
      </c>
      <c r="AI61" s="241">
        <f>SUM(DB_FEConversion!CR61,DB_FEConversion!CV61)</f>
        <v>90.798000000000002</v>
      </c>
      <c r="AJ61" s="241">
        <f>SUM(DB_FEConversion!CW61,DB_FEConversion!DA61)</f>
        <v>8023.9680000000008</v>
      </c>
      <c r="AK61" s="241">
        <f>DB_FEConversion!DB61</f>
        <v>3838.38</v>
      </c>
      <c r="AL61" s="241">
        <f>SUM(DB_FEConversion!DG61,DB_FEConversion!DJ61)</f>
        <v>1.20211</v>
      </c>
      <c r="AM61" s="241">
        <f>SUM(DB_FEConversion!DK61,DB_FEConversion!DN61)</f>
        <v>290.11149999999998</v>
      </c>
      <c r="AN61" s="241">
        <f>DB_FEConversion!DO61</f>
        <v>98.56</v>
      </c>
      <c r="AO61" s="205">
        <f t="shared" si="0"/>
        <v>159208.67320934185</v>
      </c>
      <c r="AP61" s="205">
        <f t="shared" si="0"/>
        <v>30024796.286073893</v>
      </c>
      <c r="AQ61" s="205">
        <f t="shared" si="0"/>
        <v>10911387.063782185</v>
      </c>
    </row>
    <row r="62" spans="1:43" x14ac:dyDescent="0.2">
      <c r="A62" s="203">
        <v>16</v>
      </c>
      <c r="B62" s="203" t="s">
        <v>37</v>
      </c>
      <c r="C62" s="203">
        <v>1995</v>
      </c>
      <c r="D62" s="204" t="s">
        <v>200</v>
      </c>
      <c r="E62" s="241">
        <f>SUM(DB_FEConversion!E62:H62)</f>
        <v>0</v>
      </c>
      <c r="F62" s="241">
        <f>SUM(DB_FEConversion!I62:L62)</f>
        <v>0</v>
      </c>
      <c r="G62" s="241">
        <f>DB_FEConversion!M62</f>
        <v>0</v>
      </c>
      <c r="H62" s="241">
        <f>SUM(DB_FEConversion!O62:S62)</f>
        <v>72.72526266666668</v>
      </c>
      <c r="I62" s="241">
        <f>SUM(DB_FEConversion!T62:X62)</f>
        <v>18481.686035555558</v>
      </c>
      <c r="J62" s="241">
        <f>DB_FEConversion!Y62</f>
        <v>4081.6136000000001</v>
      </c>
      <c r="K62" s="241">
        <f>SUM(DB_FEConversion!AD62:AF62)</f>
        <v>829.39490927999987</v>
      </c>
      <c r="L62" s="241">
        <f>SUM(DB_FEConversion!AG62:AI62)</f>
        <v>98012.070911999966</v>
      </c>
      <c r="M62" s="241">
        <f>DB_FEConversion!AJ62</f>
        <v>9836.9779199999975</v>
      </c>
      <c r="N62" s="241">
        <f>SUM(DB_FEConversion!AK62:AL62)</f>
        <v>9.701039999999999</v>
      </c>
      <c r="O62" s="241">
        <f>SUM(DB_FEConversion!AM62:AN62)</f>
        <v>1554.4319999999998</v>
      </c>
      <c r="P62" s="241">
        <f>DB_FEConversion!AO62</f>
        <v>222.32400000000004</v>
      </c>
      <c r="Q62" s="241">
        <f>DB_FEConversion!AP62</f>
        <v>2.7593999999999994</v>
      </c>
      <c r="R62" s="241">
        <f>DB_FEConversion!AQ62</f>
        <v>376.488</v>
      </c>
      <c r="S62" s="241">
        <f>DB_FEConversion!AR62</f>
        <v>313.74</v>
      </c>
      <c r="T62" s="241">
        <f>SUM(DB_FEConversion!AS62,DB_FEConversion!AT62,DB_FEConversion!AZ62)</f>
        <v>48.33396066666667</v>
      </c>
      <c r="U62" s="241">
        <f>SUM(DB_FEConversion!BA62,DB_FEConversion!BB62,DB_FEConversion!BH62)</f>
        <v>23268.292133333336</v>
      </c>
      <c r="V62" s="241">
        <f>DB_FEConversion!BI62</f>
        <v>1823.400362628</v>
      </c>
      <c r="W62" s="241">
        <f>SUM(DB_FEConversion!BJ62:BK62)</f>
        <v>46.888511999999999</v>
      </c>
      <c r="X62" s="241">
        <f>SUM(DB_FEConversion!BL62:BM62)</f>
        <v>5989.8894</v>
      </c>
      <c r="Y62" s="241">
        <f>DB_FEConversion!BN62</f>
        <v>1743.1256700000004</v>
      </c>
      <c r="Z62" s="241">
        <f>DB_FEConversion!BO62</f>
        <v>32.385182400000005</v>
      </c>
      <c r="AA62" s="241">
        <f>DB_FEConversion!BS62</f>
        <v>7702.421760000002</v>
      </c>
      <c r="AB62" s="241">
        <f>DB_FEConversion!BW62</f>
        <v>3938.7384000000006</v>
      </c>
      <c r="AC62" s="241">
        <f>SUM(DB_FEConversion!CA62:CB62)</f>
        <v>1241.0406104545455</v>
      </c>
      <c r="AD62" s="241">
        <f>SUM(DB_FEConversion!CC62:CD62)</f>
        <v>225225.49786363638</v>
      </c>
      <c r="AE62" s="241">
        <f>DB_FEConversion!CE62</f>
        <v>107397.63200000001</v>
      </c>
      <c r="AF62" s="241">
        <f>SUM(DB_FEConversion!CF62,DB_FEConversion!CI62)</f>
        <v>48.375250000000001</v>
      </c>
      <c r="AG62" s="241">
        <f>SUM(DB_FEConversion!CJ62,DB_FEConversion!CM62)</f>
        <v>10974.271000000001</v>
      </c>
      <c r="AH62" s="241">
        <f>DB_FEConversion!CN62</f>
        <v>5054.72</v>
      </c>
      <c r="AI62" s="241">
        <f>SUM(DB_FEConversion!CR62,DB_FEConversion!CV62)</f>
        <v>0</v>
      </c>
      <c r="AJ62" s="241">
        <f>SUM(DB_FEConversion!CW62,DB_FEConversion!DA62)</f>
        <v>0</v>
      </c>
      <c r="AK62" s="241">
        <f>DB_FEConversion!DB62</f>
        <v>0</v>
      </c>
      <c r="AL62" s="241">
        <f>SUM(DB_FEConversion!DG62,DB_FEConversion!DJ62)</f>
        <v>0</v>
      </c>
      <c r="AM62" s="241">
        <f>SUM(DB_FEConversion!DK62,DB_FEConversion!DN62)</f>
        <v>0</v>
      </c>
      <c r="AN62" s="241">
        <f>DB_FEConversion!DO62</f>
        <v>0</v>
      </c>
      <c r="AO62" s="205">
        <f t="shared" si="0"/>
        <v>2331.6041274678792</v>
      </c>
      <c r="AP62" s="205">
        <f t="shared" si="0"/>
        <v>391585.04910452518</v>
      </c>
      <c r="AQ62" s="205">
        <f t="shared" si="0"/>
        <v>134412.27195262801</v>
      </c>
    </row>
    <row r="63" spans="1:43" x14ac:dyDescent="0.2">
      <c r="A63" s="203">
        <v>17</v>
      </c>
      <c r="B63" s="203" t="s">
        <v>38</v>
      </c>
      <c r="C63" s="203">
        <v>1995</v>
      </c>
      <c r="D63" s="204" t="s">
        <v>200</v>
      </c>
      <c r="E63" s="241">
        <f>SUM(DB_FEConversion!E63:H63)</f>
        <v>54.7689758</v>
      </c>
      <c r="F63" s="241">
        <f>SUM(DB_FEConversion!I63:L63)</f>
        <v>5933.5729299999994</v>
      </c>
      <c r="G63" s="241">
        <f>DB_FEConversion!M63</f>
        <v>1487.4</v>
      </c>
      <c r="H63" s="241">
        <f>SUM(DB_FEConversion!O63:S63)</f>
        <v>34661.81570133334</v>
      </c>
      <c r="I63" s="241">
        <f>SUM(DB_FEConversion!T63:X63)</f>
        <v>8808614.3896177784</v>
      </c>
      <c r="J63" s="241">
        <f>DB_FEConversion!Y63</f>
        <v>1945350.6687999999</v>
      </c>
      <c r="K63" s="241">
        <f>SUM(DB_FEConversion!AD63:AF63)</f>
        <v>7057.9091066399988</v>
      </c>
      <c r="L63" s="241">
        <f>SUM(DB_FEConversion!AG63:AI63)</f>
        <v>834054.17625599983</v>
      </c>
      <c r="M63" s="241">
        <f>DB_FEConversion!AJ63</f>
        <v>83709.816959999982</v>
      </c>
      <c r="N63" s="241">
        <f>SUM(DB_FEConversion!AK63:AL63)</f>
        <v>12.53051</v>
      </c>
      <c r="O63" s="241">
        <f>SUM(DB_FEConversion!AM63:AN63)</f>
        <v>2007.808</v>
      </c>
      <c r="P63" s="241">
        <f>DB_FEConversion!AO63</f>
        <v>287.16850000000005</v>
      </c>
      <c r="Q63" s="241">
        <f>DB_FEConversion!AP63</f>
        <v>1.3796999999999997</v>
      </c>
      <c r="R63" s="241">
        <f>DB_FEConversion!AQ63</f>
        <v>188.244</v>
      </c>
      <c r="S63" s="241">
        <f>DB_FEConversion!AR63</f>
        <v>156.87</v>
      </c>
      <c r="T63" s="241">
        <f>SUM(DB_FEConversion!AS63,DB_FEConversion!AT63,DB_FEConversion!AZ63)</f>
        <v>1753.0197873333336</v>
      </c>
      <c r="U63" s="241">
        <f>SUM(DB_FEConversion!BA63,DB_FEConversion!BB63,DB_FEConversion!BH63)</f>
        <v>843915.45746666682</v>
      </c>
      <c r="V63" s="241">
        <f>DB_FEConversion!BI63</f>
        <v>66132.733006547991</v>
      </c>
      <c r="W63" s="241">
        <f>SUM(DB_FEConversion!BJ63:BK63)</f>
        <v>604.20096000000001</v>
      </c>
      <c r="X63" s="241">
        <f>SUM(DB_FEConversion!BL63:BM63)</f>
        <v>77185.152000000002</v>
      </c>
      <c r="Y63" s="241">
        <f>DB_FEConversion!BN63</f>
        <v>22461.7536</v>
      </c>
      <c r="Z63" s="241">
        <f>DB_FEConversion!BO63</f>
        <v>25.358616000000001</v>
      </c>
      <c r="AA63" s="241">
        <f>DB_FEConversion!BS63</f>
        <v>6031.2384000000011</v>
      </c>
      <c r="AB63" s="241">
        <f>DB_FEConversion!BW63</f>
        <v>3084.1560000000004</v>
      </c>
      <c r="AC63" s="241">
        <f>SUM(DB_FEConversion!CA63:CB63)</f>
        <v>1699.027140909091</v>
      </c>
      <c r="AD63" s="241">
        <f>SUM(DB_FEConversion!CC63:CD63)</f>
        <v>308341.42772727273</v>
      </c>
      <c r="AE63" s="241">
        <f>DB_FEConversion!CE63</f>
        <v>147031.04000000001</v>
      </c>
      <c r="AF63" s="241">
        <f>SUM(DB_FEConversion!CF63,DB_FEConversion!CI63)</f>
        <v>9482.2227500000008</v>
      </c>
      <c r="AG63" s="241">
        <f>SUM(DB_FEConversion!CJ63,DB_FEConversion!CM63)</f>
        <v>2151109.9610000001</v>
      </c>
      <c r="AH63" s="241">
        <f>DB_FEConversion!CN63</f>
        <v>990795.52</v>
      </c>
      <c r="AI63" s="241">
        <f>SUM(DB_FEConversion!CR63,DB_FEConversion!CV63)</f>
        <v>5766.0820000000003</v>
      </c>
      <c r="AJ63" s="241">
        <f>SUM(DB_FEConversion!CW63,DB_FEConversion!DA63)</f>
        <v>509558.11199999996</v>
      </c>
      <c r="AK63" s="241">
        <f>DB_FEConversion!DB63</f>
        <v>243754.42</v>
      </c>
      <c r="AL63" s="241">
        <f>SUM(DB_FEConversion!DG63,DB_FEConversion!DJ63)</f>
        <v>0</v>
      </c>
      <c r="AM63" s="241">
        <f>SUM(DB_FEConversion!DK63,DB_FEConversion!DN63)</f>
        <v>0</v>
      </c>
      <c r="AN63" s="241">
        <f>DB_FEConversion!DO63</f>
        <v>0</v>
      </c>
      <c r="AO63" s="205">
        <f t="shared" si="0"/>
        <v>61118.315248015759</v>
      </c>
      <c r="AP63" s="205">
        <f t="shared" si="0"/>
        <v>13546939.53939772</v>
      </c>
      <c r="AQ63" s="205">
        <f t="shared" si="0"/>
        <v>3504251.5468665478</v>
      </c>
    </row>
    <row r="64" spans="1:43" x14ac:dyDescent="0.2">
      <c r="A64" s="203">
        <v>21</v>
      </c>
      <c r="B64" s="203" t="s">
        <v>39</v>
      </c>
      <c r="C64" s="203">
        <v>1995</v>
      </c>
      <c r="D64" s="204" t="s">
        <v>201</v>
      </c>
      <c r="E64" s="241">
        <f>SUM(DB_FEConversion!E64:H64)</f>
        <v>510.90462500000001</v>
      </c>
      <c r="F64" s="241">
        <f>SUM(DB_FEConversion!I64:L64)</f>
        <v>55350.493750000001</v>
      </c>
      <c r="G64" s="241">
        <f>DB_FEConversion!M64</f>
        <v>13875</v>
      </c>
      <c r="H64" s="241">
        <f>SUM(DB_FEConversion!O64:S64)</f>
        <v>74484.338135000013</v>
      </c>
      <c r="I64" s="241">
        <f>SUM(DB_FEConversion!T64:X64)</f>
        <v>18928720.247966669</v>
      </c>
      <c r="J64" s="241">
        <f>DB_FEConversion!Y64</f>
        <v>4180339.4909999999</v>
      </c>
      <c r="K64" s="241">
        <f>SUM(DB_FEConversion!AD64:AF64)</f>
        <v>19525.00297356</v>
      </c>
      <c r="L64" s="241">
        <f>SUM(DB_FEConversion!AG64:AI64)</f>
        <v>2307327.8538239999</v>
      </c>
      <c r="M64" s="241">
        <f>DB_FEConversion!AJ64</f>
        <v>231574.87583999999</v>
      </c>
      <c r="N64" s="241">
        <f>SUM(DB_FEConversion!AK64:AL64)</f>
        <v>0.80842000000000003</v>
      </c>
      <c r="O64" s="241">
        <f>SUM(DB_FEConversion!AM64:AN64)</f>
        <v>129.536</v>
      </c>
      <c r="P64" s="241">
        <f>DB_FEConversion!AO64</f>
        <v>18.527000000000001</v>
      </c>
      <c r="Q64" s="241">
        <f>DB_FEConversion!AP64</f>
        <v>7.4503799999999982</v>
      </c>
      <c r="R64" s="241">
        <f>DB_FEConversion!AQ64</f>
        <v>1016.5176</v>
      </c>
      <c r="S64" s="241">
        <f>DB_FEConversion!AR64</f>
        <v>847.09799999999996</v>
      </c>
      <c r="T64" s="241">
        <f>SUM(DB_FEConversion!AS64,DB_FEConversion!AT64,DB_FEConversion!AZ64)</f>
        <v>16207.590735333333</v>
      </c>
      <c r="U64" s="241">
        <f>SUM(DB_FEConversion!BA64,DB_FEConversion!BB64,DB_FEConversion!BH64)</f>
        <v>7802442.6470666677</v>
      </c>
      <c r="V64" s="241">
        <f>DB_FEConversion!BI64</f>
        <v>611431.92936212395</v>
      </c>
      <c r="W64" s="241">
        <f>SUM(DB_FEConversion!BJ64:BK64)</f>
        <v>6235.5427199999995</v>
      </c>
      <c r="X64" s="241">
        <f>SUM(DB_FEConversion!BL64:BM64)</f>
        <v>796574.88899999997</v>
      </c>
      <c r="Y64" s="241">
        <f>DB_FEConversion!BN64</f>
        <v>231812.31645000001</v>
      </c>
      <c r="Z64" s="241">
        <f>DB_FEConversion!BO64</f>
        <v>90.181728000000021</v>
      </c>
      <c r="AA64" s="241">
        <f>DB_FEConversion!BS64</f>
        <v>21448.627200000006</v>
      </c>
      <c r="AB64" s="241">
        <f>DB_FEConversion!BW64</f>
        <v>10968.048000000003</v>
      </c>
      <c r="AC64" s="241">
        <f>SUM(DB_FEConversion!CA64:CB64)</f>
        <v>32519.435091636366</v>
      </c>
      <c r="AD64" s="241">
        <f>SUM(DB_FEConversion!CC64:CD64)</f>
        <v>5901665.0197090916</v>
      </c>
      <c r="AE64" s="241">
        <f>DB_FEConversion!CE64</f>
        <v>2814178.9184000003</v>
      </c>
      <c r="AF64" s="241">
        <f>SUM(DB_FEConversion!CF64,DB_FEConversion!CI64)</f>
        <v>24033.605750000002</v>
      </c>
      <c r="AG64" s="241">
        <f>SUM(DB_FEConversion!CJ64,DB_FEConversion!CM64)</f>
        <v>5452195.1329999994</v>
      </c>
      <c r="AH64" s="241">
        <f>DB_FEConversion!CN64</f>
        <v>2511266.56</v>
      </c>
      <c r="AI64" s="241">
        <f>SUM(DB_FEConversion!CR64,DB_FEConversion!CV64)</f>
        <v>55264.898000000001</v>
      </c>
      <c r="AJ64" s="241">
        <f>SUM(DB_FEConversion!CW64,DB_FEConversion!DA64)</f>
        <v>4883849.568</v>
      </c>
      <c r="AK64" s="241">
        <f>DB_FEConversion!DB64</f>
        <v>2336259.38</v>
      </c>
      <c r="AL64" s="241">
        <f>SUM(DB_FEConversion!DG64,DB_FEConversion!DJ64)</f>
        <v>0</v>
      </c>
      <c r="AM64" s="241">
        <f>SUM(DB_FEConversion!DK64,DB_FEConversion!DN64)</f>
        <v>0</v>
      </c>
      <c r="AN64" s="241">
        <f>DB_FEConversion!DO64</f>
        <v>0</v>
      </c>
      <c r="AO64" s="205">
        <f t="shared" si="0"/>
        <v>228879.75855852966</v>
      </c>
      <c r="AP64" s="205">
        <f t="shared" si="0"/>
        <v>46150720.53311643</v>
      </c>
      <c r="AQ64" s="205">
        <f t="shared" si="0"/>
        <v>12942572.144052126</v>
      </c>
    </row>
    <row r="65" spans="1:43" x14ac:dyDescent="0.2">
      <c r="A65" s="203">
        <v>22</v>
      </c>
      <c r="B65" s="203" t="s">
        <v>40</v>
      </c>
      <c r="C65" s="203">
        <v>1995</v>
      </c>
      <c r="D65" s="204" t="s">
        <v>201</v>
      </c>
      <c r="E65" s="241">
        <f>SUM(DB_FEConversion!E65:H65)</f>
        <v>1479.8522764666668</v>
      </c>
      <c r="F65" s="241">
        <f>SUM(DB_FEConversion!I65:L65)</f>
        <v>160324.55016333333</v>
      </c>
      <c r="G65" s="241">
        <f>DB_FEConversion!M65</f>
        <v>40189.4</v>
      </c>
      <c r="H65" s="241">
        <f>SUM(DB_FEConversion!O65:S65)</f>
        <v>21323.630939333336</v>
      </c>
      <c r="I65" s="241">
        <f>SUM(DB_FEConversion!T65:X65)</f>
        <v>5418978.738724445</v>
      </c>
      <c r="J65" s="241">
        <f>DB_FEConversion!Y65</f>
        <v>1196761.8796000001</v>
      </c>
      <c r="K65" s="241">
        <f>SUM(DB_FEConversion!AD65:AF65)</f>
        <v>3621.5568975599999</v>
      </c>
      <c r="L65" s="241">
        <f>SUM(DB_FEConversion!AG65:AI65)</f>
        <v>427970.18342399993</v>
      </c>
      <c r="M65" s="241">
        <f>DB_FEConversion!AJ65</f>
        <v>42953.211839999989</v>
      </c>
      <c r="N65" s="241">
        <f>SUM(DB_FEConversion!AK65:AL65)</f>
        <v>0</v>
      </c>
      <c r="O65" s="241">
        <f>SUM(DB_FEConversion!AM65:AN65)</f>
        <v>0</v>
      </c>
      <c r="P65" s="241">
        <f>DB_FEConversion!AO65</f>
        <v>0</v>
      </c>
      <c r="Q65" s="241">
        <f>DB_FEConversion!AP65</f>
        <v>0.82781999999999989</v>
      </c>
      <c r="R65" s="241">
        <f>DB_FEConversion!AQ65</f>
        <v>112.94640000000001</v>
      </c>
      <c r="S65" s="241">
        <f>DB_FEConversion!AR65</f>
        <v>94.122</v>
      </c>
      <c r="T65" s="241">
        <f>SUM(DB_FEConversion!AS65,DB_FEConversion!AT65,DB_FEConversion!AZ65)</f>
        <v>9820.0027753333343</v>
      </c>
      <c r="U65" s="241">
        <f>SUM(DB_FEConversion!BA65,DB_FEConversion!BB65,DB_FEConversion!BH65)</f>
        <v>4727415.0550666666</v>
      </c>
      <c r="V65" s="241">
        <f>DB_FEConversion!BI65</f>
        <v>370459.94937260397</v>
      </c>
      <c r="W65" s="241">
        <f>SUM(DB_FEConversion!BJ65:BK65)</f>
        <v>16571.784767999998</v>
      </c>
      <c r="X65" s="241">
        <f>SUM(DB_FEConversion!BL65:BM65)</f>
        <v>2117003.7966</v>
      </c>
      <c r="Y65" s="241">
        <f>DB_FEConversion!BN65</f>
        <v>616072.08663000003</v>
      </c>
      <c r="Z65" s="241">
        <f>DB_FEConversion!BO65</f>
        <v>46.390363200000003</v>
      </c>
      <c r="AA65" s="241">
        <f>DB_FEConversion!BS65</f>
        <v>11033.383680000003</v>
      </c>
      <c r="AB65" s="241">
        <f>DB_FEConversion!BW65</f>
        <v>5642.0712000000012</v>
      </c>
      <c r="AC65" s="241">
        <f>SUM(DB_FEConversion!CA65:CB65)</f>
        <v>11992.017195181819</v>
      </c>
      <c r="AD65" s="241">
        <f>SUM(DB_FEConversion!CC65:CD65)</f>
        <v>2176325.2712454544</v>
      </c>
      <c r="AE65" s="241">
        <f>DB_FEConversion!CE65</f>
        <v>1037769.6255999999</v>
      </c>
      <c r="AF65" s="241">
        <f>SUM(DB_FEConversion!CF65,DB_FEConversion!CI65)</f>
        <v>20265.995750000002</v>
      </c>
      <c r="AG65" s="241">
        <f>SUM(DB_FEConversion!CJ65,DB_FEConversion!CM65)</f>
        <v>4597485.8930000002</v>
      </c>
      <c r="AH65" s="241">
        <f>DB_FEConversion!CN65</f>
        <v>2117589.7600000002</v>
      </c>
      <c r="AI65" s="241">
        <f>SUM(DB_FEConversion!CR65,DB_FEConversion!CV65)</f>
        <v>8299.8370000000014</v>
      </c>
      <c r="AJ65" s="241">
        <f>SUM(DB_FEConversion!CW65,DB_FEConversion!DA65)</f>
        <v>733470.19200000004</v>
      </c>
      <c r="AK65" s="241">
        <f>DB_FEConversion!DB65</f>
        <v>350865.97000000003</v>
      </c>
      <c r="AL65" s="241">
        <f>SUM(DB_FEConversion!DG65,DB_FEConversion!DJ65)</f>
        <v>0</v>
      </c>
      <c r="AM65" s="241">
        <f>SUM(DB_FEConversion!DK65,DB_FEConversion!DN65)</f>
        <v>0</v>
      </c>
      <c r="AN65" s="241">
        <f>DB_FEConversion!DO65</f>
        <v>0</v>
      </c>
      <c r="AO65" s="205">
        <f t="shared" si="0"/>
        <v>93421.895785075147</v>
      </c>
      <c r="AP65" s="205">
        <f t="shared" si="0"/>
        <v>20370120.0103039</v>
      </c>
      <c r="AQ65" s="205">
        <f t="shared" si="0"/>
        <v>5778398.0762426043</v>
      </c>
    </row>
    <row r="66" spans="1:43" x14ac:dyDescent="0.2">
      <c r="A66" s="203">
        <v>23</v>
      </c>
      <c r="B66" s="203" t="s">
        <v>41</v>
      </c>
      <c r="C66" s="203">
        <v>1995</v>
      </c>
      <c r="D66" s="204" t="s">
        <v>201</v>
      </c>
      <c r="E66" s="241">
        <f>SUM(DB_FEConversion!E66:H66)</f>
        <v>1545.2480684666666</v>
      </c>
      <c r="F66" s="241">
        <f>SUM(DB_FEConversion!I66:L66)</f>
        <v>167409.41336333333</v>
      </c>
      <c r="G66" s="241">
        <f>DB_FEConversion!M66</f>
        <v>41965.4</v>
      </c>
      <c r="H66" s="241">
        <f>SUM(DB_FEConversion!O66:S66)</f>
        <v>14803.704973</v>
      </c>
      <c r="I66" s="241">
        <f>SUM(DB_FEConversion!T66:X66)</f>
        <v>3762068.6050733337</v>
      </c>
      <c r="J66" s="241">
        <f>DB_FEConversion!Y66</f>
        <v>830839.26179999998</v>
      </c>
      <c r="K66" s="241">
        <f>SUM(DB_FEConversion!AD66:AF66)</f>
        <v>56044.549209600009</v>
      </c>
      <c r="L66" s="241">
        <f>SUM(DB_FEConversion!AG66:AI66)</f>
        <v>6622951.5878400002</v>
      </c>
      <c r="M66" s="241">
        <f>DB_FEConversion!AJ66</f>
        <v>664712.2943999999</v>
      </c>
      <c r="N66" s="241">
        <f>SUM(DB_FEConversion!AK66:AL66)</f>
        <v>0</v>
      </c>
      <c r="O66" s="241">
        <f>SUM(DB_FEConversion!AM66:AN66)</f>
        <v>0</v>
      </c>
      <c r="P66" s="241">
        <f>DB_FEConversion!AO66</f>
        <v>0</v>
      </c>
      <c r="Q66" s="241">
        <f>DB_FEConversion!AP66</f>
        <v>390.86900999999995</v>
      </c>
      <c r="R66" s="241">
        <f>DB_FEConversion!AQ66</f>
        <v>53329.525200000004</v>
      </c>
      <c r="S66" s="241">
        <f>DB_FEConversion!AR66</f>
        <v>44441.271000000001</v>
      </c>
      <c r="T66" s="241">
        <f>SUM(DB_FEConversion!AS66,DB_FEConversion!AT66,DB_FEConversion!AZ66)</f>
        <v>20117.247221333331</v>
      </c>
      <c r="U66" s="241">
        <f>SUM(DB_FEConversion!BA66,DB_FEConversion!BB66,DB_FEConversion!BH66)</f>
        <v>9684577.4442666657</v>
      </c>
      <c r="V66" s="241">
        <f>DB_FEConversion!BI66</f>
        <v>758923.85752185585</v>
      </c>
      <c r="W66" s="241">
        <f>SUM(DB_FEConversion!BJ66:BK66)</f>
        <v>38379.348480000001</v>
      </c>
      <c r="X66" s="241">
        <f>SUM(DB_FEConversion!BL66:BM66)</f>
        <v>4902865.176</v>
      </c>
      <c r="Y66" s="241">
        <f>DB_FEConversion!BN66</f>
        <v>1426789.3068000001</v>
      </c>
      <c r="Z66" s="241">
        <f>DB_FEConversion!BO66</f>
        <v>101.81488320000001</v>
      </c>
      <c r="AA66" s="241">
        <f>DB_FEConversion!BS66</f>
        <v>24215.431680000005</v>
      </c>
      <c r="AB66" s="241">
        <f>DB_FEConversion!BW66</f>
        <v>12382.891200000002</v>
      </c>
      <c r="AC66" s="241">
        <f>SUM(DB_FEConversion!CA66:CB66)</f>
        <v>15047.874619454546</v>
      </c>
      <c r="AD66" s="241">
        <f>SUM(DB_FEConversion!CC66:CD66)</f>
        <v>2730905.8417636366</v>
      </c>
      <c r="AE66" s="241">
        <f>DB_FEConversion!CE66</f>
        <v>1302218.5471999999</v>
      </c>
      <c r="AF66" s="241">
        <f>SUM(DB_FEConversion!CF66,DB_FEConversion!CI66)</f>
        <v>50015.696499999998</v>
      </c>
      <c r="AG66" s="241">
        <f>SUM(DB_FEConversion!CJ66,DB_FEConversion!CM66)</f>
        <v>11346418.006000001</v>
      </c>
      <c r="AH66" s="241">
        <f>DB_FEConversion!CN66</f>
        <v>5226129.92</v>
      </c>
      <c r="AI66" s="241">
        <f>SUM(DB_FEConversion!CR66,DB_FEConversion!CV66)</f>
        <v>24.540000000000003</v>
      </c>
      <c r="AJ66" s="241">
        <f>SUM(DB_FEConversion!CW66,DB_FEConversion!DA66)</f>
        <v>2168.64</v>
      </c>
      <c r="AK66" s="241">
        <f>DB_FEConversion!DB66</f>
        <v>1037.4000000000001</v>
      </c>
      <c r="AL66" s="241">
        <f>SUM(DB_FEConversion!DG66,DB_FEConversion!DJ66)</f>
        <v>0</v>
      </c>
      <c r="AM66" s="241">
        <f>SUM(DB_FEConversion!DK66,DB_FEConversion!DN66)</f>
        <v>0</v>
      </c>
      <c r="AN66" s="241">
        <f>DB_FEConversion!DO66</f>
        <v>0</v>
      </c>
      <c r="AO66" s="205">
        <f t="shared" si="0"/>
        <v>196470.89296505455</v>
      </c>
      <c r="AP66" s="205">
        <f t="shared" si="0"/>
        <v>39296909.671186969</v>
      </c>
      <c r="AQ66" s="205">
        <f t="shared" si="0"/>
        <v>10309440.149921857</v>
      </c>
    </row>
    <row r="67" spans="1:43" x14ac:dyDescent="0.2">
      <c r="A67" s="203">
        <v>24</v>
      </c>
      <c r="B67" s="203" t="s">
        <v>42</v>
      </c>
      <c r="C67" s="203">
        <v>1995</v>
      </c>
      <c r="D67" s="204" t="s">
        <v>201</v>
      </c>
      <c r="E67" s="241">
        <f>SUM(DB_FEConversion!E67:H67)</f>
        <v>1737.8931723999997</v>
      </c>
      <c r="F67" s="241">
        <f>SUM(DB_FEConversion!I67:L67)</f>
        <v>188280.23953999998</v>
      </c>
      <c r="G67" s="241">
        <f>DB_FEConversion!M67</f>
        <v>47197.200000000004</v>
      </c>
      <c r="H67" s="241">
        <f>SUM(DB_FEConversion!O67:S67)</f>
        <v>924.72560266666687</v>
      </c>
      <c r="I67" s="241">
        <f>SUM(DB_FEConversion!T67:X67)</f>
        <v>235000.70856888892</v>
      </c>
      <c r="J67" s="241">
        <f>DB_FEConversion!Y67</f>
        <v>51899.0576</v>
      </c>
      <c r="K67" s="241">
        <f>SUM(DB_FEConversion!AD67:AF67)</f>
        <v>4360.36255704</v>
      </c>
      <c r="L67" s="241">
        <f>SUM(DB_FEConversion!AG67:AI67)</f>
        <v>515277.05241599993</v>
      </c>
      <c r="M67" s="241">
        <f>DB_FEConversion!AJ67</f>
        <v>51715.762560000003</v>
      </c>
      <c r="N67" s="241">
        <f>SUM(DB_FEConversion!AK67:AL67)</f>
        <v>0</v>
      </c>
      <c r="O67" s="241">
        <f>SUM(DB_FEConversion!AM67:AN67)</f>
        <v>0</v>
      </c>
      <c r="P67" s="241">
        <f>DB_FEConversion!AO67</f>
        <v>0</v>
      </c>
      <c r="Q67" s="241">
        <f>DB_FEConversion!AP67</f>
        <v>2.4834599999999996</v>
      </c>
      <c r="R67" s="241">
        <f>DB_FEConversion!AQ67</f>
        <v>338.83920000000001</v>
      </c>
      <c r="S67" s="241">
        <f>DB_FEConversion!AR67</f>
        <v>282.36599999999999</v>
      </c>
      <c r="T67" s="241">
        <f>SUM(DB_FEConversion!AS67,DB_FEConversion!AT67,DB_FEConversion!AZ67)</f>
        <v>62221.110852000005</v>
      </c>
      <c r="U67" s="241">
        <f>SUM(DB_FEConversion!BA67,DB_FEConversion!BB67,DB_FEConversion!BH67)</f>
        <v>29953659.170400001</v>
      </c>
      <c r="V67" s="241">
        <f>DB_FEConversion!BI67</f>
        <v>2347293.5907960236</v>
      </c>
      <c r="W67" s="241">
        <f>SUM(DB_FEConversion!BJ67:BK67)</f>
        <v>9818.8949759999996</v>
      </c>
      <c r="X67" s="241">
        <f>SUM(DB_FEConversion!BL67:BM67)</f>
        <v>1254339.1211999999</v>
      </c>
      <c r="Y67" s="241">
        <f>DB_FEConversion!BN67</f>
        <v>365026.89366</v>
      </c>
      <c r="Z67" s="241">
        <f>DB_FEConversion!BO67</f>
        <v>7.8417504000000005</v>
      </c>
      <c r="AA67" s="241">
        <f>DB_FEConversion!BS67</f>
        <v>1865.0649600000004</v>
      </c>
      <c r="AB67" s="241">
        <f>DB_FEConversion!BW67</f>
        <v>953.72640000000013</v>
      </c>
      <c r="AC67" s="241">
        <f>SUM(DB_FEConversion!CA67:CB67)</f>
        <v>7254.9849282727273</v>
      </c>
      <c r="AD67" s="241">
        <f>SUM(DB_FEConversion!CC67:CD67)</f>
        <v>1316643.1289181819</v>
      </c>
      <c r="AE67" s="241">
        <f>DB_FEConversion!CE67</f>
        <v>627834.57280000008</v>
      </c>
      <c r="AF67" s="241">
        <f>SUM(DB_FEConversion!CF67,DB_FEConversion!CI67)</f>
        <v>7337.8112500000007</v>
      </c>
      <c r="AG67" s="241">
        <f>SUM(DB_FEConversion!CJ67,DB_FEConversion!CM67)</f>
        <v>1664634.895</v>
      </c>
      <c r="AH67" s="241">
        <f>DB_FEConversion!CN67</f>
        <v>766726.4</v>
      </c>
      <c r="AI67" s="241">
        <f>SUM(DB_FEConversion!CR67,DB_FEConversion!CV67)</f>
        <v>1.6360000000000001</v>
      </c>
      <c r="AJ67" s="241">
        <f>SUM(DB_FEConversion!CW67,DB_FEConversion!DA67)</f>
        <v>144.57599999999999</v>
      </c>
      <c r="AK67" s="241">
        <f>DB_FEConversion!DB67</f>
        <v>69.16</v>
      </c>
      <c r="AL67" s="241">
        <f>SUM(DB_FEConversion!DG67,DB_FEConversion!DJ67)</f>
        <v>0</v>
      </c>
      <c r="AM67" s="241">
        <f>SUM(DB_FEConversion!DK67,DB_FEConversion!DN67)</f>
        <v>0</v>
      </c>
      <c r="AN67" s="241">
        <f>DB_FEConversion!DO67</f>
        <v>0</v>
      </c>
      <c r="AO67" s="205">
        <f t="shared" si="0"/>
        <v>93667.744548779388</v>
      </c>
      <c r="AP67" s="205">
        <f t="shared" si="0"/>
        <v>35130182.796203069</v>
      </c>
      <c r="AQ67" s="205">
        <f t="shared" si="0"/>
        <v>4258998.7298160242</v>
      </c>
    </row>
    <row r="68" spans="1:43" x14ac:dyDescent="0.2">
      <c r="A68" s="203">
        <v>25</v>
      </c>
      <c r="B68" s="203" t="s">
        <v>43</v>
      </c>
      <c r="C68" s="203">
        <v>1995</v>
      </c>
      <c r="D68" s="204" t="s">
        <v>201</v>
      </c>
      <c r="E68" s="241">
        <f>SUM(DB_FEConversion!E68:H68)</f>
        <v>2319.643238733333</v>
      </c>
      <c r="F68" s="241">
        <f>SUM(DB_FEConversion!I68:L68)</f>
        <v>251306.00175666666</v>
      </c>
      <c r="G68" s="241">
        <f>DB_FEConversion!M68</f>
        <v>62996.200000000004</v>
      </c>
      <c r="H68" s="241">
        <f>SUM(DB_FEConversion!O68:S68)</f>
        <v>2671.7244306666666</v>
      </c>
      <c r="I68" s="241">
        <f>SUM(DB_FEConversion!T68:X68)</f>
        <v>678965.8818755555</v>
      </c>
      <c r="J68" s="241">
        <f>DB_FEConversion!Y68</f>
        <v>149947.16239999997</v>
      </c>
      <c r="K68" s="241">
        <f>SUM(DB_FEConversion!AD68:AF68)</f>
        <v>24604.04024568</v>
      </c>
      <c r="L68" s="241">
        <f>SUM(DB_FEConversion!AG68:AI68)</f>
        <v>2907532.8414719999</v>
      </c>
      <c r="M68" s="241">
        <f>DB_FEConversion!AJ68</f>
        <v>291814.42751999997</v>
      </c>
      <c r="N68" s="241">
        <f>SUM(DB_FEConversion!AK68:AL68)</f>
        <v>0</v>
      </c>
      <c r="O68" s="241">
        <f>SUM(DB_FEConversion!AM68:AN68)</f>
        <v>0</v>
      </c>
      <c r="P68" s="241">
        <f>DB_FEConversion!AO68</f>
        <v>0</v>
      </c>
      <c r="Q68" s="241">
        <f>DB_FEConversion!AP68</f>
        <v>8.5541399999999985</v>
      </c>
      <c r="R68" s="241">
        <f>DB_FEConversion!AQ68</f>
        <v>1167.1128000000001</v>
      </c>
      <c r="S68" s="241">
        <f>DB_FEConversion!AR68</f>
        <v>972.59400000000005</v>
      </c>
      <c r="T68" s="241">
        <f>SUM(DB_FEConversion!AS68,DB_FEConversion!AT68,DB_FEConversion!AZ68)</f>
        <v>170668.83732133333</v>
      </c>
      <c r="U68" s="241">
        <f>SUM(DB_FEConversion!BA68,DB_FEConversion!BB68,DB_FEConversion!BH68)</f>
        <v>82161120.464266673</v>
      </c>
      <c r="V68" s="241">
        <f>DB_FEConversion!BI68</f>
        <v>6438487.8782680556</v>
      </c>
      <c r="W68" s="241">
        <f>SUM(DB_FEConversion!BJ68:BK68)</f>
        <v>16813.779839999999</v>
      </c>
      <c r="X68" s="241">
        <f>SUM(DB_FEConversion!BL68:BM68)</f>
        <v>2147918.0580000002</v>
      </c>
      <c r="Y68" s="241">
        <f>DB_FEConversion!BN68</f>
        <v>625068.48690000002</v>
      </c>
      <c r="Z68" s="241">
        <f>DB_FEConversion!BO68</f>
        <v>72.003124800000009</v>
      </c>
      <c r="AA68" s="241">
        <f>DB_FEConversion!BS68</f>
        <v>17125.067520000004</v>
      </c>
      <c r="AB68" s="241">
        <f>DB_FEConversion!BW68</f>
        <v>8757.136800000002</v>
      </c>
      <c r="AC68" s="241">
        <f>SUM(DB_FEConversion!CA68:CB68)</f>
        <v>6261.0957618181819</v>
      </c>
      <c r="AD68" s="241">
        <f>SUM(DB_FEConversion!CC68:CD68)</f>
        <v>1136270.9634545455</v>
      </c>
      <c r="AE68" s="241">
        <f>DB_FEConversion!CE68</f>
        <v>541825.02400000009</v>
      </c>
      <c r="AF68" s="241">
        <f>SUM(DB_FEConversion!CF68,DB_FEConversion!CI68)</f>
        <v>17109.746500000001</v>
      </c>
      <c r="AG68" s="241">
        <f>SUM(DB_FEConversion!CJ68,DB_FEConversion!CM68)</f>
        <v>3881468.2060000002</v>
      </c>
      <c r="AH68" s="241">
        <f>DB_FEConversion!CN68</f>
        <v>1787793.92</v>
      </c>
      <c r="AI68" s="241">
        <f>SUM(DB_FEConversion!CR68,DB_FEConversion!CV68)</f>
        <v>31.902000000000005</v>
      </c>
      <c r="AJ68" s="241">
        <f>SUM(DB_FEConversion!CW68,DB_FEConversion!DA68)</f>
        <v>2819.232</v>
      </c>
      <c r="AK68" s="241">
        <f>DB_FEConversion!DB68</f>
        <v>1348.6200000000001</v>
      </c>
      <c r="AL68" s="241">
        <f>SUM(DB_FEConversion!DG68,DB_FEConversion!DJ68)</f>
        <v>0</v>
      </c>
      <c r="AM68" s="241">
        <f>SUM(DB_FEConversion!DK68,DB_FEConversion!DN68)</f>
        <v>0</v>
      </c>
      <c r="AN68" s="241">
        <f>DB_FEConversion!DO68</f>
        <v>0</v>
      </c>
      <c r="AO68" s="205">
        <f t="shared" ref="AO68:AQ110" si="1">SUM(E68,H68,K68,N68,Q68,T68,W68,Z68,AC68,AF68,AI68,AL68)</f>
        <v>240561.32660303148</v>
      </c>
      <c r="AP68" s="205">
        <f t="shared" si="1"/>
        <v>93185693.829145417</v>
      </c>
      <c r="AQ68" s="205">
        <f t="shared" si="1"/>
        <v>9909011.4498880561</v>
      </c>
    </row>
    <row r="69" spans="1:43" x14ac:dyDescent="0.2">
      <c r="A69" s="203">
        <v>26</v>
      </c>
      <c r="B69" s="203" t="s">
        <v>44</v>
      </c>
      <c r="C69" s="203">
        <v>1995</v>
      </c>
      <c r="D69" s="204" t="s">
        <v>201</v>
      </c>
      <c r="E69" s="241">
        <f>SUM(DB_FEConversion!E69:H69)</f>
        <v>403.00156820000001</v>
      </c>
      <c r="F69" s="241">
        <f>SUM(DB_FEConversion!I69:L69)</f>
        <v>43660.469470000004</v>
      </c>
      <c r="G69" s="241">
        <f>DB_FEConversion!M69</f>
        <v>10944.6</v>
      </c>
      <c r="H69" s="241">
        <f>SUM(DB_FEConversion!O69:S69)</f>
        <v>1707.8492796666669</v>
      </c>
      <c r="I69" s="241">
        <f>SUM(DB_FEConversion!T69:X69)</f>
        <v>434016.0904955556</v>
      </c>
      <c r="J69" s="241">
        <f>DB_FEConversion!Y69</f>
        <v>95850.885800000004</v>
      </c>
      <c r="K69" s="241">
        <f>SUM(DB_FEConversion!AD69:AF69)</f>
        <v>66258.990398160007</v>
      </c>
      <c r="L69" s="241">
        <f>SUM(DB_FEConversion!AG69:AI69)</f>
        <v>7830022.577664</v>
      </c>
      <c r="M69" s="241">
        <f>DB_FEConversion!AJ69</f>
        <v>785859.93023999978</v>
      </c>
      <c r="N69" s="241">
        <f>SUM(DB_FEConversion!AK69:AL69)</f>
        <v>3.6378900000000005</v>
      </c>
      <c r="O69" s="241">
        <f>SUM(DB_FEConversion!AM69:AN69)</f>
        <v>582.91200000000003</v>
      </c>
      <c r="P69" s="241">
        <f>DB_FEConversion!AO69</f>
        <v>83.371500000000012</v>
      </c>
      <c r="Q69" s="241">
        <f>DB_FEConversion!AP69</f>
        <v>732.48272999999995</v>
      </c>
      <c r="R69" s="241">
        <f>DB_FEConversion!AQ69</f>
        <v>99938.739600000015</v>
      </c>
      <c r="S69" s="241">
        <f>DB_FEConversion!AR69</f>
        <v>83282.28300000001</v>
      </c>
      <c r="T69" s="241">
        <f>SUM(DB_FEConversion!AS69,DB_FEConversion!AT69,DB_FEConversion!AZ69)</f>
        <v>299410.80751333339</v>
      </c>
      <c r="U69" s="241">
        <f>SUM(DB_FEConversion!BA69,DB_FEConversion!BB69,DB_FEConversion!BH69)</f>
        <v>144138366.50266671</v>
      </c>
      <c r="V69" s="241">
        <f>DB_FEConversion!BI69</f>
        <v>11295283.222487159</v>
      </c>
      <c r="W69" s="241">
        <f>SUM(DB_FEConversion!BJ69:BK69)</f>
        <v>36848.391360000001</v>
      </c>
      <c r="X69" s="241">
        <f>SUM(DB_FEConversion!BL69:BM69)</f>
        <v>4707289.2570000002</v>
      </c>
      <c r="Y69" s="241">
        <f>DB_FEConversion!BN69</f>
        <v>1369874.4988500001</v>
      </c>
      <c r="Z69" s="241">
        <f>DB_FEConversion!BO69</f>
        <v>122.81945760000001</v>
      </c>
      <c r="AA69" s="241">
        <f>DB_FEConversion!BS69</f>
        <v>29211.114240000003</v>
      </c>
      <c r="AB69" s="241">
        <f>DB_FEConversion!BW69</f>
        <v>14937.501600000001</v>
      </c>
      <c r="AC69" s="241">
        <f>SUM(DB_FEConversion!CA69:CB69)</f>
        <v>16467.771900454543</v>
      </c>
      <c r="AD69" s="241">
        <f>SUM(DB_FEConversion!CC69:CD69)</f>
        <v>2988590.4568636362</v>
      </c>
      <c r="AE69" s="241">
        <f>DB_FEConversion!CE69</f>
        <v>1425094.1440000001</v>
      </c>
      <c r="AF69" s="241">
        <f>SUM(DB_FEConversion!CF69,DB_FEConversion!CI69)</f>
        <v>27894.328000000001</v>
      </c>
      <c r="AG69" s="241">
        <f>SUM(DB_FEConversion!CJ69,DB_FEConversion!CM69)</f>
        <v>6328027.5520000001</v>
      </c>
      <c r="AH69" s="241">
        <f>DB_FEConversion!CN69</f>
        <v>2914672.6400000001</v>
      </c>
      <c r="AI69" s="241">
        <f>SUM(DB_FEConversion!CR69,DB_FEConversion!CV69)</f>
        <v>81.391000000000005</v>
      </c>
      <c r="AJ69" s="241">
        <f>SUM(DB_FEConversion!CW69,DB_FEConversion!DA69)</f>
        <v>7192.655999999999</v>
      </c>
      <c r="AK69" s="241">
        <f>DB_FEConversion!DB69</f>
        <v>3440.71</v>
      </c>
      <c r="AL69" s="241">
        <f>SUM(DB_FEConversion!DG69,DB_FEConversion!DJ69)</f>
        <v>0</v>
      </c>
      <c r="AM69" s="241">
        <f>SUM(DB_FEConversion!DK69,DB_FEConversion!DN69)</f>
        <v>0</v>
      </c>
      <c r="AN69" s="241">
        <f>DB_FEConversion!DO69</f>
        <v>0</v>
      </c>
      <c r="AO69" s="205">
        <f t="shared" si="1"/>
        <v>449931.47109741461</v>
      </c>
      <c r="AP69" s="205">
        <f t="shared" si="1"/>
        <v>166606898.32799986</v>
      </c>
      <c r="AQ69" s="205">
        <f t="shared" si="1"/>
        <v>17999323.787477158</v>
      </c>
    </row>
    <row r="70" spans="1:43" x14ac:dyDescent="0.2">
      <c r="A70" s="203">
        <v>27</v>
      </c>
      <c r="B70" s="203" t="s">
        <v>45</v>
      </c>
      <c r="C70" s="203">
        <v>1995</v>
      </c>
      <c r="D70" s="204" t="s">
        <v>201</v>
      </c>
      <c r="E70" s="241">
        <f>SUM(DB_FEConversion!E70:H70)</f>
        <v>741.42479179999987</v>
      </c>
      <c r="F70" s="241">
        <f>SUM(DB_FEConversion!I70:L70)</f>
        <v>80324.636530000003</v>
      </c>
      <c r="G70" s="241">
        <f>DB_FEConversion!M70</f>
        <v>20135.400000000001</v>
      </c>
      <c r="H70" s="241">
        <f>SUM(DB_FEConversion!O70:S70)</f>
        <v>1257.8285393333335</v>
      </c>
      <c r="I70" s="241">
        <f>SUM(DB_FEConversion!T70:X70)</f>
        <v>319652.22672444442</v>
      </c>
      <c r="J70" s="241">
        <f>DB_FEConversion!Y70</f>
        <v>70594.039600000004</v>
      </c>
      <c r="K70" s="241">
        <f>SUM(DB_FEConversion!AD70:AF70)</f>
        <v>8281.8705261600007</v>
      </c>
      <c r="L70" s="241">
        <f>SUM(DB_FEConversion!AG70:AI70)</f>
        <v>978693.34886400006</v>
      </c>
      <c r="M70" s="241">
        <f>DB_FEConversion!AJ70</f>
        <v>98226.522239999991</v>
      </c>
      <c r="N70" s="241">
        <f>SUM(DB_FEConversion!AK70:AL70)</f>
        <v>0</v>
      </c>
      <c r="O70" s="241">
        <f>SUM(DB_FEConversion!AM70:AN70)</f>
        <v>0</v>
      </c>
      <c r="P70" s="241">
        <f>DB_FEConversion!AO70</f>
        <v>0</v>
      </c>
      <c r="Q70" s="241">
        <f>DB_FEConversion!AP70</f>
        <v>5.7947399999999991</v>
      </c>
      <c r="R70" s="241">
        <f>DB_FEConversion!AQ70</f>
        <v>790.62480000000005</v>
      </c>
      <c r="S70" s="241">
        <f>DB_FEConversion!AR70</f>
        <v>658.85400000000004</v>
      </c>
      <c r="T70" s="241">
        <f>SUM(DB_FEConversion!AS70,DB_FEConversion!AT70,DB_FEConversion!AZ70)</f>
        <v>401560.38241733331</v>
      </c>
      <c r="U70" s="241">
        <f>SUM(DB_FEConversion!BA70,DB_FEConversion!BB70,DB_FEConversion!BH70)</f>
        <v>193313855.48346668</v>
      </c>
      <c r="V70" s="241">
        <f>DB_FEConversion!BI70</f>
        <v>15148879.521097608</v>
      </c>
      <c r="W70" s="241">
        <f>SUM(DB_FEConversion!BJ70:BK70)</f>
        <v>20522.377919999999</v>
      </c>
      <c r="X70" s="241">
        <f>SUM(DB_FEConversion!BL70:BM70)</f>
        <v>2621682.1290000002</v>
      </c>
      <c r="Y70" s="241">
        <f>DB_FEConversion!BN70</f>
        <v>762939.19845000003</v>
      </c>
      <c r="Z70" s="241">
        <f>DB_FEConversion!BO70</f>
        <v>250.30944000000002</v>
      </c>
      <c r="AA70" s="241">
        <f>DB_FEConversion!BS70</f>
        <v>59533.056000000011</v>
      </c>
      <c r="AB70" s="241">
        <f>DB_FEConversion!BW70</f>
        <v>30443.040000000005</v>
      </c>
      <c r="AC70" s="241">
        <f>SUM(DB_FEConversion!CA70:CB70)</f>
        <v>10802.086435545454</v>
      </c>
      <c r="AD70" s="241">
        <f>SUM(DB_FEConversion!CC70:CD70)</f>
        <v>1960375.2487363636</v>
      </c>
      <c r="AE70" s="241">
        <f>DB_FEConversion!CE70</f>
        <v>934794.95680000004</v>
      </c>
      <c r="AF70" s="241">
        <f>SUM(DB_FEConversion!CF70,DB_FEConversion!CI70)</f>
        <v>9069.4835000000003</v>
      </c>
      <c r="AG70" s="241">
        <f>SUM(DB_FEConversion!CJ70,DB_FEConversion!CM70)</f>
        <v>2057477.1140000001</v>
      </c>
      <c r="AH70" s="241">
        <f>DB_FEConversion!CN70</f>
        <v>947668.47999999998</v>
      </c>
      <c r="AI70" s="241">
        <f>SUM(DB_FEConversion!CR70,DB_FEConversion!CV70)</f>
        <v>35.992000000000004</v>
      </c>
      <c r="AJ70" s="241">
        <f>SUM(DB_FEConversion!CW70,DB_FEConversion!DA70)</f>
        <v>3180.6719999999996</v>
      </c>
      <c r="AK70" s="241">
        <f>DB_FEConversion!DB70</f>
        <v>1521.52</v>
      </c>
      <c r="AL70" s="241">
        <f>SUM(DB_FEConversion!DG70,DB_FEConversion!DJ70)</f>
        <v>0</v>
      </c>
      <c r="AM70" s="241">
        <f>SUM(DB_FEConversion!DK70,DB_FEConversion!DN70)</f>
        <v>0</v>
      </c>
      <c r="AN70" s="241">
        <f>DB_FEConversion!DO70</f>
        <v>0</v>
      </c>
      <c r="AO70" s="205">
        <f t="shared" si="1"/>
        <v>452527.55031017208</v>
      </c>
      <c r="AP70" s="205">
        <f t="shared" si="1"/>
        <v>201395564.54012147</v>
      </c>
      <c r="AQ70" s="205">
        <f t="shared" si="1"/>
        <v>18015861.532187607</v>
      </c>
    </row>
    <row r="71" spans="1:43" x14ac:dyDescent="0.2">
      <c r="A71" s="203">
        <v>28</v>
      </c>
      <c r="B71" s="203" t="s">
        <v>46</v>
      </c>
      <c r="C71" s="203">
        <v>1995</v>
      </c>
      <c r="D71" s="204" t="s">
        <v>201</v>
      </c>
      <c r="E71" s="241">
        <f>SUM(DB_FEConversion!E71:H71)</f>
        <v>100.5460302</v>
      </c>
      <c r="F71" s="241">
        <f>SUM(DB_FEConversion!I71:L71)</f>
        <v>10892.97717</v>
      </c>
      <c r="G71" s="241">
        <f>DB_FEConversion!M71</f>
        <v>2730.6</v>
      </c>
      <c r="H71" s="241">
        <f>SUM(DB_FEConversion!O71:S71)</f>
        <v>735.08253633333334</v>
      </c>
      <c r="I71" s="241">
        <f>SUM(DB_FEConversion!T71:X71)</f>
        <v>186806.6769177778</v>
      </c>
      <c r="J71" s="241">
        <f>DB_FEConversion!Y71</f>
        <v>41255.5798</v>
      </c>
      <c r="K71" s="241">
        <f>SUM(DB_FEConversion!AD71:AF71)</f>
        <v>4477.1220345600004</v>
      </c>
      <c r="L71" s="241">
        <f>SUM(DB_FEConversion!AG71:AI71)</f>
        <v>529074.86822400009</v>
      </c>
      <c r="M71" s="241">
        <f>DB_FEConversion!AJ71</f>
        <v>53100.579839999991</v>
      </c>
      <c r="N71" s="241">
        <f>SUM(DB_FEConversion!AK71:AL71)</f>
        <v>0</v>
      </c>
      <c r="O71" s="241">
        <f>SUM(DB_FEConversion!AM71:AN71)</f>
        <v>0</v>
      </c>
      <c r="P71" s="241">
        <f>DB_FEConversion!AO71</f>
        <v>0</v>
      </c>
      <c r="Q71" s="241">
        <f>DB_FEConversion!AP71</f>
        <v>4.001129999999999</v>
      </c>
      <c r="R71" s="241">
        <f>DB_FEConversion!AQ71</f>
        <v>545.9076</v>
      </c>
      <c r="S71" s="241">
        <f>DB_FEConversion!AR71</f>
        <v>454.923</v>
      </c>
      <c r="T71" s="241">
        <f>SUM(DB_FEConversion!AS71,DB_FEConversion!AT71,DB_FEConversion!AZ71)</f>
        <v>12905.714748666667</v>
      </c>
      <c r="U71" s="241">
        <f>SUM(DB_FEConversion!BA71,DB_FEConversion!BB71,DB_FEConversion!BH71)</f>
        <v>6212897.4497333337</v>
      </c>
      <c r="V71" s="241">
        <f>DB_FEConversion!BI71</f>
        <v>486868.54187228391</v>
      </c>
      <c r="W71" s="241">
        <f>SUM(DB_FEConversion!BJ71:BK71)</f>
        <v>6195.2626559999999</v>
      </c>
      <c r="X71" s="241">
        <f>SUM(DB_FEConversion!BL71:BM71)</f>
        <v>791429.21219999995</v>
      </c>
      <c r="Y71" s="241">
        <f>DB_FEConversion!BN71</f>
        <v>230314.86621000004</v>
      </c>
      <c r="Z71" s="241">
        <f>DB_FEConversion!BO71</f>
        <v>4143.5403120000001</v>
      </c>
      <c r="AA71" s="241">
        <f>DB_FEConversion!BS71</f>
        <v>985490.6688000001</v>
      </c>
      <c r="AB71" s="241">
        <f>DB_FEConversion!BW71</f>
        <v>503944.092</v>
      </c>
      <c r="AC71" s="241">
        <f>SUM(DB_FEConversion!CA71:CB71)</f>
        <v>8284.8011498181822</v>
      </c>
      <c r="AD71" s="241">
        <f>SUM(DB_FEConversion!CC71:CD71)</f>
        <v>1503535.3782545454</v>
      </c>
      <c r="AE71" s="241">
        <f>DB_FEConversion!CE71</f>
        <v>716953.19040000008</v>
      </c>
      <c r="AF71" s="241">
        <f>SUM(DB_FEConversion!CF71,DB_FEConversion!CI71)</f>
        <v>7418.9307500000004</v>
      </c>
      <c r="AG71" s="241">
        <f>SUM(DB_FEConversion!CJ71,DB_FEConversion!CM71)</f>
        <v>1683037.4330000002</v>
      </c>
      <c r="AH71" s="241">
        <f>DB_FEConversion!CN71</f>
        <v>775202.56</v>
      </c>
      <c r="AI71" s="241">
        <f>SUM(DB_FEConversion!CR71,DB_FEConversion!CV71)</f>
        <v>34.765000000000008</v>
      </c>
      <c r="AJ71" s="241">
        <f>SUM(DB_FEConversion!CW71,DB_FEConversion!DA71)</f>
        <v>3072.24</v>
      </c>
      <c r="AK71" s="241">
        <f>DB_FEConversion!DB71</f>
        <v>1469.65</v>
      </c>
      <c r="AL71" s="241">
        <f>SUM(DB_FEConversion!DG71,DB_FEConversion!DJ71)</f>
        <v>0</v>
      </c>
      <c r="AM71" s="241">
        <f>SUM(DB_FEConversion!DK71,DB_FEConversion!DN71)</f>
        <v>0</v>
      </c>
      <c r="AN71" s="241">
        <f>DB_FEConversion!DO71</f>
        <v>0</v>
      </c>
      <c r="AO71" s="205">
        <f t="shared" si="1"/>
        <v>44299.766347578181</v>
      </c>
      <c r="AP71" s="205">
        <f t="shared" si="1"/>
        <v>11906782.811899658</v>
      </c>
      <c r="AQ71" s="205">
        <f t="shared" si="1"/>
        <v>2812294.5831222842</v>
      </c>
    </row>
    <row r="72" spans="1:43" x14ac:dyDescent="0.2">
      <c r="A72" s="203">
        <v>29</v>
      </c>
      <c r="B72" s="203" t="s">
        <v>47</v>
      </c>
      <c r="C72" s="203">
        <v>1995</v>
      </c>
      <c r="D72" s="204" t="s">
        <v>201</v>
      </c>
      <c r="E72" s="241">
        <f>SUM(DB_FEConversion!E72:H72)</f>
        <v>11927.3750134</v>
      </c>
      <c r="F72" s="241">
        <f>SUM(DB_FEConversion!I72:L72)</f>
        <v>1292190.4868900001</v>
      </c>
      <c r="G72" s="241">
        <f>DB_FEConversion!M72</f>
        <v>323920.2</v>
      </c>
      <c r="H72" s="241">
        <f>SUM(DB_FEConversion!O72:S72)</f>
        <v>7782.0012363333326</v>
      </c>
      <c r="I72" s="241">
        <f>SUM(DB_FEConversion!T72:X72)</f>
        <v>1977641.5829177778</v>
      </c>
      <c r="J72" s="241">
        <f>DB_FEConversion!Y72</f>
        <v>436754.99979999993</v>
      </c>
      <c r="K72" s="241">
        <f>SUM(DB_FEConversion!AD72:AF72)</f>
        <v>33799.855647600001</v>
      </c>
      <c r="L72" s="241">
        <f>SUM(DB_FEConversion!AG72:AI72)</f>
        <v>3994229.7830399997</v>
      </c>
      <c r="M72" s="241">
        <f>DB_FEConversion!AJ72</f>
        <v>400880.72639999999</v>
      </c>
      <c r="N72" s="241">
        <f>SUM(DB_FEConversion!AK72:AL72)</f>
        <v>87102.808690000005</v>
      </c>
      <c r="O72" s="241">
        <f>SUM(DB_FEConversion!AM72:AN72)</f>
        <v>13956791.551999997</v>
      </c>
      <c r="P72" s="241">
        <f>DB_FEConversion!AO72</f>
        <v>1996182.3515000001</v>
      </c>
      <c r="Q72" s="241">
        <f>DB_FEConversion!AP72</f>
        <v>13188.138389999998</v>
      </c>
      <c r="R72" s="241">
        <f>DB_FEConversion!AQ72</f>
        <v>1799367.9228000001</v>
      </c>
      <c r="S72" s="241">
        <f>DB_FEConversion!AR72</f>
        <v>1499473.2690000001</v>
      </c>
      <c r="T72" s="241">
        <f>SUM(DB_FEConversion!AS72,DB_FEConversion!AT72,DB_FEConversion!AZ72)</f>
        <v>28988.141438666666</v>
      </c>
      <c r="U72" s="241">
        <f>SUM(DB_FEConversion!BA72,DB_FEConversion!BB72,DB_FEConversion!BH72)</f>
        <v>13955085.287733333</v>
      </c>
      <c r="V72" s="241">
        <f>DB_FEConversion!BI72</f>
        <v>1093578.6532310641</v>
      </c>
      <c r="W72" s="241">
        <f>SUM(DB_FEConversion!BJ72:BK72)</f>
        <v>83595.608447999999</v>
      </c>
      <c r="X72" s="241">
        <f>SUM(DB_FEConversion!BL72:BM72)</f>
        <v>10679128.5876</v>
      </c>
      <c r="Y72" s="241">
        <f>DB_FEConversion!BN72</f>
        <v>3107747.3941800003</v>
      </c>
      <c r="Z72" s="241">
        <f>DB_FEConversion!BO72</f>
        <v>2549.8044431999997</v>
      </c>
      <c r="AA72" s="241">
        <f>DB_FEConversion!BS72</f>
        <v>606439.97568000003</v>
      </c>
      <c r="AB72" s="241">
        <f>DB_FEConversion!BW72</f>
        <v>310111.35120000003</v>
      </c>
      <c r="AC72" s="241">
        <f>SUM(DB_FEConversion!CA72:CB72)</f>
        <v>48364.100606272725</v>
      </c>
      <c r="AD72" s="241">
        <f>SUM(DB_FEConversion!CC72:CD72)</f>
        <v>8777173.4027181827</v>
      </c>
      <c r="AE72" s="241">
        <f>DB_FEConversion!CE72</f>
        <v>4185350.4512000005</v>
      </c>
      <c r="AF72" s="241">
        <f>SUM(DB_FEConversion!CF72,DB_FEConversion!CI72)</f>
        <v>80328.921750000009</v>
      </c>
      <c r="AG72" s="241">
        <f>SUM(DB_FEConversion!CJ72,DB_FEConversion!CM72)</f>
        <v>18223189.677000001</v>
      </c>
      <c r="AH72" s="241">
        <f>DB_FEConversion!CN72</f>
        <v>8393552.6400000006</v>
      </c>
      <c r="AI72" s="241">
        <f>SUM(DB_FEConversion!CR72,DB_FEConversion!CV72)</f>
        <v>295020.28899999999</v>
      </c>
      <c r="AJ72" s="241">
        <f>SUM(DB_FEConversion!CW72,DB_FEConversion!DA72)</f>
        <v>26071426.223999999</v>
      </c>
      <c r="AK72" s="241">
        <f>DB_FEConversion!DB72</f>
        <v>12471640.09</v>
      </c>
      <c r="AL72" s="241">
        <f>SUM(DB_FEConversion!DG72,DB_FEConversion!DJ72)</f>
        <v>65.085669999999993</v>
      </c>
      <c r="AM72" s="241">
        <f>SUM(DB_FEConversion!DK72,DB_FEConversion!DN72)</f>
        <v>15707.465499999998</v>
      </c>
      <c r="AN72" s="241">
        <f>DB_FEConversion!DO72</f>
        <v>5336.32</v>
      </c>
      <c r="AO72" s="205">
        <f t="shared" si="1"/>
        <v>692712.13033347263</v>
      </c>
      <c r="AP72" s="205">
        <f t="shared" si="1"/>
        <v>101348371.94787928</v>
      </c>
      <c r="AQ72" s="205">
        <f t="shared" si="1"/>
        <v>34224528.446511067</v>
      </c>
    </row>
    <row r="73" spans="1:43" x14ac:dyDescent="0.2">
      <c r="A73" s="203">
        <v>31</v>
      </c>
      <c r="B73" s="203" t="s">
        <v>48</v>
      </c>
      <c r="C73" s="203">
        <v>1995</v>
      </c>
      <c r="D73" s="204" t="s">
        <v>202</v>
      </c>
      <c r="E73" s="241">
        <f>SUM(DB_FEConversion!E73:H73)</f>
        <v>12718.936579066665</v>
      </c>
      <c r="F73" s="241">
        <f>SUM(DB_FEConversion!I73:L73)</f>
        <v>1377946.8518733336</v>
      </c>
      <c r="G73" s="241">
        <f>DB_FEConversion!M73</f>
        <v>345417.2</v>
      </c>
      <c r="H73" s="241">
        <f>SUM(DB_FEConversion!O73:S73)</f>
        <v>22186.911657666667</v>
      </c>
      <c r="I73" s="241">
        <f>SUM(DB_FEConversion!T73:X73)</f>
        <v>5638364.4461355563</v>
      </c>
      <c r="J73" s="241">
        <f>DB_FEConversion!Y73</f>
        <v>1245212.4206000001</v>
      </c>
      <c r="K73" s="241">
        <f>SUM(DB_FEConversion!AD73:AF73)</f>
        <v>51211.109459159998</v>
      </c>
      <c r="L73" s="241">
        <f>SUM(DB_FEConversion!AG73:AI73)</f>
        <v>6051769.5920639988</v>
      </c>
      <c r="M73" s="241">
        <f>DB_FEConversion!AJ73</f>
        <v>607385.63423999993</v>
      </c>
      <c r="N73" s="241">
        <f>SUM(DB_FEConversion!AK73:AL73)</f>
        <v>20.210500000000003</v>
      </c>
      <c r="O73" s="241">
        <f>SUM(DB_FEConversion!AM73:AN73)</f>
        <v>3238.4</v>
      </c>
      <c r="P73" s="241">
        <f>DB_FEConversion!AO73</f>
        <v>463.17500000000001</v>
      </c>
      <c r="Q73" s="241">
        <f>DB_FEConversion!AP73</f>
        <v>207878.98509</v>
      </c>
      <c r="R73" s="241">
        <f>DB_FEConversion!AQ73</f>
        <v>28362667.006800003</v>
      </c>
      <c r="S73" s="241">
        <f>DB_FEConversion!AR73</f>
        <v>23635555.839000002</v>
      </c>
      <c r="T73" s="241">
        <f>SUM(DB_FEConversion!AS73,DB_FEConversion!AT73,DB_FEConversion!AZ73)</f>
        <v>230879.44694733334</v>
      </c>
      <c r="U73" s="241">
        <f>SUM(DB_FEConversion!BA73,DB_FEConversion!BB73,DB_FEConversion!BH73)</f>
        <v>111146910.88946667</v>
      </c>
      <c r="V73" s="241">
        <f>DB_FEConversion!BI73</f>
        <v>8709935.2397464681</v>
      </c>
      <c r="W73" s="241">
        <f>SUM(DB_FEConversion!BJ73:BK73)</f>
        <v>64772.231039999999</v>
      </c>
      <c r="X73" s="241">
        <f>SUM(DB_FEConversion!BL73:BM73)</f>
        <v>8274489.4979999997</v>
      </c>
      <c r="Y73" s="241">
        <f>DB_FEConversion!BN73</f>
        <v>2407970.1789000002</v>
      </c>
      <c r="Z73" s="241">
        <f>DB_FEConversion!BO73</f>
        <v>5095.227672</v>
      </c>
      <c r="AA73" s="241">
        <f>DB_FEConversion!BS73</f>
        <v>1211837.9328000001</v>
      </c>
      <c r="AB73" s="241">
        <f>DB_FEConversion!BW73</f>
        <v>619689.85199999996</v>
      </c>
      <c r="AC73" s="241">
        <f>SUM(DB_FEConversion!CA73:CB73)</f>
        <v>17323.681154090911</v>
      </c>
      <c r="AD73" s="241">
        <f>SUM(DB_FEConversion!CC73:CD73)</f>
        <v>3143921.8667727271</v>
      </c>
      <c r="AE73" s="241">
        <f>DB_FEConversion!CE73</f>
        <v>1499163.1359999999</v>
      </c>
      <c r="AF73" s="241">
        <f>SUM(DB_FEConversion!CF73,DB_FEConversion!CI73)</f>
        <v>412647.08100000001</v>
      </c>
      <c r="AG73" s="241">
        <f>SUM(DB_FEConversion!CJ73,DB_FEConversion!CM73)</f>
        <v>93611937.804000005</v>
      </c>
      <c r="AH73" s="241">
        <f>DB_FEConversion!CN73</f>
        <v>43117409.280000001</v>
      </c>
      <c r="AI73" s="241">
        <f>SUM(DB_FEConversion!CR73,DB_FEConversion!CV73)</f>
        <v>353743.69100000005</v>
      </c>
      <c r="AJ73" s="241">
        <f>SUM(DB_FEConversion!CW73,DB_FEConversion!DA73)</f>
        <v>31260909.456</v>
      </c>
      <c r="AK73" s="241">
        <f>DB_FEConversion!DB73</f>
        <v>14954103.710000001</v>
      </c>
      <c r="AL73" s="241">
        <f>SUM(DB_FEConversion!DG73,DB_FEConversion!DJ73)</f>
        <v>1483.0602800000001</v>
      </c>
      <c r="AM73" s="241">
        <f>SUM(DB_FEConversion!DK73,DB_FEConversion!DN73)</f>
        <v>357914.70199999999</v>
      </c>
      <c r="AN73" s="241">
        <f>DB_FEConversion!DO73</f>
        <v>121594.88</v>
      </c>
      <c r="AO73" s="205">
        <f t="shared" si="1"/>
        <v>1379960.5723793176</v>
      </c>
      <c r="AP73" s="205">
        <f t="shared" si="1"/>
        <v>290441908.44591236</v>
      </c>
      <c r="AQ73" s="205">
        <f t="shared" si="1"/>
        <v>97263900.54548648</v>
      </c>
    </row>
    <row r="74" spans="1:43" x14ac:dyDescent="0.2">
      <c r="A74" s="203">
        <v>32</v>
      </c>
      <c r="B74" s="203" t="s">
        <v>49</v>
      </c>
      <c r="C74" s="203">
        <v>1995</v>
      </c>
      <c r="D74" s="204" t="s">
        <v>202</v>
      </c>
      <c r="E74" s="241">
        <f>SUM(DB_FEConversion!E74:H74)</f>
        <v>0.54496493333333329</v>
      </c>
      <c r="F74" s="241">
        <f>SUM(DB_FEConversion!I74:L74)</f>
        <v>59.040526666666672</v>
      </c>
      <c r="G74" s="241">
        <f>DB_FEConversion!M74</f>
        <v>14.8</v>
      </c>
      <c r="H74" s="241">
        <f>SUM(DB_FEConversion!O74:S74)</f>
        <v>2249.3074396666671</v>
      </c>
      <c r="I74" s="241">
        <f>SUM(DB_FEConversion!T74:X74)</f>
        <v>571616.96462888899</v>
      </c>
      <c r="J74" s="241">
        <f>DB_FEConversion!Y74</f>
        <v>126239.54179999999</v>
      </c>
      <c r="K74" s="241">
        <f>SUM(DB_FEConversion!AD74:AF74)</f>
        <v>27245.220150959998</v>
      </c>
      <c r="L74" s="241">
        <f>SUM(DB_FEConversion!AG74:AI74)</f>
        <v>3219648.9507839996</v>
      </c>
      <c r="M74" s="241">
        <f>DB_FEConversion!AJ74</f>
        <v>323139.94943999994</v>
      </c>
      <c r="N74" s="241">
        <f>SUM(DB_FEConversion!AK74:AL74)</f>
        <v>2491.9546500000001</v>
      </c>
      <c r="O74" s="241">
        <f>SUM(DB_FEConversion!AM74:AN74)</f>
        <v>399294.72000000003</v>
      </c>
      <c r="P74" s="241">
        <f>DB_FEConversion!AO74</f>
        <v>57109.477500000008</v>
      </c>
      <c r="Q74" s="241">
        <f>DB_FEConversion!AP74</f>
        <v>91850.354189999998</v>
      </c>
      <c r="R74" s="241">
        <f>DB_FEConversion!AQ74</f>
        <v>12531911.338800002</v>
      </c>
      <c r="S74" s="241">
        <f>DB_FEConversion!AR74</f>
        <v>10443259.449000001</v>
      </c>
      <c r="T74" s="241">
        <f>SUM(DB_FEConversion!AS74,DB_FEConversion!AT74,DB_FEConversion!AZ74)</f>
        <v>34846.205744666673</v>
      </c>
      <c r="U74" s="241">
        <f>SUM(DB_FEConversion!BA74,DB_FEConversion!BB74,DB_FEConversion!BH74)</f>
        <v>16775196.648933336</v>
      </c>
      <c r="V74" s="241">
        <f>DB_FEConversion!BI74</f>
        <v>1314574.3347876361</v>
      </c>
      <c r="W74" s="241">
        <f>SUM(DB_FEConversion!BJ74:BK74)</f>
        <v>6670.4415360000003</v>
      </c>
      <c r="X74" s="241">
        <f>SUM(DB_FEConversion!BL74:BM74)</f>
        <v>852132.11819999991</v>
      </c>
      <c r="Y74" s="241">
        <f>DB_FEConversion!BN74</f>
        <v>247980.09951000003</v>
      </c>
      <c r="Z74" s="241">
        <f>DB_FEConversion!BO74</f>
        <v>199.6225776</v>
      </c>
      <c r="AA74" s="241">
        <f>DB_FEConversion!BS74</f>
        <v>47477.802240000005</v>
      </c>
      <c r="AB74" s="241">
        <f>DB_FEConversion!BW74</f>
        <v>24278.421600000001</v>
      </c>
      <c r="AC74" s="241">
        <f>SUM(DB_FEConversion!CA74:CB74)</f>
        <v>8641.9027299090922</v>
      </c>
      <c r="AD74" s="241">
        <f>SUM(DB_FEConversion!CC74:CD74)</f>
        <v>1568342.5896272729</v>
      </c>
      <c r="AE74" s="241">
        <f>DB_FEConversion!CE74</f>
        <v>747856.17920000013</v>
      </c>
      <c r="AF74" s="241">
        <f>SUM(DB_FEConversion!CF74,DB_FEConversion!CI74)</f>
        <v>10146.54025</v>
      </c>
      <c r="AG74" s="241">
        <f>SUM(DB_FEConversion!CJ74,DB_FEConversion!CM74)</f>
        <v>2301815.1310000001</v>
      </c>
      <c r="AH74" s="241">
        <f>DB_FEConversion!CN74</f>
        <v>1060209.92</v>
      </c>
      <c r="AI74" s="241">
        <f>SUM(DB_FEConversion!CR74,DB_FEConversion!CV74)</f>
        <v>2.863</v>
      </c>
      <c r="AJ74" s="241">
        <f>SUM(DB_FEConversion!CW74,DB_FEConversion!DA74)</f>
        <v>253.00799999999998</v>
      </c>
      <c r="AK74" s="241">
        <f>DB_FEConversion!DB74</f>
        <v>121.03</v>
      </c>
      <c r="AL74" s="241">
        <f>SUM(DB_FEConversion!DG74,DB_FEConversion!DJ74)</f>
        <v>1.7173000000000003</v>
      </c>
      <c r="AM74" s="241">
        <f>SUM(DB_FEConversion!DK74,DB_FEConversion!DN74)</f>
        <v>414.44499999999999</v>
      </c>
      <c r="AN74" s="241">
        <f>DB_FEConversion!DO74</f>
        <v>140.80000000000001</v>
      </c>
      <c r="AO74" s="205">
        <f t="shared" si="1"/>
        <v>184346.67453373576</v>
      </c>
      <c r="AP74" s="205">
        <f t="shared" si="1"/>
        <v>38268162.757740162</v>
      </c>
      <c r="AQ74" s="205">
        <f t="shared" si="1"/>
        <v>14344924.002837636</v>
      </c>
    </row>
    <row r="75" spans="1:43" x14ac:dyDescent="0.2">
      <c r="A75" s="203">
        <v>33</v>
      </c>
      <c r="B75" s="203" t="s">
        <v>50</v>
      </c>
      <c r="C75" s="203">
        <v>1995</v>
      </c>
      <c r="D75" s="204" t="s">
        <v>202</v>
      </c>
      <c r="E75" s="241">
        <f>SUM(DB_FEConversion!E75:H75)</f>
        <v>5.7221317999999997</v>
      </c>
      <c r="F75" s="241">
        <f>SUM(DB_FEConversion!I75:L75)</f>
        <v>619.92552999999998</v>
      </c>
      <c r="G75" s="241">
        <f>DB_FEConversion!M75</f>
        <v>155.4</v>
      </c>
      <c r="H75" s="241">
        <f>SUM(DB_FEConversion!O75:S75)</f>
        <v>2289.2532500000002</v>
      </c>
      <c r="I75" s="241">
        <f>SUM(DB_FEConversion!T75:X75)</f>
        <v>581768.40166666661</v>
      </c>
      <c r="J75" s="241">
        <f>DB_FEConversion!Y75</f>
        <v>128481.45</v>
      </c>
      <c r="K75" s="241">
        <f>SUM(DB_FEConversion!AD75:AF75)</f>
        <v>16163.135258760001</v>
      </c>
      <c r="L75" s="241">
        <f>SUM(DB_FEConversion!AG75:AI75)</f>
        <v>1910045.9159039999</v>
      </c>
      <c r="M75" s="241">
        <f>DB_FEConversion!AJ75</f>
        <v>191701.68863999998</v>
      </c>
      <c r="N75" s="241">
        <f>SUM(DB_FEConversion!AK75:AL75)</f>
        <v>0</v>
      </c>
      <c r="O75" s="241">
        <f>SUM(DB_FEConversion!AM75:AN75)</f>
        <v>0</v>
      </c>
      <c r="P75" s="241">
        <f>DB_FEConversion!AO75</f>
        <v>0</v>
      </c>
      <c r="Q75" s="241">
        <f>DB_FEConversion!AP75</f>
        <v>1296.2281499999999</v>
      </c>
      <c r="R75" s="241">
        <f>DB_FEConversion!AQ75</f>
        <v>176855.23800000001</v>
      </c>
      <c r="S75" s="241">
        <f>DB_FEConversion!AR75</f>
        <v>147379.36500000002</v>
      </c>
      <c r="T75" s="241">
        <f>SUM(DB_FEConversion!AS75,DB_FEConversion!AT75,DB_FEConversion!AZ75)</f>
        <v>111596.70452866667</v>
      </c>
      <c r="U75" s="241">
        <f>SUM(DB_FEConversion!BA75,DB_FEConversion!BB75,DB_FEConversion!BH75)</f>
        <v>53723400.405733347</v>
      </c>
      <c r="V75" s="241">
        <f>DB_FEConversion!BI75</f>
        <v>4209989.5952866441</v>
      </c>
      <c r="W75" s="241">
        <f>SUM(DB_FEConversion!BJ75:BK75)</f>
        <v>1603.0206719999999</v>
      </c>
      <c r="X75" s="241">
        <f>SUM(DB_FEConversion!BL75:BM75)</f>
        <v>204781.85639999999</v>
      </c>
      <c r="Y75" s="241">
        <f>DB_FEConversion!BN75</f>
        <v>59593.840020000003</v>
      </c>
      <c r="Z75" s="241">
        <f>DB_FEConversion!BO75</f>
        <v>404.21138399999995</v>
      </c>
      <c r="AA75" s="241">
        <f>DB_FEConversion!BS75</f>
        <v>96136.761599999998</v>
      </c>
      <c r="AB75" s="241">
        <f>DB_FEConversion!BW75</f>
        <v>49160.843999999997</v>
      </c>
      <c r="AC75" s="241">
        <f>SUM(DB_FEConversion!CA75:CB75)</f>
        <v>2250.3906458181818</v>
      </c>
      <c r="AD75" s="241">
        <f>SUM(DB_FEConversion!CC75:CD75)</f>
        <v>408403.51985454548</v>
      </c>
      <c r="AE75" s="241">
        <f>DB_FEConversion!CE75</f>
        <v>194745.13920000001</v>
      </c>
      <c r="AF75" s="241">
        <f>SUM(DB_FEConversion!CF75,DB_FEConversion!CI75)</f>
        <v>4534.8765000000003</v>
      </c>
      <c r="AG75" s="241">
        <f>SUM(DB_FEConversion!CJ75,DB_FEConversion!CM75)</f>
        <v>1028769.126</v>
      </c>
      <c r="AH75" s="241">
        <f>DB_FEConversion!CN75</f>
        <v>473848.32000000001</v>
      </c>
      <c r="AI75" s="241">
        <f>SUM(DB_FEConversion!CR75,DB_FEConversion!CV75)</f>
        <v>0.81800000000000006</v>
      </c>
      <c r="AJ75" s="241">
        <f>SUM(DB_FEConversion!CW75,DB_FEConversion!DA75)</f>
        <v>72.287999999999997</v>
      </c>
      <c r="AK75" s="241">
        <f>DB_FEConversion!DB75</f>
        <v>34.58</v>
      </c>
      <c r="AL75" s="241">
        <f>SUM(DB_FEConversion!DG75,DB_FEConversion!DJ75)</f>
        <v>0.34345999999999999</v>
      </c>
      <c r="AM75" s="241">
        <f>SUM(DB_FEConversion!DK75,DB_FEConversion!DN75)</f>
        <v>82.888999999999982</v>
      </c>
      <c r="AN75" s="241">
        <f>DB_FEConversion!DO75</f>
        <v>28.16</v>
      </c>
      <c r="AO75" s="205">
        <f t="shared" si="1"/>
        <v>140144.70398104488</v>
      </c>
      <c r="AP75" s="205">
        <f t="shared" si="1"/>
        <v>58130936.32768856</v>
      </c>
      <c r="AQ75" s="205">
        <f t="shared" si="1"/>
        <v>5455118.3821466444</v>
      </c>
    </row>
    <row r="76" spans="1:43" x14ac:dyDescent="0.2">
      <c r="A76" s="203">
        <v>35</v>
      </c>
      <c r="B76" s="203" t="s">
        <v>51</v>
      </c>
      <c r="C76" s="203">
        <v>1995</v>
      </c>
      <c r="D76" s="204" t="s">
        <v>202</v>
      </c>
      <c r="E76" s="241">
        <f>SUM(DB_FEConversion!E76:H76)</f>
        <v>41139.130334866662</v>
      </c>
      <c r="F76" s="241">
        <f>SUM(DB_FEConversion!I76:L76)</f>
        <v>4456939.8378033331</v>
      </c>
      <c r="G76" s="241">
        <f>DB_FEConversion!M76</f>
        <v>1117244.6000000001</v>
      </c>
      <c r="H76" s="241">
        <f>SUM(DB_FEConversion!O76:S76)</f>
        <v>7680.0797003333337</v>
      </c>
      <c r="I76" s="241">
        <f>SUM(DB_FEConversion!T76:X76)</f>
        <v>1951740.2419044445</v>
      </c>
      <c r="J76" s="241">
        <f>DB_FEConversion!Y76</f>
        <v>431034.78220000002</v>
      </c>
      <c r="K76" s="241">
        <f>SUM(DB_FEConversion!AD76:AF76)</f>
        <v>77628.947795280008</v>
      </c>
      <c r="L76" s="241">
        <f>SUM(DB_FEConversion!AG76:AI76)</f>
        <v>9173644.3653120007</v>
      </c>
      <c r="M76" s="241">
        <f>DB_FEConversion!AJ76</f>
        <v>920712.48191999993</v>
      </c>
      <c r="N76" s="241">
        <f>SUM(DB_FEConversion!AK76:AL76)</f>
        <v>60.631500000000003</v>
      </c>
      <c r="O76" s="241">
        <f>SUM(DB_FEConversion!AM76:AN76)</f>
        <v>9715.1999999999989</v>
      </c>
      <c r="P76" s="241">
        <f>DB_FEConversion!AO76</f>
        <v>1389.5250000000001</v>
      </c>
      <c r="Q76" s="241">
        <f>DB_FEConversion!AP76</f>
        <v>47039.215859999997</v>
      </c>
      <c r="R76" s="241">
        <f>DB_FEConversion!AQ76</f>
        <v>6417953.2872000001</v>
      </c>
      <c r="S76" s="241">
        <f>DB_FEConversion!AR76</f>
        <v>5348294.4060000004</v>
      </c>
      <c r="T76" s="241">
        <f>SUM(DB_FEConversion!AS76,DB_FEConversion!AT76,DB_FEConversion!AZ76)</f>
        <v>3005346.023930667</v>
      </c>
      <c r="U76" s="241">
        <f>SUM(DB_FEConversion!BA76,DB_FEConversion!BB76,DB_FEConversion!BH76)</f>
        <v>1446793688.7861335</v>
      </c>
      <c r="V76" s="241">
        <f>DB_FEConversion!BI76</f>
        <v>113376784.23769277</v>
      </c>
      <c r="W76" s="241">
        <f>SUM(DB_FEConversion!BJ76:BK76)</f>
        <v>54746.58604799999</v>
      </c>
      <c r="X76" s="241">
        <f>SUM(DB_FEConversion!BL76:BM76)</f>
        <v>6993738.5825999994</v>
      </c>
      <c r="Y76" s="241">
        <f>DB_FEConversion!BN76</f>
        <v>2035257.15393</v>
      </c>
      <c r="Z76" s="241">
        <f>DB_FEConversion!BO76</f>
        <v>105989.64186240001</v>
      </c>
      <c r="AA76" s="241">
        <f>DB_FEConversion!BS76</f>
        <v>25208347.253760003</v>
      </c>
      <c r="AB76" s="241">
        <f>DB_FEConversion!BW76</f>
        <v>12890632.1184</v>
      </c>
      <c r="AC76" s="241">
        <f>SUM(DB_FEConversion!CA76:CB76)</f>
        <v>11555.664758272727</v>
      </c>
      <c r="AD76" s="241">
        <f>SUM(DB_FEConversion!CC76:CD76)</f>
        <v>2097135.5219181818</v>
      </c>
      <c r="AE76" s="241">
        <f>DB_FEConversion!CE76</f>
        <v>1000008.3968000001</v>
      </c>
      <c r="AF76" s="241">
        <f>SUM(DB_FEConversion!CF76,DB_FEConversion!CI76)</f>
        <v>367911.56325000001</v>
      </c>
      <c r="AG76" s="241">
        <f>SUM(DB_FEConversion!CJ76,DB_FEConversion!CM76)</f>
        <v>83463366.062999994</v>
      </c>
      <c r="AH76" s="241">
        <f>DB_FEConversion!CN76</f>
        <v>38443004.160000004</v>
      </c>
      <c r="AI76" s="241">
        <f>SUM(DB_FEConversion!CR76,DB_FEConversion!CV76)</f>
        <v>347846.72900000005</v>
      </c>
      <c r="AJ76" s="241">
        <f>SUM(DB_FEConversion!CW76,DB_FEConversion!DA76)</f>
        <v>30739785.263999999</v>
      </c>
      <c r="AK76" s="241">
        <f>DB_FEConversion!DB76</f>
        <v>14704816.490000002</v>
      </c>
      <c r="AL76" s="241">
        <f>SUM(DB_FEConversion!DG76,DB_FEConversion!DJ76)</f>
        <v>3657.3338100000001</v>
      </c>
      <c r="AM76" s="241">
        <f>SUM(DB_FEConversion!DK76,DB_FEConversion!DN76)</f>
        <v>882643.51649999991</v>
      </c>
      <c r="AN76" s="241">
        <f>DB_FEConversion!DO76</f>
        <v>299861.76000000001</v>
      </c>
      <c r="AO76" s="205">
        <f t="shared" si="1"/>
        <v>4070601.5478498205</v>
      </c>
      <c r="AP76" s="205">
        <f t="shared" si="1"/>
        <v>1618188697.9201317</v>
      </c>
      <c r="AQ76" s="205">
        <f t="shared" si="1"/>
        <v>190569040.11194277</v>
      </c>
    </row>
    <row r="77" spans="1:43" x14ac:dyDescent="0.2">
      <c r="A77" s="203">
        <v>41</v>
      </c>
      <c r="B77" s="203" t="s">
        <v>52</v>
      </c>
      <c r="C77" s="203">
        <v>1995</v>
      </c>
      <c r="D77" s="204" t="s">
        <v>203</v>
      </c>
      <c r="E77" s="241">
        <f>SUM(DB_FEConversion!E77:H77)</f>
        <v>72873.528332733331</v>
      </c>
      <c r="F77" s="241">
        <f>SUM(DB_FEConversion!I77:L77)</f>
        <v>7894987.7866566675</v>
      </c>
      <c r="G77" s="241">
        <f>DB_FEConversion!M77</f>
        <v>1979078.2000000002</v>
      </c>
      <c r="H77" s="241">
        <f>SUM(DB_FEConversion!O77:S77)</f>
        <v>18853.626215333334</v>
      </c>
      <c r="I77" s="241">
        <f>SUM(DB_FEConversion!T77:X77)</f>
        <v>4791275.9276044443</v>
      </c>
      <c r="J77" s="241">
        <f>DB_FEConversion!Y77</f>
        <v>1058135.9812</v>
      </c>
      <c r="K77" s="241">
        <f>SUM(DB_FEConversion!AD77:AF77)</f>
        <v>13191.807865320001</v>
      </c>
      <c r="L77" s="241">
        <f>SUM(DB_FEConversion!AG77:AI77)</f>
        <v>1558915.292928</v>
      </c>
      <c r="M77" s="241">
        <f>DB_FEConversion!AJ77</f>
        <v>156460.47647999998</v>
      </c>
      <c r="N77" s="241">
        <f>SUM(DB_FEConversion!AK77:AL77)</f>
        <v>13.74314</v>
      </c>
      <c r="O77" s="241">
        <f>SUM(DB_FEConversion!AM77:AN77)</f>
        <v>2202.1120000000001</v>
      </c>
      <c r="P77" s="241">
        <f>DB_FEConversion!AO77</f>
        <v>314.959</v>
      </c>
      <c r="Q77" s="241">
        <f>DB_FEConversion!AP77</f>
        <v>15103.851839999998</v>
      </c>
      <c r="R77" s="241">
        <f>DB_FEConversion!AQ77</f>
        <v>2060744.7168000001</v>
      </c>
      <c r="S77" s="241">
        <f>DB_FEConversion!AR77</f>
        <v>1717287.264</v>
      </c>
      <c r="T77" s="241">
        <f>SUM(DB_FEConversion!AS77,DB_FEConversion!AT77,DB_FEConversion!AZ77)</f>
        <v>360448.91878133337</v>
      </c>
      <c r="U77" s="241">
        <f>SUM(DB_FEConversion!BA77,DB_FEConversion!BB77,DB_FEConversion!BH77)</f>
        <v>173522521.75626668</v>
      </c>
      <c r="V77" s="241">
        <f>DB_FEConversion!BI77</f>
        <v>13597948.112454575</v>
      </c>
      <c r="W77" s="241">
        <f>SUM(DB_FEConversion!BJ77:BK77)</f>
        <v>120147.24902399999</v>
      </c>
      <c r="X77" s="241">
        <f>SUM(DB_FEConversion!BL77:BM77)</f>
        <v>15348508.678799998</v>
      </c>
      <c r="Y77" s="241">
        <f>DB_FEConversion!BN77</f>
        <v>4466589.8963400004</v>
      </c>
      <c r="Z77" s="241">
        <f>DB_FEConversion!BO77</f>
        <v>1604.3476463999998</v>
      </c>
      <c r="AA77" s="241">
        <f>DB_FEConversion!BS77</f>
        <v>381574.57536000002</v>
      </c>
      <c r="AB77" s="241">
        <f>DB_FEConversion!BW77</f>
        <v>195123.36239999998</v>
      </c>
      <c r="AC77" s="241">
        <f>SUM(DB_FEConversion!CA77:CB77)</f>
        <v>79960.666422090901</v>
      </c>
      <c r="AD77" s="241">
        <f>SUM(DB_FEConversion!CC77:CD77)</f>
        <v>14511355.029572729</v>
      </c>
      <c r="AE77" s="241">
        <f>DB_FEConversion!CE77</f>
        <v>6919665.766400001</v>
      </c>
      <c r="AF77" s="241">
        <f>SUM(DB_FEConversion!CF77,DB_FEConversion!CI77)</f>
        <v>889254.8665</v>
      </c>
      <c r="AG77" s="241">
        <f>SUM(DB_FEConversion!CJ77,DB_FEConversion!CM77)</f>
        <v>201733818.28600001</v>
      </c>
      <c r="AH77" s="241">
        <f>DB_FEConversion!CN77</f>
        <v>92918059.519999996</v>
      </c>
      <c r="AI77" s="241">
        <f>SUM(DB_FEConversion!CR77,DB_FEConversion!CV77)</f>
        <v>2482926.9339999999</v>
      </c>
      <c r="AJ77" s="241">
        <f>SUM(DB_FEConversion!CW77,DB_FEConversion!DA77)</f>
        <v>219420320.544</v>
      </c>
      <c r="AK77" s="241">
        <f>DB_FEConversion!DB77</f>
        <v>104962852.54000001</v>
      </c>
      <c r="AL77" s="241">
        <f>SUM(DB_FEConversion!DG77,DB_FEConversion!DJ77)</f>
        <v>145919.32446</v>
      </c>
      <c r="AM77" s="241">
        <f>SUM(DB_FEConversion!DK77,DB_FEConversion!DN77)</f>
        <v>35215474.538999997</v>
      </c>
      <c r="AN77" s="241">
        <f>DB_FEConversion!DO77</f>
        <v>11963804.16</v>
      </c>
      <c r="AO77" s="205">
        <f t="shared" si="1"/>
        <v>4200298.8642272111</v>
      </c>
      <c r="AP77" s="205">
        <f t="shared" si="1"/>
        <v>676441699.24498856</v>
      </c>
      <c r="AQ77" s="205">
        <f t="shared" si="1"/>
        <v>239935320.23827457</v>
      </c>
    </row>
    <row r="78" spans="1:43" x14ac:dyDescent="0.2">
      <c r="A78" s="203">
        <v>42</v>
      </c>
      <c r="B78" s="203" t="s">
        <v>53</v>
      </c>
      <c r="C78" s="203">
        <v>1995</v>
      </c>
      <c r="D78" s="204" t="s">
        <v>203</v>
      </c>
      <c r="E78" s="241">
        <f>SUM(DB_FEConversion!E78:H78)</f>
        <v>0</v>
      </c>
      <c r="F78" s="241">
        <f>SUM(DB_FEConversion!I78:L78)</f>
        <v>0</v>
      </c>
      <c r="G78" s="241">
        <f>DB_FEConversion!M78</f>
        <v>0</v>
      </c>
      <c r="H78" s="241">
        <f>SUM(DB_FEConversion!O78:S78)</f>
        <v>66017.153447666671</v>
      </c>
      <c r="I78" s="241">
        <f>SUM(DB_FEConversion!T78:X78)</f>
        <v>16776952.853002224</v>
      </c>
      <c r="J78" s="241">
        <f>DB_FEConversion!Y78</f>
        <v>3705129.4345999998</v>
      </c>
      <c r="K78" s="241">
        <f>SUM(DB_FEConversion!AD78:AF78)</f>
        <v>49920.715923120006</v>
      </c>
      <c r="L78" s="241">
        <f>SUM(DB_FEConversion!AG78:AI78)</f>
        <v>5899279.9380480004</v>
      </c>
      <c r="M78" s="241">
        <f>DB_FEConversion!AJ78</f>
        <v>592081.01567999995</v>
      </c>
      <c r="N78" s="241">
        <f>SUM(DB_FEConversion!AK78:AL78)</f>
        <v>0</v>
      </c>
      <c r="O78" s="241">
        <f>SUM(DB_FEConversion!AM78:AN78)</f>
        <v>0</v>
      </c>
      <c r="P78" s="241">
        <f>DB_FEConversion!AO78</f>
        <v>0</v>
      </c>
      <c r="Q78" s="241">
        <f>DB_FEConversion!AP78</f>
        <v>35.320319999999995</v>
      </c>
      <c r="R78" s="241">
        <f>DB_FEConversion!AQ78</f>
        <v>4819.0464000000002</v>
      </c>
      <c r="S78" s="241">
        <f>DB_FEConversion!AR78</f>
        <v>4015.8720000000003</v>
      </c>
      <c r="T78" s="241">
        <f>SUM(DB_FEConversion!AS78,DB_FEConversion!AT78,DB_FEConversion!AZ78)</f>
        <v>10127.928998666666</v>
      </c>
      <c r="U78" s="241">
        <f>SUM(DB_FEConversion!BA78,DB_FEConversion!BB78,DB_FEConversion!BH78)</f>
        <v>4875652.7997333333</v>
      </c>
      <c r="V78" s="241">
        <f>DB_FEConversion!BI78</f>
        <v>382076.47695578402</v>
      </c>
      <c r="W78" s="241">
        <f>SUM(DB_FEConversion!BJ78:BK78)</f>
        <v>70265.110079999999</v>
      </c>
      <c r="X78" s="241">
        <f>SUM(DB_FEConversion!BL78:BM78)</f>
        <v>8976190.9710000008</v>
      </c>
      <c r="Y78" s="241">
        <f>DB_FEConversion!BN78</f>
        <v>2612173.25655</v>
      </c>
      <c r="Z78" s="241">
        <f>DB_FEConversion!BO78</f>
        <v>757.40663519999998</v>
      </c>
      <c r="AA78" s="241">
        <f>DB_FEConversion!BS78</f>
        <v>180139.95648000002</v>
      </c>
      <c r="AB78" s="241">
        <f>DB_FEConversion!BW78</f>
        <v>92117.023199999996</v>
      </c>
      <c r="AC78" s="241">
        <f>SUM(DB_FEConversion!CA78:CB78)</f>
        <v>23975.191663181817</v>
      </c>
      <c r="AD78" s="241">
        <f>SUM(DB_FEConversion!CC78:CD78)</f>
        <v>4351045.7540454548</v>
      </c>
      <c r="AE78" s="241">
        <f>DB_FEConversion!CE78</f>
        <v>2074774.0160000001</v>
      </c>
      <c r="AF78" s="241">
        <f>SUM(DB_FEConversion!CF78,DB_FEConversion!CI78)</f>
        <v>310618.15399999998</v>
      </c>
      <c r="AG78" s="241">
        <f>SUM(DB_FEConversion!CJ78,DB_FEConversion!CM78)</f>
        <v>70465946.936000004</v>
      </c>
      <c r="AH78" s="241">
        <f>DB_FEConversion!CN78</f>
        <v>32456427.52</v>
      </c>
      <c r="AI78" s="241">
        <f>SUM(DB_FEConversion!CR78,DB_FEConversion!CV78)</f>
        <v>167224.967</v>
      </c>
      <c r="AJ78" s="241">
        <f>SUM(DB_FEConversion!CW78,DB_FEConversion!DA78)</f>
        <v>14777944.272</v>
      </c>
      <c r="AK78" s="241">
        <f>DB_FEConversion!DB78</f>
        <v>7069241.2700000005</v>
      </c>
      <c r="AL78" s="241">
        <f>SUM(DB_FEConversion!DG78,DB_FEConversion!DJ78)</f>
        <v>7686.2913399999998</v>
      </c>
      <c r="AM78" s="241">
        <f>SUM(DB_FEConversion!DK78,DB_FEConversion!DN78)</f>
        <v>1854972.9309999999</v>
      </c>
      <c r="AN78" s="241">
        <f>DB_FEConversion!DO78</f>
        <v>630192.64000000001</v>
      </c>
      <c r="AO78" s="205">
        <f t="shared" si="1"/>
        <v>706628.23940783506</v>
      </c>
      <c r="AP78" s="205">
        <f t="shared" si="1"/>
        <v>128162945.45770901</v>
      </c>
      <c r="AQ78" s="205">
        <f t="shared" si="1"/>
        <v>49618228.524985783</v>
      </c>
    </row>
    <row r="79" spans="1:43" x14ac:dyDescent="0.2">
      <c r="A79" s="203">
        <v>43</v>
      </c>
      <c r="B79" s="203" t="s">
        <v>54</v>
      </c>
      <c r="C79" s="203">
        <v>1995</v>
      </c>
      <c r="D79" s="204" t="s">
        <v>203</v>
      </c>
      <c r="E79" s="241">
        <f>SUM(DB_FEConversion!E79:H79)</f>
        <v>4.087237</v>
      </c>
      <c r="F79" s="241">
        <f>SUM(DB_FEConversion!I79:L79)</f>
        <v>442.80395000000004</v>
      </c>
      <c r="G79" s="241">
        <f>DB_FEConversion!M79</f>
        <v>111</v>
      </c>
      <c r="H79" s="241">
        <f>SUM(DB_FEConversion!O79:S79)</f>
        <v>616496.56377666676</v>
      </c>
      <c r="I79" s="241">
        <f>SUM(DB_FEConversion!T79:X79)</f>
        <v>156670399.19735557</v>
      </c>
      <c r="J79" s="241">
        <f>DB_FEConversion!Y79</f>
        <v>34600091.725999996</v>
      </c>
      <c r="K79" s="241">
        <f>SUM(DB_FEConversion!AD79:AF79)</f>
        <v>14713.707261960002</v>
      </c>
      <c r="L79" s="241">
        <f>SUM(DB_FEConversion!AG79:AI79)</f>
        <v>1738762.6851840001</v>
      </c>
      <c r="M79" s="241">
        <f>DB_FEConversion!AJ79</f>
        <v>174510.85344000001</v>
      </c>
      <c r="N79" s="241">
        <f>SUM(DB_FEConversion!AK79:AL79)</f>
        <v>0.40421000000000001</v>
      </c>
      <c r="O79" s="241">
        <f>SUM(DB_FEConversion!AM79:AN79)</f>
        <v>64.768000000000001</v>
      </c>
      <c r="P79" s="241">
        <f>DB_FEConversion!AO79</f>
        <v>9.2635000000000005</v>
      </c>
      <c r="Q79" s="241">
        <f>DB_FEConversion!AP79</f>
        <v>2.0695499999999996</v>
      </c>
      <c r="R79" s="241">
        <f>DB_FEConversion!AQ79</f>
        <v>282.36599999999999</v>
      </c>
      <c r="S79" s="241">
        <f>DB_FEConversion!AR79</f>
        <v>235.30500000000001</v>
      </c>
      <c r="T79" s="241">
        <f>SUM(DB_FEConversion!AS79,DB_FEConversion!AT79,DB_FEConversion!AZ79)</f>
        <v>24182.303351999999</v>
      </c>
      <c r="U79" s="241">
        <f>SUM(DB_FEConversion!BA79,DB_FEConversion!BB79,DB_FEConversion!BH79)</f>
        <v>11641522.670400001</v>
      </c>
      <c r="V79" s="241">
        <f>DB_FEConversion!BI79</f>
        <v>912278.24273102393</v>
      </c>
      <c r="W79" s="241">
        <f>SUM(DB_FEConversion!BJ79:BK79)</f>
        <v>32984.652095999998</v>
      </c>
      <c r="X79" s="241">
        <f>SUM(DB_FEConversion!BL79:BM79)</f>
        <v>4213706.2901999997</v>
      </c>
      <c r="Y79" s="241">
        <f>DB_FEConversion!BN79</f>
        <v>1226236.2641100001</v>
      </c>
      <c r="Z79" s="241">
        <f>DB_FEConversion!BO79</f>
        <v>1836.3681936000003</v>
      </c>
      <c r="AA79" s="241">
        <f>DB_FEConversion!BS79</f>
        <v>436757.84064000013</v>
      </c>
      <c r="AB79" s="241">
        <f>DB_FEConversion!BW79</f>
        <v>223342.07760000005</v>
      </c>
      <c r="AC79" s="241">
        <f>SUM(DB_FEConversion!CA79:CB79)</f>
        <v>45763.61582454545</v>
      </c>
      <c r="AD79" s="241">
        <f>SUM(DB_FEConversion!CC79:CD79)</f>
        <v>8305234.390636364</v>
      </c>
      <c r="AE79" s="241">
        <f>DB_FEConversion!CE79</f>
        <v>3960308.736</v>
      </c>
      <c r="AF79" s="241">
        <f>SUM(DB_FEConversion!CF79,DB_FEConversion!CI79)</f>
        <v>388800.23875000002</v>
      </c>
      <c r="AG79" s="241">
        <f>SUM(DB_FEConversion!CJ79,DB_FEConversion!CM79)</f>
        <v>88202111.305000007</v>
      </c>
      <c r="AH79" s="241">
        <f>DB_FEConversion!CN79</f>
        <v>40625657.600000001</v>
      </c>
      <c r="AI79" s="241">
        <f>SUM(DB_FEConversion!CR79,DB_FEConversion!CV79)</f>
        <v>1739548.9840000002</v>
      </c>
      <c r="AJ79" s="241">
        <f>SUM(DB_FEConversion!CW79,DB_FEConversion!DA79)</f>
        <v>153726793.34400001</v>
      </c>
      <c r="AK79" s="241">
        <f>DB_FEConversion!DB79</f>
        <v>73537413.040000007</v>
      </c>
      <c r="AL79" s="241">
        <f>SUM(DB_FEConversion!DG79,DB_FEConversion!DJ79)</f>
        <v>78642.551390000008</v>
      </c>
      <c r="AM79" s="241">
        <f>SUM(DB_FEConversion!DK79,DB_FEConversion!DN79)</f>
        <v>18979218.6635</v>
      </c>
      <c r="AN79" s="241">
        <f>DB_FEConversion!DO79</f>
        <v>6447837.4400000004</v>
      </c>
      <c r="AO79" s="205">
        <f t="shared" si="1"/>
        <v>2942975.5456417724</v>
      </c>
      <c r="AP79" s="205">
        <f t="shared" si="1"/>
        <v>443915296.324866</v>
      </c>
      <c r="AQ79" s="205">
        <f t="shared" si="1"/>
        <v>161708031.54838103</v>
      </c>
    </row>
    <row r="80" spans="1:43" x14ac:dyDescent="0.2">
      <c r="A80" s="203">
        <v>50</v>
      </c>
      <c r="B80" s="203" t="s">
        <v>55</v>
      </c>
      <c r="C80" s="203">
        <v>1995</v>
      </c>
      <c r="D80" s="204" t="s">
        <v>204</v>
      </c>
      <c r="E80" s="241">
        <f>SUM(DB_FEConversion!E80:H80)</f>
        <v>20901.857535533334</v>
      </c>
      <c r="F80" s="241">
        <f>SUM(DB_FEConversion!I80:L80)</f>
        <v>2264469.8800366665</v>
      </c>
      <c r="G80" s="241">
        <f>DB_FEConversion!M80</f>
        <v>567646.60000000009</v>
      </c>
      <c r="H80" s="241">
        <f>SUM(DB_FEConversion!O80:S80)</f>
        <v>21551.361871333334</v>
      </c>
      <c r="I80" s="241">
        <f>SUM(DB_FEConversion!T80:X80)</f>
        <v>5476852.0475511122</v>
      </c>
      <c r="J80" s="241">
        <f>DB_FEConversion!Y80</f>
        <v>1209542.9908</v>
      </c>
      <c r="K80" s="241">
        <f>SUM(DB_FEConversion!AD80:AF80)</f>
        <v>3045.81188772</v>
      </c>
      <c r="L80" s="241">
        <f>SUM(DB_FEConversion!AG80:AI80)</f>
        <v>359932.67788799998</v>
      </c>
      <c r="M80" s="241">
        <f>DB_FEConversion!AJ80</f>
        <v>36124.630079999995</v>
      </c>
      <c r="N80" s="241">
        <f>SUM(DB_FEConversion!AK80:AL80)</f>
        <v>1.2126299999999999</v>
      </c>
      <c r="O80" s="241">
        <f>SUM(DB_FEConversion!AM80:AN80)</f>
        <v>194.30399999999997</v>
      </c>
      <c r="P80" s="241">
        <f>DB_FEConversion!AO80</f>
        <v>27.790500000000005</v>
      </c>
      <c r="Q80" s="241">
        <f>DB_FEConversion!AP80</f>
        <v>163.90835999999996</v>
      </c>
      <c r="R80" s="241">
        <f>DB_FEConversion!AQ80</f>
        <v>22363.387199999997</v>
      </c>
      <c r="S80" s="241">
        <f>DB_FEConversion!AR80</f>
        <v>18636.155999999999</v>
      </c>
      <c r="T80" s="241">
        <f>SUM(DB_FEConversion!AS80,DB_FEConversion!AT80,DB_FEConversion!AZ80)</f>
        <v>100856.94928466667</v>
      </c>
      <c r="U80" s="241">
        <f>SUM(DB_FEConversion!BA80,DB_FEConversion!BB80,DB_FEConversion!BH80)</f>
        <v>48553210.35693334</v>
      </c>
      <c r="V80" s="241">
        <f>DB_FEConversion!BI80</f>
        <v>3804831.9517511157</v>
      </c>
      <c r="W80" s="241">
        <f>SUM(DB_FEConversion!BJ80:BK80)</f>
        <v>3969.159744</v>
      </c>
      <c r="X80" s="241">
        <f>SUM(DB_FEConversion!BL80:BM80)</f>
        <v>507050.16779999994</v>
      </c>
      <c r="Y80" s="241">
        <f>DB_FEConversion!BN80</f>
        <v>147557.34279000002</v>
      </c>
      <c r="Z80" s="241">
        <f>DB_FEConversion!BO80</f>
        <v>59.663476799999998</v>
      </c>
      <c r="AA80" s="241">
        <f>DB_FEConversion!BS80</f>
        <v>14190.232320000001</v>
      </c>
      <c r="AB80" s="241">
        <f>DB_FEConversion!BW80</f>
        <v>7256.3688000000002</v>
      </c>
      <c r="AC80" s="241">
        <f>SUM(DB_FEConversion!CA80:CB80)</f>
        <v>13600.50370809091</v>
      </c>
      <c r="AD80" s="241">
        <f>SUM(DB_FEConversion!CC80:CD80)</f>
        <v>2468235.2801727271</v>
      </c>
      <c r="AE80" s="241">
        <f>DB_FEConversion!CE80</f>
        <v>1176965.4272</v>
      </c>
      <c r="AF80" s="241">
        <f>SUM(DB_FEConversion!CF80,DB_FEConversion!CI80)</f>
        <v>178952.17725000001</v>
      </c>
      <c r="AG80" s="241">
        <f>SUM(DB_FEConversion!CJ80,DB_FEConversion!CM80)</f>
        <v>40596579.638999999</v>
      </c>
      <c r="AH80" s="241">
        <f>DB_FEConversion!CN80</f>
        <v>18698676.48</v>
      </c>
      <c r="AI80" s="241">
        <f>SUM(DB_FEConversion!CR80,DB_FEConversion!CV80)</f>
        <v>734970.95500000007</v>
      </c>
      <c r="AJ80" s="241">
        <f>SUM(DB_FEConversion!CW80,DB_FEConversion!DA80)</f>
        <v>64950587.279999994</v>
      </c>
      <c r="AK80" s="241">
        <f>DB_FEConversion!DB80</f>
        <v>31070043.550000001</v>
      </c>
      <c r="AL80" s="241">
        <f>SUM(DB_FEConversion!DG80,DB_FEConversion!DJ80)</f>
        <v>5945.1208700000007</v>
      </c>
      <c r="AM80" s="241">
        <f>SUM(DB_FEConversion!DK80,DB_FEConversion!DN80)</f>
        <v>1434767.1455000001</v>
      </c>
      <c r="AN80" s="241">
        <f>DB_FEConversion!DO80</f>
        <v>487435.52000000002</v>
      </c>
      <c r="AO80" s="205">
        <f t="shared" si="1"/>
        <v>1084018.6816181443</v>
      </c>
      <c r="AP80" s="205">
        <f t="shared" si="1"/>
        <v>166648432.39840186</v>
      </c>
      <c r="AQ80" s="205">
        <f t="shared" si="1"/>
        <v>57224744.807921119</v>
      </c>
    </row>
    <row r="81" spans="1:43" x14ac:dyDescent="0.2">
      <c r="A81" s="203">
        <v>51</v>
      </c>
      <c r="B81" s="203" t="s">
        <v>56</v>
      </c>
      <c r="C81" s="203">
        <v>1995</v>
      </c>
      <c r="D81" s="204" t="s">
        <v>204</v>
      </c>
      <c r="E81" s="241">
        <f>SUM(DB_FEConversion!E81:H81)</f>
        <v>12676.156831800001</v>
      </c>
      <c r="F81" s="241">
        <f>SUM(DB_FEConversion!I81:L81)</f>
        <v>1373312.17053</v>
      </c>
      <c r="G81" s="241">
        <f>DB_FEConversion!M81</f>
        <v>344255.4</v>
      </c>
      <c r="H81" s="241">
        <f>SUM(DB_FEConversion!O81:S81)</f>
        <v>78076.674148000006</v>
      </c>
      <c r="I81" s="241">
        <f>SUM(DB_FEConversion!T81:X81)</f>
        <v>19841641.341573335</v>
      </c>
      <c r="J81" s="241">
        <f>DB_FEConversion!Y81</f>
        <v>4381954.8168000001</v>
      </c>
      <c r="K81" s="241">
        <f>SUM(DB_FEConversion!AD81:AF81)</f>
        <v>18250.714193040003</v>
      </c>
      <c r="L81" s="241">
        <f>SUM(DB_FEConversion!AG81:AI81)</f>
        <v>2156741.3468160001</v>
      </c>
      <c r="M81" s="241">
        <f>DB_FEConversion!AJ81</f>
        <v>216461.26655999996</v>
      </c>
      <c r="N81" s="241">
        <f>SUM(DB_FEConversion!AK81:AL81)</f>
        <v>187.14922999999999</v>
      </c>
      <c r="O81" s="241">
        <f>SUM(DB_FEConversion!AM81:AN81)</f>
        <v>29987.583999999999</v>
      </c>
      <c r="P81" s="241">
        <f>DB_FEConversion!AO81</f>
        <v>4289.0005000000001</v>
      </c>
      <c r="Q81" s="241">
        <f>DB_FEConversion!AP81</f>
        <v>1275.9465599999996</v>
      </c>
      <c r="R81" s="241">
        <f>DB_FEConversion!AQ81</f>
        <v>174088.05119999999</v>
      </c>
      <c r="S81" s="241">
        <f>DB_FEConversion!AR81</f>
        <v>145073.37599999999</v>
      </c>
      <c r="T81" s="241">
        <f>SUM(DB_FEConversion!AS81,DB_FEConversion!AT81,DB_FEConversion!AZ81)</f>
        <v>162013.48168800003</v>
      </c>
      <c r="U81" s="241">
        <f>SUM(DB_FEConversion!BA81,DB_FEConversion!BB81,DB_FEConversion!BH81)</f>
        <v>77994374.337599993</v>
      </c>
      <c r="V81" s="241">
        <f>DB_FEConversion!BI81</f>
        <v>6111964.2832054552</v>
      </c>
      <c r="W81" s="241">
        <f>SUM(DB_FEConversion!BJ81:BK81)</f>
        <v>3675.8705279999999</v>
      </c>
      <c r="X81" s="241">
        <f>SUM(DB_FEConversion!BL81:BM81)</f>
        <v>469583.2085999999</v>
      </c>
      <c r="Y81" s="241">
        <f>DB_FEConversion!BN81</f>
        <v>136654.03323000003</v>
      </c>
      <c r="Z81" s="241">
        <f>DB_FEConversion!BO81</f>
        <v>59.808931200000004</v>
      </c>
      <c r="AA81" s="241">
        <f>DB_FEConversion!BS81</f>
        <v>14224.826880000002</v>
      </c>
      <c r="AB81" s="241">
        <f>DB_FEConversion!BW81</f>
        <v>7274.0592000000006</v>
      </c>
      <c r="AC81" s="241">
        <f>SUM(DB_FEConversion!CA81:CB81)</f>
        <v>2430.8601408181817</v>
      </c>
      <c r="AD81" s="241">
        <f>SUM(DB_FEConversion!CC81:CD81)</f>
        <v>441155.33435454546</v>
      </c>
      <c r="AE81" s="241">
        <f>DB_FEConversion!CE81</f>
        <v>210362.6752</v>
      </c>
      <c r="AF81" s="241">
        <f>SUM(DB_FEConversion!CF81,DB_FEConversion!CI81)</f>
        <v>162858.58050000001</v>
      </c>
      <c r="AG81" s="241">
        <f>SUM(DB_FEConversion!CJ81,DB_FEConversion!CM81)</f>
        <v>36945632.261999995</v>
      </c>
      <c r="AH81" s="241">
        <f>DB_FEConversion!CN81</f>
        <v>17017059.84</v>
      </c>
      <c r="AI81" s="241">
        <f>SUM(DB_FEConversion!CR81,DB_FEConversion!CV81)</f>
        <v>1814309.6850000001</v>
      </c>
      <c r="AJ81" s="241">
        <f>SUM(DB_FEConversion!CW81,DB_FEConversion!DA81)</f>
        <v>160333518.95999998</v>
      </c>
      <c r="AK81" s="241">
        <f>DB_FEConversion!DB81</f>
        <v>76697834.849999994</v>
      </c>
      <c r="AL81" s="241">
        <f>SUM(DB_FEConversion!DG81,DB_FEConversion!DJ81)</f>
        <v>0</v>
      </c>
      <c r="AM81" s="241">
        <f>SUM(DB_FEConversion!DK81,DB_FEConversion!DN81)</f>
        <v>0</v>
      </c>
      <c r="AN81" s="241">
        <f>DB_FEConversion!DO81</f>
        <v>0</v>
      </c>
      <c r="AO81" s="205">
        <f t="shared" si="1"/>
        <v>2255814.9277508585</v>
      </c>
      <c r="AP81" s="205">
        <f t="shared" si="1"/>
        <v>299774259.42355382</v>
      </c>
      <c r="AQ81" s="205">
        <f t="shared" si="1"/>
        <v>105273183.60069545</v>
      </c>
    </row>
    <row r="82" spans="1:43" x14ac:dyDescent="0.2">
      <c r="A82" s="203">
        <v>52</v>
      </c>
      <c r="B82" s="203" t="s">
        <v>57</v>
      </c>
      <c r="C82" s="203">
        <v>1995</v>
      </c>
      <c r="D82" s="204" t="s">
        <v>204</v>
      </c>
      <c r="E82" s="241">
        <f>SUM(DB_FEConversion!E82:H82)</f>
        <v>39838.571521466663</v>
      </c>
      <c r="F82" s="241">
        <f>SUM(DB_FEConversion!I82:L82)</f>
        <v>4316039.6209133333</v>
      </c>
      <c r="G82" s="241">
        <f>DB_FEConversion!M82</f>
        <v>1081924.4000000001</v>
      </c>
      <c r="H82" s="241">
        <f>SUM(DB_FEConversion!O82:S82)</f>
        <v>26690.304108999997</v>
      </c>
      <c r="I82" s="241">
        <f>SUM(DB_FEConversion!T82:X82)</f>
        <v>6782812.5007533338</v>
      </c>
      <c r="J82" s="241">
        <f>DB_FEConversion!Y82</f>
        <v>1497959.6394</v>
      </c>
      <c r="K82" s="241">
        <f>SUM(DB_FEConversion!AD82:AF82)</f>
        <v>19796.770722959998</v>
      </c>
      <c r="L82" s="241">
        <f>SUM(DB_FEConversion!AG82:AI82)</f>
        <v>2339443.4595840001</v>
      </c>
      <c r="M82" s="241">
        <f>DB_FEConversion!AJ82</f>
        <v>234798.15743999998</v>
      </c>
      <c r="N82" s="241">
        <f>SUM(DB_FEConversion!AK82:AL82)</f>
        <v>0</v>
      </c>
      <c r="O82" s="241">
        <f>SUM(DB_FEConversion!AM82:AN82)</f>
        <v>0</v>
      </c>
      <c r="P82" s="241">
        <f>DB_FEConversion!AO82</f>
        <v>0</v>
      </c>
      <c r="Q82" s="241">
        <f>DB_FEConversion!AP82</f>
        <v>501.52094999999991</v>
      </c>
      <c r="R82" s="241">
        <f>DB_FEConversion!AQ82</f>
        <v>68426.694000000003</v>
      </c>
      <c r="S82" s="241">
        <f>DB_FEConversion!AR82</f>
        <v>57022.245000000003</v>
      </c>
      <c r="T82" s="241">
        <f>SUM(DB_FEConversion!AS82,DB_FEConversion!AT82,DB_FEConversion!AZ82)</f>
        <v>130148.46303933335</v>
      </c>
      <c r="U82" s="241">
        <f>SUM(DB_FEConversion!BA82,DB_FEConversion!BB82,DB_FEConversion!BH82)</f>
        <v>62654341.107866675</v>
      </c>
      <c r="V82" s="241">
        <f>DB_FEConversion!BI82</f>
        <v>4909855.3362513715</v>
      </c>
      <c r="W82" s="241">
        <f>SUM(DB_FEConversion!BJ82:BK82)</f>
        <v>26677.675199999998</v>
      </c>
      <c r="X82" s="241">
        <f>SUM(DB_FEConversion!BL82:BM82)</f>
        <v>3408005.8650000002</v>
      </c>
      <c r="Y82" s="241">
        <f>DB_FEConversion!BN82</f>
        <v>991768.31325000001</v>
      </c>
      <c r="Z82" s="241">
        <f>DB_FEConversion!BO82</f>
        <v>498.63047039999998</v>
      </c>
      <c r="AA82" s="241">
        <f>DB_FEConversion!BS82</f>
        <v>118593.19296000001</v>
      </c>
      <c r="AB82" s="241">
        <f>DB_FEConversion!BW82</f>
        <v>60644.246400000004</v>
      </c>
      <c r="AC82" s="241">
        <f>SUM(DB_FEConversion!CA82:CB82)</f>
        <v>6181.2887586363631</v>
      </c>
      <c r="AD82" s="241">
        <f>SUM(DB_FEConversion!CC82:CD82)</f>
        <v>1121787.495409091</v>
      </c>
      <c r="AE82" s="241">
        <f>DB_FEConversion!CE82</f>
        <v>534918.65599999996</v>
      </c>
      <c r="AF82" s="241">
        <f>SUM(DB_FEConversion!CF82,DB_FEConversion!CI82)</f>
        <v>400420.13550000003</v>
      </c>
      <c r="AG82" s="241">
        <f>SUM(DB_FEConversion!CJ82,DB_FEConversion!CM82)</f>
        <v>90838167.881999999</v>
      </c>
      <c r="AH82" s="241">
        <f>DB_FEConversion!CN82</f>
        <v>41839818.240000002</v>
      </c>
      <c r="AI82" s="241">
        <f>SUM(DB_FEConversion!CR82,DB_FEConversion!CV82)</f>
        <v>801686.21700000006</v>
      </c>
      <c r="AJ82" s="241">
        <f>SUM(DB_FEConversion!CW82,DB_FEConversion!DA82)</f>
        <v>70846324.272</v>
      </c>
      <c r="AK82" s="241">
        <f>DB_FEConversion!DB82</f>
        <v>33890353.770000003</v>
      </c>
      <c r="AL82" s="241">
        <f>SUM(DB_FEConversion!DG82,DB_FEConversion!DJ82)</f>
        <v>1662.3464000000001</v>
      </c>
      <c r="AM82" s="241">
        <f>SUM(DB_FEConversion!DK82,DB_FEConversion!DN82)</f>
        <v>401182.76</v>
      </c>
      <c r="AN82" s="241">
        <f>DB_FEConversion!DO82</f>
        <v>136294.39999999999</v>
      </c>
      <c r="AO82" s="205">
        <f t="shared" si="1"/>
        <v>1454101.9236717962</v>
      </c>
      <c r="AP82" s="205">
        <f t="shared" si="1"/>
        <v>242895124.8504864</v>
      </c>
      <c r="AQ82" s="205">
        <f t="shared" si="1"/>
        <v>85235357.40374139</v>
      </c>
    </row>
    <row r="83" spans="1:43" x14ac:dyDescent="0.2">
      <c r="A83" s="203">
        <v>53</v>
      </c>
      <c r="B83" s="203" t="s">
        <v>58</v>
      </c>
      <c r="C83" s="203">
        <v>1995</v>
      </c>
      <c r="D83" s="204" t="s">
        <v>204</v>
      </c>
      <c r="E83" s="241">
        <f>SUM(DB_FEConversion!E83:H83)</f>
        <v>0</v>
      </c>
      <c r="F83" s="241">
        <f>SUM(DB_FEConversion!I83:L83)</f>
        <v>0</v>
      </c>
      <c r="G83" s="241">
        <f>DB_FEConversion!M83</f>
        <v>0</v>
      </c>
      <c r="H83" s="241">
        <f>SUM(DB_FEConversion!O83:S83)</f>
        <v>69.009373333333343</v>
      </c>
      <c r="I83" s="241">
        <f>SUM(DB_FEConversion!T83:X83)</f>
        <v>17537.366311111113</v>
      </c>
      <c r="J83" s="241">
        <f>DB_FEConversion!Y83</f>
        <v>3873.0640000000003</v>
      </c>
      <c r="K83" s="241">
        <f>SUM(DB_FEConversion!AD83:AF83)</f>
        <v>209.36182176</v>
      </c>
      <c r="L83" s="241">
        <f>SUM(DB_FEConversion!AG83:AI83)</f>
        <v>24740.911103999999</v>
      </c>
      <c r="M83" s="241">
        <f>DB_FEConversion!AJ83</f>
        <v>2483.1206399999996</v>
      </c>
      <c r="N83" s="241">
        <f>SUM(DB_FEConversion!AK83:AL83)</f>
        <v>0</v>
      </c>
      <c r="O83" s="241">
        <f>SUM(DB_FEConversion!AM83:AN83)</f>
        <v>0</v>
      </c>
      <c r="P83" s="241">
        <f>DB_FEConversion!AO83</f>
        <v>0</v>
      </c>
      <c r="Q83" s="241">
        <f>DB_FEConversion!AP83</f>
        <v>220.75199999999998</v>
      </c>
      <c r="R83" s="241">
        <f>DB_FEConversion!AQ83</f>
        <v>30119.040000000001</v>
      </c>
      <c r="S83" s="241">
        <f>DB_FEConversion!AR83</f>
        <v>25099.200000000001</v>
      </c>
      <c r="T83" s="241">
        <f>SUM(DB_FEConversion!AS83,DB_FEConversion!AT83,DB_FEConversion!AZ83)</f>
        <v>129.75704200000001</v>
      </c>
      <c r="U83" s="241">
        <f>SUM(DB_FEConversion!BA83,DB_FEConversion!BB83,DB_FEConversion!BH83)</f>
        <v>62465.9084</v>
      </c>
      <c r="V83" s="241">
        <f>DB_FEConversion!BI83</f>
        <v>4895.0889638039989</v>
      </c>
      <c r="W83" s="241">
        <f>SUM(DB_FEConversion!BJ83:BK83)</f>
        <v>2047.6748159999997</v>
      </c>
      <c r="X83" s="241">
        <f>SUM(DB_FEConversion!BL83:BM83)</f>
        <v>261585.30419999996</v>
      </c>
      <c r="Y83" s="241">
        <f>DB_FEConversion!BN83</f>
        <v>76124.286810000005</v>
      </c>
      <c r="Z83" s="241">
        <f>DB_FEConversion!BO83</f>
        <v>50.200948799999999</v>
      </c>
      <c r="AA83" s="241">
        <f>DB_FEConversion!BS83</f>
        <v>11939.685120000002</v>
      </c>
      <c r="AB83" s="241">
        <f>DB_FEConversion!BW83</f>
        <v>6105.5208000000002</v>
      </c>
      <c r="AC83" s="241">
        <f>SUM(DB_FEConversion!CA83:CB83)</f>
        <v>93.376974454545461</v>
      </c>
      <c r="AD83" s="241">
        <f>SUM(DB_FEConversion!CC83:CD83)</f>
        <v>16946.162263636365</v>
      </c>
      <c r="AE83" s="241">
        <f>DB_FEConversion!CE83</f>
        <v>8080.6912000000002</v>
      </c>
      <c r="AF83" s="241">
        <f>SUM(DB_FEConversion!CF83,DB_FEConversion!CI83)</f>
        <v>14421.349250000001</v>
      </c>
      <c r="AG83" s="241">
        <f>SUM(DB_FEConversion!CJ83,DB_FEConversion!CM83)</f>
        <v>3271586.0870000003</v>
      </c>
      <c r="AH83" s="241">
        <f>DB_FEConversion!CN83</f>
        <v>1506883.84</v>
      </c>
      <c r="AI83" s="241">
        <f>SUM(DB_FEConversion!CR83,DB_FEConversion!CV83)</f>
        <v>20543.252</v>
      </c>
      <c r="AJ83" s="241">
        <f>SUM(DB_FEConversion!CW83,DB_FEConversion!DA83)</f>
        <v>1815440.8320000002</v>
      </c>
      <c r="AK83" s="241">
        <f>DB_FEConversion!DB83</f>
        <v>868442.12000000011</v>
      </c>
      <c r="AL83" s="241">
        <f>SUM(DB_FEConversion!DG83,DB_FEConversion!DJ83)</f>
        <v>1047.8964599999999</v>
      </c>
      <c r="AM83" s="241">
        <f>SUM(DB_FEConversion!DK83,DB_FEConversion!DN83)</f>
        <v>252894.33899999995</v>
      </c>
      <c r="AN83" s="241">
        <f>DB_FEConversion!DO83</f>
        <v>85916.160000000003</v>
      </c>
      <c r="AO83" s="205">
        <f t="shared" si="1"/>
        <v>38832.630686347882</v>
      </c>
      <c r="AP83" s="205">
        <f t="shared" si="1"/>
        <v>5765255.6353987474</v>
      </c>
      <c r="AQ83" s="205">
        <f t="shared" si="1"/>
        <v>2587903.0924138045</v>
      </c>
    </row>
    <row r="84" spans="1:43" x14ac:dyDescent="0.2">
      <c r="A84" s="203">
        <v>11</v>
      </c>
      <c r="B84" s="203" t="s">
        <v>32</v>
      </c>
      <c r="C84" s="203">
        <v>2006</v>
      </c>
      <c r="D84" s="204" t="s">
        <v>200</v>
      </c>
      <c r="E84" s="241">
        <f>SUM(DB_FEConversion!E84:H84)</f>
        <v>0</v>
      </c>
      <c r="F84" s="241">
        <f>SUM(DB_FEConversion!I84:L84)</f>
        <v>0</v>
      </c>
      <c r="G84" s="241">
        <f>DB_FEConversion!M84</f>
        <v>0</v>
      </c>
      <c r="H84" s="241">
        <f>SUM(DB_FEConversion!O84:S84)</f>
        <v>12443.451694666666</v>
      </c>
      <c r="I84" s="241">
        <f>SUM(DB_FEConversion!T84:X84)</f>
        <v>3162256.9515288891</v>
      </c>
      <c r="J84" s="241">
        <f>DB_FEConversion!Y84</f>
        <v>698373.0247999999</v>
      </c>
      <c r="K84" s="241">
        <f>SUM(DB_FEConversion!AD84:AF84)</f>
        <v>1613.8307093999999</v>
      </c>
      <c r="L84" s="241">
        <f>SUM(DB_FEConversion!AG84:AI84)</f>
        <v>190711.18976000001</v>
      </c>
      <c r="M84" s="241">
        <f>DB_FEConversion!AJ84</f>
        <v>19140.721600000001</v>
      </c>
      <c r="N84" s="241">
        <f>SUM(DB_FEConversion!AK84:AL84)</f>
        <v>2405.8579199999999</v>
      </c>
      <c r="O84" s="241">
        <f>SUM(DB_FEConversion!AM84:AN84)</f>
        <v>385499.136</v>
      </c>
      <c r="P84" s="241">
        <f>DB_FEConversion!AO84</f>
        <v>55136.351999999999</v>
      </c>
      <c r="Q84" s="241">
        <f>DB_FEConversion!AP84</f>
        <v>10800.981449999999</v>
      </c>
      <c r="R84" s="241">
        <f>DB_FEConversion!AQ84</f>
        <v>1473668.1540000001</v>
      </c>
      <c r="S84" s="241">
        <f>DB_FEConversion!AR84</f>
        <v>1228056.7950000002</v>
      </c>
      <c r="T84" s="241">
        <f>SUM(DB_FEConversion!AS84,DB_FEConversion!AT84,DB_FEConversion!AZ84)</f>
        <v>632.46541333333334</v>
      </c>
      <c r="U84" s="241">
        <f>SUM(DB_FEConversion!BA84,DB_FEConversion!BB84,DB_FEConversion!BH84)</f>
        <v>304473.08266666671</v>
      </c>
      <c r="V84" s="241">
        <f>DB_FEConversion!BI84</f>
        <v>23859.779916959997</v>
      </c>
      <c r="W84" s="241">
        <f>SUM(DB_FEConversion!BJ84:BK84)</f>
        <v>8562.975167999999</v>
      </c>
      <c r="X84" s="241">
        <f>SUM(DB_FEConversion!BL84:BM84)</f>
        <v>1093898.5266</v>
      </c>
      <c r="Y84" s="241">
        <f>DB_FEConversion!BN84</f>
        <v>318336.86313000001</v>
      </c>
      <c r="Z84" s="241">
        <f>DB_FEConversion!BO84</f>
        <v>37.912050000000001</v>
      </c>
      <c r="AA84" s="241">
        <f>DB_FEConversion!BS84</f>
        <v>9016.9200000000019</v>
      </c>
      <c r="AB84" s="241">
        <f>DB_FEConversion!BW84</f>
        <v>4610.9250000000002</v>
      </c>
      <c r="AC84" s="241">
        <f>SUM(DB_FEConversion!CA84:CB84)</f>
        <v>5132.0630290000008</v>
      </c>
      <c r="AD84" s="241">
        <f>SUM(DB_FEConversion!CC84:CD84)</f>
        <v>931372.78590000013</v>
      </c>
      <c r="AE84" s="241">
        <f>DB_FEConversion!CE84</f>
        <v>444120.37120000005</v>
      </c>
      <c r="AF84" s="241">
        <f>SUM(DB_FEConversion!CF84,DB_FEConversion!CI84)</f>
        <v>20985.02175</v>
      </c>
      <c r="AG84" s="241">
        <f>SUM(DB_FEConversion!CJ84,DB_FEConversion!CM84)</f>
        <v>4760602.0769999996</v>
      </c>
      <c r="AH84" s="241">
        <f>DB_FEConversion!CN84</f>
        <v>2192720.64</v>
      </c>
      <c r="AI84" s="241">
        <f>SUM(DB_FEConversion!CR84,DB_FEConversion!CV84)</f>
        <v>51200.256000000001</v>
      </c>
      <c r="AJ84" s="241">
        <f>SUM(DB_FEConversion!CW84,DB_FEConversion!DA84)</f>
        <v>4524650.4960000003</v>
      </c>
      <c r="AK84" s="241">
        <f>DB_FEConversion!DB84</f>
        <v>2164431.36</v>
      </c>
      <c r="AL84" s="241">
        <f>SUM(DB_FEConversion!DG84,DB_FEConversion!DJ84)</f>
        <v>0</v>
      </c>
      <c r="AM84" s="241">
        <f>SUM(DB_FEConversion!DK84,DB_FEConversion!DN84)</f>
        <v>0</v>
      </c>
      <c r="AN84" s="241">
        <f>DB_FEConversion!DO84</f>
        <v>0</v>
      </c>
      <c r="AO84" s="205">
        <f t="shared" si="1"/>
        <v>113814.81518440001</v>
      </c>
      <c r="AP84" s="205">
        <f t="shared" si="1"/>
        <v>16836149.319455557</v>
      </c>
      <c r="AQ84" s="205">
        <f t="shared" si="1"/>
        <v>7148786.8326469604</v>
      </c>
    </row>
    <row r="85" spans="1:43" x14ac:dyDescent="0.2">
      <c r="A85" s="203">
        <v>12</v>
      </c>
      <c r="B85" s="203" t="s">
        <v>33</v>
      </c>
      <c r="C85" s="203">
        <v>2006</v>
      </c>
      <c r="D85" s="204" t="s">
        <v>200</v>
      </c>
      <c r="E85" s="241">
        <f>SUM(DB_FEConversion!E85:H85)</f>
        <v>0</v>
      </c>
      <c r="F85" s="241">
        <f>SUM(DB_FEConversion!I85:L85)</f>
        <v>0</v>
      </c>
      <c r="G85" s="241">
        <f>DB_FEConversion!M85</f>
        <v>0</v>
      </c>
      <c r="H85" s="241">
        <f>SUM(DB_FEConversion!O85:S85)</f>
        <v>8024.9938566666669</v>
      </c>
      <c r="I85" s="241">
        <f>SUM(DB_FEConversion!T85:X85)</f>
        <v>2039393.3477555555</v>
      </c>
      <c r="J85" s="241">
        <f>DB_FEConversion!Y85</f>
        <v>450392.65399999998</v>
      </c>
      <c r="K85" s="241">
        <f>SUM(DB_FEConversion!AD85:AF85)</f>
        <v>4605.249574800001</v>
      </c>
      <c r="L85" s="241">
        <f>SUM(DB_FEConversion!AG85:AI85)</f>
        <v>544216.08192000003</v>
      </c>
      <c r="M85" s="241">
        <f>DB_FEConversion!AJ85</f>
        <v>54620.227199999994</v>
      </c>
      <c r="N85" s="241">
        <f>SUM(DB_FEConversion!AK85:AL85)</f>
        <v>0</v>
      </c>
      <c r="O85" s="241">
        <f>SUM(DB_FEConversion!AM85:AN85)</f>
        <v>0</v>
      </c>
      <c r="P85" s="241">
        <f>DB_FEConversion!AO85</f>
        <v>0</v>
      </c>
      <c r="Q85" s="241">
        <f>DB_FEConversion!AP85</f>
        <v>137.00421</v>
      </c>
      <c r="R85" s="241">
        <f>DB_FEConversion!AQ85</f>
        <v>18692.629200000003</v>
      </c>
      <c r="S85" s="241">
        <f>DB_FEConversion!AR85</f>
        <v>15577.191000000001</v>
      </c>
      <c r="T85" s="241">
        <f>SUM(DB_FEConversion!AS85,DB_FEConversion!AT85,DB_FEConversion!AZ85)</f>
        <v>28.398400666666667</v>
      </c>
      <c r="U85" s="241">
        <f>SUM(DB_FEConversion!BA85,DB_FEConversion!BB85,DB_FEConversion!BH85)</f>
        <v>13671.180133333335</v>
      </c>
      <c r="V85" s="241">
        <f>DB_FEConversion!BI85</f>
        <v>1071.3306619079997</v>
      </c>
      <c r="W85" s="241">
        <f>SUM(DB_FEConversion!BJ85:BK85)</f>
        <v>4513.2552959999994</v>
      </c>
      <c r="X85" s="241">
        <f>SUM(DB_FEConversion!BL85:BM85)</f>
        <v>576557.00520000001</v>
      </c>
      <c r="Y85" s="241">
        <f>DB_FEConversion!BN85</f>
        <v>167784.61986000001</v>
      </c>
      <c r="Z85" s="241">
        <f>DB_FEConversion!BO85</f>
        <v>15.924060000000001</v>
      </c>
      <c r="AA85" s="241">
        <f>DB_FEConversion!BS85</f>
        <v>3787.344000000001</v>
      </c>
      <c r="AB85" s="241">
        <f>DB_FEConversion!BW85</f>
        <v>1936.7100000000003</v>
      </c>
      <c r="AC85" s="241">
        <f>SUM(DB_FEConversion!CA85:CB85)</f>
        <v>11015.034878181817</v>
      </c>
      <c r="AD85" s="241">
        <f>SUM(DB_FEConversion!CC85:CD85)</f>
        <v>1999021.3805454546</v>
      </c>
      <c r="AE85" s="241">
        <f>DB_FEConversion!CE85</f>
        <v>953223.16800000006</v>
      </c>
      <c r="AF85" s="241">
        <f>SUM(DB_FEConversion!CF85,DB_FEConversion!CI85)</f>
        <v>11189.101000000001</v>
      </c>
      <c r="AG85" s="241">
        <f>SUM(DB_FEConversion!CJ85,DB_FEConversion!CM85)</f>
        <v>2538327.4840000002</v>
      </c>
      <c r="AH85" s="241">
        <f>DB_FEConversion!CN85</f>
        <v>1169146.8800000001</v>
      </c>
      <c r="AI85" s="241">
        <f>SUM(DB_FEConversion!CR85,DB_FEConversion!CV85)</f>
        <v>0</v>
      </c>
      <c r="AJ85" s="241">
        <f>SUM(DB_FEConversion!CW85,DB_FEConversion!DA85)</f>
        <v>0</v>
      </c>
      <c r="AK85" s="241">
        <f>DB_FEConversion!DB85</f>
        <v>0</v>
      </c>
      <c r="AL85" s="241">
        <f>SUM(DB_FEConversion!DG85,DB_FEConversion!DJ85)</f>
        <v>0</v>
      </c>
      <c r="AM85" s="241">
        <f>SUM(DB_FEConversion!DK85,DB_FEConversion!DN85)</f>
        <v>0</v>
      </c>
      <c r="AN85" s="241">
        <f>DB_FEConversion!DO85</f>
        <v>0</v>
      </c>
      <c r="AO85" s="205">
        <f t="shared" si="1"/>
        <v>39528.961276315153</v>
      </c>
      <c r="AP85" s="205">
        <f t="shared" si="1"/>
        <v>7733666.4527543439</v>
      </c>
      <c r="AQ85" s="205">
        <f t="shared" si="1"/>
        <v>2813752.7807219084</v>
      </c>
    </row>
    <row r="86" spans="1:43" x14ac:dyDescent="0.2">
      <c r="A86" s="203">
        <v>13</v>
      </c>
      <c r="B86" s="203" t="s">
        <v>34</v>
      </c>
      <c r="C86" s="203">
        <v>2006</v>
      </c>
      <c r="D86" s="204" t="s">
        <v>200</v>
      </c>
      <c r="E86" s="241">
        <f>SUM(DB_FEConversion!E86:H86)</f>
        <v>0</v>
      </c>
      <c r="F86" s="241">
        <f>SUM(DB_FEConversion!I86:L86)</f>
        <v>0</v>
      </c>
      <c r="G86" s="241">
        <f>DB_FEConversion!M86</f>
        <v>0</v>
      </c>
      <c r="H86" s="241">
        <f>SUM(DB_FEConversion!O86:S86)</f>
        <v>864.47511133333342</v>
      </c>
      <c r="I86" s="241">
        <f>SUM(DB_FEConversion!T86:X86)</f>
        <v>219689.23875111114</v>
      </c>
      <c r="J86" s="241">
        <f>DB_FEConversion!Y86</f>
        <v>48517.574800000002</v>
      </c>
      <c r="K86" s="241">
        <f>SUM(DB_FEConversion!AD86:AF86)</f>
        <v>7647.5878877999994</v>
      </c>
      <c r="L86" s="241">
        <f>SUM(DB_FEConversion!AG86:AI86)</f>
        <v>903738.27711999998</v>
      </c>
      <c r="M86" s="241">
        <f>DB_FEConversion!AJ86</f>
        <v>90703.659199999995</v>
      </c>
      <c r="N86" s="241">
        <f>SUM(DB_FEConversion!AK86:AL86)</f>
        <v>533.96141</v>
      </c>
      <c r="O86" s="241">
        <f>SUM(DB_FEConversion!AM86:AN86)</f>
        <v>85558.527999999991</v>
      </c>
      <c r="P86" s="241">
        <f>DB_FEConversion!AO86</f>
        <v>12237.083500000001</v>
      </c>
      <c r="Q86" s="241">
        <f>DB_FEConversion!AP86</f>
        <v>61.258679999999991</v>
      </c>
      <c r="R86" s="241">
        <f>DB_FEConversion!AQ86</f>
        <v>8358.0336000000007</v>
      </c>
      <c r="S86" s="241">
        <f>DB_FEConversion!AR86</f>
        <v>6965.0280000000002</v>
      </c>
      <c r="T86" s="241">
        <f>SUM(DB_FEConversion!AS86,DB_FEConversion!AT86,DB_FEConversion!AZ86)</f>
        <v>661.860592</v>
      </c>
      <c r="U86" s="241">
        <f>SUM(DB_FEConversion!BA86,DB_FEConversion!BB86,DB_FEConversion!BH86)</f>
        <v>318624.11840000004</v>
      </c>
      <c r="V86" s="241">
        <f>DB_FEConversion!BI86</f>
        <v>24968.714063904001</v>
      </c>
      <c r="W86" s="241">
        <f>SUM(DB_FEConversion!BJ86:BK86)</f>
        <v>1614.9788159999998</v>
      </c>
      <c r="X86" s="241">
        <f>SUM(DB_FEConversion!BL86:BM86)</f>
        <v>206309.47919999997</v>
      </c>
      <c r="Y86" s="241">
        <f>DB_FEConversion!BN86</f>
        <v>60038.395560000004</v>
      </c>
      <c r="Z86" s="241">
        <f>DB_FEConversion!BO86</f>
        <v>74.895029999999991</v>
      </c>
      <c r="AA86" s="241">
        <f>DB_FEConversion!BS86</f>
        <v>17812.872000000003</v>
      </c>
      <c r="AB86" s="241">
        <f>DB_FEConversion!BW86</f>
        <v>9108.8549999999996</v>
      </c>
      <c r="AC86" s="241">
        <f>SUM(DB_FEConversion!CA86:CB86)</f>
        <v>20019.433807909089</v>
      </c>
      <c r="AD86" s="241">
        <f>SUM(DB_FEConversion!CC86:CD86)</f>
        <v>3633150.2034272728</v>
      </c>
      <c r="AE86" s="241">
        <f>DB_FEConversion!CE86</f>
        <v>1732449.1776000001</v>
      </c>
      <c r="AF86" s="241">
        <f>SUM(DB_FEConversion!CF86,DB_FEConversion!CI86)</f>
        <v>2783.6655000000001</v>
      </c>
      <c r="AG86" s="241">
        <f>SUM(DB_FEConversion!CJ86,DB_FEConversion!CM86)</f>
        <v>631494.402</v>
      </c>
      <c r="AH86" s="241">
        <f>DB_FEConversion!CN86</f>
        <v>290864.64000000001</v>
      </c>
      <c r="AI86" s="241">
        <f>SUM(DB_FEConversion!CR86,DB_FEConversion!CV86)</f>
        <v>0</v>
      </c>
      <c r="AJ86" s="241">
        <f>SUM(DB_FEConversion!CW86,DB_FEConversion!DA86)</f>
        <v>0</v>
      </c>
      <c r="AK86" s="241">
        <f>DB_FEConversion!DB86</f>
        <v>0</v>
      </c>
      <c r="AL86" s="241">
        <f>SUM(DB_FEConversion!DG86,DB_FEConversion!DJ86)</f>
        <v>0</v>
      </c>
      <c r="AM86" s="241">
        <f>SUM(DB_FEConversion!DK86,DB_FEConversion!DN86)</f>
        <v>0</v>
      </c>
      <c r="AN86" s="241">
        <f>DB_FEConversion!DO86</f>
        <v>0</v>
      </c>
      <c r="AO86" s="205">
        <f t="shared" si="1"/>
        <v>34262.11683504242</v>
      </c>
      <c r="AP86" s="205">
        <f t="shared" si="1"/>
        <v>6024735.152498384</v>
      </c>
      <c r="AQ86" s="205">
        <f t="shared" si="1"/>
        <v>2275853.1277239043</v>
      </c>
    </row>
    <row r="87" spans="1:43" x14ac:dyDescent="0.2">
      <c r="A87" s="203">
        <v>14</v>
      </c>
      <c r="B87" s="203" t="s">
        <v>35</v>
      </c>
      <c r="C87" s="203">
        <v>2006</v>
      </c>
      <c r="D87" s="204" t="s">
        <v>200</v>
      </c>
      <c r="E87" s="241">
        <f>SUM(DB_FEConversion!E87:H87)</f>
        <v>0</v>
      </c>
      <c r="F87" s="241">
        <f>SUM(DB_FEConversion!I87:L87)</f>
        <v>0</v>
      </c>
      <c r="G87" s="241">
        <f>DB_FEConversion!M87</f>
        <v>0</v>
      </c>
      <c r="H87" s="241">
        <f>SUM(DB_FEConversion!O87:S87)</f>
        <v>9599.4692513333357</v>
      </c>
      <c r="I87" s="241">
        <f>SUM(DB_FEConversion!T87:X87)</f>
        <v>2439515.105284445</v>
      </c>
      <c r="J87" s="241">
        <f>DB_FEConversion!Y87</f>
        <v>538758.09879999992</v>
      </c>
      <c r="K87" s="241">
        <f>SUM(DB_FEConversion!AD87:AF87)</f>
        <v>2647.4165508000006</v>
      </c>
      <c r="L87" s="241">
        <f>SUM(DB_FEConversion!AG87:AI87)</f>
        <v>312853.11232000001</v>
      </c>
      <c r="M87" s="241">
        <f>DB_FEConversion!AJ87</f>
        <v>31399.491199999997</v>
      </c>
      <c r="N87" s="241">
        <f>SUM(DB_FEConversion!AK87:AL87)</f>
        <v>0</v>
      </c>
      <c r="O87" s="241">
        <f>SUM(DB_FEConversion!AM87:AN87)</f>
        <v>0</v>
      </c>
      <c r="P87" s="241">
        <f>DB_FEConversion!AO87</f>
        <v>0</v>
      </c>
      <c r="Q87" s="241">
        <f>DB_FEConversion!AP87</f>
        <v>3.3112799999999996</v>
      </c>
      <c r="R87" s="241">
        <f>DB_FEConversion!AQ87</f>
        <v>451.78560000000004</v>
      </c>
      <c r="S87" s="241">
        <f>DB_FEConversion!AR87</f>
        <v>376.488</v>
      </c>
      <c r="T87" s="241">
        <f>SUM(DB_FEConversion!AS87,DB_FEConversion!AT87,DB_FEConversion!AZ87)</f>
        <v>6.6060973333333344</v>
      </c>
      <c r="U87" s="241">
        <f>SUM(DB_FEConversion!BA87,DB_FEConversion!BB87,DB_FEConversion!BH87)</f>
        <v>3180.2194666666669</v>
      </c>
      <c r="V87" s="241">
        <f>DB_FEConversion!BI87</f>
        <v>249.215253768</v>
      </c>
      <c r="W87" s="241">
        <f>SUM(DB_FEConversion!BJ87:BK87)</f>
        <v>62.622911999999992</v>
      </c>
      <c r="X87" s="241">
        <f>SUM(DB_FEConversion!BL87:BM87)</f>
        <v>7999.9193999999989</v>
      </c>
      <c r="Y87" s="241">
        <f>DB_FEConversion!BN87</f>
        <v>2328.0671700000003</v>
      </c>
      <c r="Z87" s="241">
        <f>DB_FEConversion!BO87</f>
        <v>5.9640299999999993</v>
      </c>
      <c r="AA87" s="241">
        <f>DB_FEConversion!BS87</f>
        <v>1418.4720000000002</v>
      </c>
      <c r="AB87" s="241">
        <f>DB_FEConversion!BW87</f>
        <v>725.35500000000002</v>
      </c>
      <c r="AC87" s="241">
        <f>SUM(DB_FEConversion!CA87:CB87)</f>
        <v>373.78597100000002</v>
      </c>
      <c r="AD87" s="241">
        <f>SUM(DB_FEConversion!CC87:CD87)</f>
        <v>67835.114100000006</v>
      </c>
      <c r="AE87" s="241">
        <f>DB_FEConversion!CE87</f>
        <v>32346.828800000003</v>
      </c>
      <c r="AF87" s="241">
        <f>SUM(DB_FEConversion!CF87,DB_FEConversion!CI87)</f>
        <v>2120.83025</v>
      </c>
      <c r="AG87" s="241">
        <f>SUM(DB_FEConversion!CJ87,DB_FEConversion!CM87)</f>
        <v>481125.49100000004</v>
      </c>
      <c r="AH87" s="241">
        <f>DB_FEConversion!CN87</f>
        <v>221605.12</v>
      </c>
      <c r="AI87" s="241">
        <f>SUM(DB_FEConversion!CR87,DB_FEConversion!CV87)</f>
        <v>3740.3050000000007</v>
      </c>
      <c r="AJ87" s="241">
        <f>SUM(DB_FEConversion!CW87,DB_FEConversion!DA87)</f>
        <v>330536.88</v>
      </c>
      <c r="AK87" s="241">
        <f>DB_FEConversion!DB87</f>
        <v>158117.05000000002</v>
      </c>
      <c r="AL87" s="241">
        <f>SUM(DB_FEConversion!DG87,DB_FEConversion!DJ87)</f>
        <v>0</v>
      </c>
      <c r="AM87" s="241">
        <f>SUM(DB_FEConversion!DK87,DB_FEConversion!DN87)</f>
        <v>0</v>
      </c>
      <c r="AN87" s="241">
        <f>DB_FEConversion!DO87</f>
        <v>0</v>
      </c>
      <c r="AO87" s="205">
        <f t="shared" si="1"/>
        <v>18560.31134246667</v>
      </c>
      <c r="AP87" s="205">
        <f t="shared" si="1"/>
        <v>3644916.0991711114</v>
      </c>
      <c r="AQ87" s="205">
        <f t="shared" si="1"/>
        <v>985905.7142237681</v>
      </c>
    </row>
    <row r="88" spans="1:43" x14ac:dyDescent="0.2">
      <c r="A88" s="203">
        <v>15</v>
      </c>
      <c r="B88" s="203" t="s">
        <v>36</v>
      </c>
      <c r="C88" s="203">
        <v>2006</v>
      </c>
      <c r="D88" s="204" t="s">
        <v>200</v>
      </c>
      <c r="E88" s="241">
        <f>SUM(DB_FEConversion!E88:H88)</f>
        <v>0</v>
      </c>
      <c r="F88" s="241">
        <f>SUM(DB_FEConversion!I88:L88)</f>
        <v>0</v>
      </c>
      <c r="G88" s="241">
        <f>DB_FEConversion!M88</f>
        <v>0</v>
      </c>
      <c r="H88" s="241">
        <f>SUM(DB_FEConversion!O88:S88)</f>
        <v>34998.369106666665</v>
      </c>
      <c r="I88" s="241">
        <f>SUM(DB_FEConversion!T88:X88)</f>
        <v>8894142.7760888897</v>
      </c>
      <c r="J88" s="241">
        <f>DB_FEConversion!Y88</f>
        <v>1964239.3039999998</v>
      </c>
      <c r="K88" s="241">
        <f>SUM(DB_FEConversion!AD88:AF88)</f>
        <v>7448.2520658000003</v>
      </c>
      <c r="L88" s="241">
        <f>SUM(DB_FEConversion!AG88:AI88)</f>
        <v>880182.16831999994</v>
      </c>
      <c r="M88" s="241">
        <f>DB_FEConversion!AJ88</f>
        <v>88339.451199999996</v>
      </c>
      <c r="N88" s="241">
        <f>SUM(DB_FEConversion!AK88:AL88)</f>
        <v>11657.4164</v>
      </c>
      <c r="O88" s="241">
        <f>SUM(DB_FEConversion!AM88:AN88)</f>
        <v>1867909.1199999999</v>
      </c>
      <c r="P88" s="241">
        <f>DB_FEConversion!AO88</f>
        <v>267159.34000000003</v>
      </c>
      <c r="Q88" s="241">
        <f>DB_FEConversion!AP88</f>
        <v>244.20689999999996</v>
      </c>
      <c r="R88" s="241">
        <f>DB_FEConversion!AQ88</f>
        <v>33319.188000000002</v>
      </c>
      <c r="S88" s="241">
        <f>DB_FEConversion!AR88</f>
        <v>27765.99</v>
      </c>
      <c r="T88" s="241">
        <f>SUM(DB_FEConversion!AS88,DB_FEConversion!AT88,DB_FEConversion!AZ88)</f>
        <v>442.53034266666674</v>
      </c>
      <c r="U88" s="241">
        <f>SUM(DB_FEConversion!BA88,DB_FEConversion!BB88,DB_FEConversion!BH88)</f>
        <v>213037.06853333337</v>
      </c>
      <c r="V88" s="241">
        <f>DB_FEConversion!BI88</f>
        <v>16694.472709511996</v>
      </c>
      <c r="W88" s="241">
        <f>SUM(DB_FEConversion!BJ88:BK88)</f>
        <v>13168.748736000001</v>
      </c>
      <c r="X88" s="241">
        <f>SUM(DB_FEConversion!BL88:BM88)</f>
        <v>1682274.5082</v>
      </c>
      <c r="Y88" s="241">
        <f>DB_FEConversion!BN88</f>
        <v>489560.93901000009</v>
      </c>
      <c r="Z88" s="241">
        <f>DB_FEConversion!BO88</f>
        <v>910.99809000000005</v>
      </c>
      <c r="AA88" s="241">
        <f>DB_FEConversion!BS88</f>
        <v>216669.81600000005</v>
      </c>
      <c r="AB88" s="241">
        <f>DB_FEConversion!BW88</f>
        <v>110797.06500000002</v>
      </c>
      <c r="AC88" s="241">
        <f>SUM(DB_FEConversion!CA88:CB88)</f>
        <v>171065.89421045454</v>
      </c>
      <c r="AD88" s="241">
        <f>SUM(DB_FEConversion!CC88:CD88)</f>
        <v>31045238.057863638</v>
      </c>
      <c r="AE88" s="241">
        <f>DB_FEConversion!CE88</f>
        <v>14803763.712000001</v>
      </c>
      <c r="AF88" s="241">
        <f>SUM(DB_FEConversion!CF88,DB_FEConversion!CI88)</f>
        <v>39695.059250000006</v>
      </c>
      <c r="AG88" s="241">
        <f>SUM(DB_FEConversion!CJ88,DB_FEConversion!CM88)</f>
        <v>9005107.727</v>
      </c>
      <c r="AH88" s="241">
        <f>DB_FEConversion!CN88</f>
        <v>4147728.64</v>
      </c>
      <c r="AI88" s="241">
        <f>SUM(DB_FEConversion!CR88,DB_FEConversion!CV88)</f>
        <v>22962.078000000001</v>
      </c>
      <c r="AJ88" s="241">
        <f>SUM(DB_FEConversion!CW88,DB_FEConversion!DA88)</f>
        <v>2029196.4479999999</v>
      </c>
      <c r="AK88" s="241">
        <f>DB_FEConversion!DB88</f>
        <v>970695.18</v>
      </c>
      <c r="AL88" s="241">
        <f>SUM(DB_FEConversion!DG88,DB_FEConversion!DJ88)</f>
        <v>0</v>
      </c>
      <c r="AM88" s="241">
        <f>SUM(DB_FEConversion!DK88,DB_FEConversion!DN88)</f>
        <v>0</v>
      </c>
      <c r="AN88" s="241">
        <f>DB_FEConversion!DO88</f>
        <v>0</v>
      </c>
      <c r="AO88" s="205">
        <f t="shared" si="1"/>
        <v>302593.55310158787</v>
      </c>
      <c r="AP88" s="205">
        <f t="shared" si="1"/>
        <v>55867076.878005855</v>
      </c>
      <c r="AQ88" s="205">
        <f t="shared" si="1"/>
        <v>22886744.093919512</v>
      </c>
    </row>
    <row r="89" spans="1:43" x14ac:dyDescent="0.2">
      <c r="A89" s="203">
        <v>16</v>
      </c>
      <c r="B89" s="203" t="s">
        <v>37</v>
      </c>
      <c r="C89" s="203">
        <v>2006</v>
      </c>
      <c r="D89" s="204" t="s">
        <v>200</v>
      </c>
      <c r="E89" s="241">
        <f>SUM(DB_FEConversion!E89:H89)</f>
        <v>0</v>
      </c>
      <c r="F89" s="241">
        <f>SUM(DB_FEConversion!I89:L89)</f>
        <v>0</v>
      </c>
      <c r="G89" s="241">
        <f>DB_FEConversion!M89</f>
        <v>0</v>
      </c>
      <c r="H89" s="241">
        <f>SUM(DB_FEConversion!O89:S89)</f>
        <v>113.20191433333333</v>
      </c>
      <c r="I89" s="241">
        <f>SUM(DB_FEConversion!T89:X89)</f>
        <v>28768.025891111116</v>
      </c>
      <c r="J89" s="241">
        <f>DB_FEConversion!Y89</f>
        <v>6353.3145999999997</v>
      </c>
      <c r="K89" s="241">
        <f>SUM(DB_FEConversion!AD89:AF89)</f>
        <v>111.50964300000003</v>
      </c>
      <c r="L89" s="241">
        <f>SUM(DB_FEConversion!AG89:AI89)</f>
        <v>13177.427200000002</v>
      </c>
      <c r="M89" s="241">
        <f>DB_FEConversion!AJ89</f>
        <v>1322.5519999999999</v>
      </c>
      <c r="N89" s="241">
        <f>SUM(DB_FEConversion!AK89:AL89)</f>
        <v>1.2126299999999999</v>
      </c>
      <c r="O89" s="241">
        <f>SUM(DB_FEConversion!AM89:AN89)</f>
        <v>194.30399999999997</v>
      </c>
      <c r="P89" s="241">
        <f>DB_FEConversion!AO89</f>
        <v>27.790500000000005</v>
      </c>
      <c r="Q89" s="241">
        <f>DB_FEConversion!AP89</f>
        <v>0.13796999999999998</v>
      </c>
      <c r="R89" s="241">
        <f>DB_FEConversion!AQ89</f>
        <v>18.824400000000001</v>
      </c>
      <c r="S89" s="241">
        <f>DB_FEConversion!AR89</f>
        <v>15.687000000000001</v>
      </c>
      <c r="T89" s="241">
        <f>SUM(DB_FEConversion!AS89,DB_FEConversion!AT89,DB_FEConversion!AZ89)</f>
        <v>36.138088666666668</v>
      </c>
      <c r="U89" s="241">
        <f>SUM(DB_FEConversion!BA89,DB_FEConversion!BB89,DB_FEConversion!BH89)</f>
        <v>17397.117733333333</v>
      </c>
      <c r="V89" s="241">
        <f>DB_FEConversion!BI89</f>
        <v>1363.310663364</v>
      </c>
      <c r="W89" s="241">
        <f>SUM(DB_FEConversion!BJ89:BK89)</f>
        <v>13.846271999999999</v>
      </c>
      <c r="X89" s="241">
        <f>SUM(DB_FEConversion!BL89:BM89)</f>
        <v>1768.8263999999999</v>
      </c>
      <c r="Y89" s="241">
        <f>DB_FEConversion!BN89</f>
        <v>514.74851999999998</v>
      </c>
      <c r="Z89" s="241">
        <f>DB_FEConversion!BO89</f>
        <v>33.526440000000001</v>
      </c>
      <c r="AA89" s="241">
        <f>DB_FEConversion!BS89</f>
        <v>7973.8560000000007</v>
      </c>
      <c r="AB89" s="241">
        <f>DB_FEConversion!BW89</f>
        <v>4077.54</v>
      </c>
      <c r="AC89" s="241">
        <f>SUM(DB_FEConversion!CA89:CB89)</f>
        <v>902.95923599999981</v>
      </c>
      <c r="AD89" s="241">
        <f>SUM(DB_FEConversion!CC89:CD89)</f>
        <v>163870.0956</v>
      </c>
      <c r="AE89" s="241">
        <f>DB_FEConversion!CE89</f>
        <v>78140.620800000004</v>
      </c>
      <c r="AF89" s="241">
        <f>SUM(DB_FEConversion!CF89,DB_FEConversion!CI89)</f>
        <v>108.60849999999999</v>
      </c>
      <c r="AG89" s="241">
        <f>SUM(DB_FEConversion!CJ89,DB_FEConversion!CM89)</f>
        <v>24638.614000000001</v>
      </c>
      <c r="AH89" s="241">
        <f>DB_FEConversion!CN89</f>
        <v>11348.48</v>
      </c>
      <c r="AI89" s="241">
        <f>SUM(DB_FEConversion!CR89,DB_FEConversion!CV89)</f>
        <v>0</v>
      </c>
      <c r="AJ89" s="241">
        <f>SUM(DB_FEConversion!CW89,DB_FEConversion!DA89)</f>
        <v>0</v>
      </c>
      <c r="AK89" s="241">
        <f>DB_FEConversion!DB89</f>
        <v>0</v>
      </c>
      <c r="AL89" s="241">
        <f>SUM(DB_FEConversion!DG89,DB_FEConversion!DJ89)</f>
        <v>0</v>
      </c>
      <c r="AM89" s="241">
        <f>SUM(DB_FEConversion!DK89,DB_FEConversion!DN89)</f>
        <v>0</v>
      </c>
      <c r="AN89" s="241">
        <f>DB_FEConversion!DO89</f>
        <v>0</v>
      </c>
      <c r="AO89" s="205">
        <f t="shared" si="1"/>
        <v>1321.1406939999999</v>
      </c>
      <c r="AP89" s="205">
        <f t="shared" si="1"/>
        <v>257807.09122444445</v>
      </c>
      <c r="AQ89" s="205">
        <f t="shared" si="1"/>
        <v>103164.044083364</v>
      </c>
    </row>
    <row r="90" spans="1:43" x14ac:dyDescent="0.2">
      <c r="A90" s="203">
        <v>17</v>
      </c>
      <c r="B90" s="203" t="s">
        <v>38</v>
      </c>
      <c r="C90" s="203">
        <v>2006</v>
      </c>
      <c r="D90" s="204" t="s">
        <v>200</v>
      </c>
      <c r="E90" s="241">
        <f>SUM(DB_FEConversion!E90:H90)</f>
        <v>0</v>
      </c>
      <c r="F90" s="241">
        <f>SUM(DB_FEConversion!I90:L90)</f>
        <v>0</v>
      </c>
      <c r="G90" s="241">
        <f>DB_FEConversion!M90</f>
        <v>0</v>
      </c>
      <c r="H90" s="241">
        <f>SUM(DB_FEConversion!O90:S90)</f>
        <v>30267.245723333333</v>
      </c>
      <c r="I90" s="241">
        <f>SUM(DB_FEConversion!T90:X90)</f>
        <v>7691821.4126444459</v>
      </c>
      <c r="J90" s="241">
        <f>DB_FEConversion!Y90</f>
        <v>1698710.9739999999</v>
      </c>
      <c r="K90" s="241">
        <f>SUM(DB_FEConversion!AD90:AF90)</f>
        <v>3114.5728782000001</v>
      </c>
      <c r="L90" s="241">
        <f>SUM(DB_FEConversion!AG90:AI90)</f>
        <v>368058.36927999998</v>
      </c>
      <c r="M90" s="241">
        <f>DB_FEConversion!AJ90</f>
        <v>36940.164799999999</v>
      </c>
      <c r="N90" s="241">
        <f>SUM(DB_FEConversion!AK90:AL90)</f>
        <v>0</v>
      </c>
      <c r="O90" s="241">
        <f>SUM(DB_FEConversion!AM90:AN90)</f>
        <v>0</v>
      </c>
      <c r="P90" s="241">
        <f>DB_FEConversion!AO90</f>
        <v>0</v>
      </c>
      <c r="Q90" s="241">
        <f>DB_FEConversion!AP90</f>
        <v>0</v>
      </c>
      <c r="R90" s="241">
        <f>DB_FEConversion!AQ90</f>
        <v>0</v>
      </c>
      <c r="S90" s="241">
        <f>DB_FEConversion!AR90</f>
        <v>0</v>
      </c>
      <c r="T90" s="241">
        <f>SUM(DB_FEConversion!AS90,DB_FEConversion!AT90,DB_FEConversion!AZ90)</f>
        <v>3303.2050239999999</v>
      </c>
      <c r="U90" s="241">
        <f>SUM(DB_FEConversion!BA90,DB_FEConversion!BB90,DB_FEConversion!BH90)</f>
        <v>1590185.0048000002</v>
      </c>
      <c r="V90" s="241">
        <f>DB_FEConversion!BI90</f>
        <v>124613.525469888</v>
      </c>
      <c r="W90" s="241">
        <f>SUM(DB_FEConversion!BJ90:BK90)</f>
        <v>1252.4582399999999</v>
      </c>
      <c r="X90" s="241">
        <f>SUM(DB_FEConversion!BL90:BM90)</f>
        <v>159998.38800000001</v>
      </c>
      <c r="Y90" s="241">
        <f>DB_FEConversion!BN90</f>
        <v>46561.343399999998</v>
      </c>
      <c r="Z90" s="241">
        <f>DB_FEConversion!BO90</f>
        <v>12.287700000000001</v>
      </c>
      <c r="AA90" s="241">
        <f>DB_FEConversion!BS90</f>
        <v>2922.4800000000005</v>
      </c>
      <c r="AB90" s="241">
        <f>DB_FEConversion!BW90</f>
        <v>1494.45</v>
      </c>
      <c r="AC90" s="241">
        <f>SUM(DB_FEConversion!CA90:CB90)</f>
        <v>2674.730321272727</v>
      </c>
      <c r="AD90" s="241">
        <f>SUM(DB_FEConversion!CC90:CD90)</f>
        <v>485413.17921818182</v>
      </c>
      <c r="AE90" s="241">
        <f>DB_FEConversion!CE90</f>
        <v>231466.80320000002</v>
      </c>
      <c r="AF90" s="241">
        <f>SUM(DB_FEConversion!CF90,DB_FEConversion!CI90)</f>
        <v>13943.256250000002</v>
      </c>
      <c r="AG90" s="241">
        <f>SUM(DB_FEConversion!CJ90,DB_FEConversion!CM90)</f>
        <v>3163127.2750000004</v>
      </c>
      <c r="AH90" s="241">
        <f>DB_FEConversion!CN90</f>
        <v>1456928</v>
      </c>
      <c r="AI90" s="241">
        <f>SUM(DB_FEConversion!CR90,DB_FEConversion!CV90)</f>
        <v>203818.606</v>
      </c>
      <c r="AJ90" s="241">
        <f>SUM(DB_FEConversion!CW90,DB_FEConversion!DA90)</f>
        <v>18011784.096000001</v>
      </c>
      <c r="AK90" s="241">
        <f>DB_FEConversion!DB90</f>
        <v>8616194.8599999994</v>
      </c>
      <c r="AL90" s="241">
        <f>SUM(DB_FEConversion!DG90,DB_FEConversion!DJ90)</f>
        <v>0</v>
      </c>
      <c r="AM90" s="241">
        <f>SUM(DB_FEConversion!DK90,DB_FEConversion!DN90)</f>
        <v>0</v>
      </c>
      <c r="AN90" s="241">
        <f>DB_FEConversion!DO90</f>
        <v>0</v>
      </c>
      <c r="AO90" s="205">
        <f t="shared" si="1"/>
        <v>258386.36213680607</v>
      </c>
      <c r="AP90" s="205">
        <f t="shared" si="1"/>
        <v>31473310.204942629</v>
      </c>
      <c r="AQ90" s="205">
        <f t="shared" si="1"/>
        <v>12212910.120869886</v>
      </c>
    </row>
    <row r="91" spans="1:43" x14ac:dyDescent="0.2">
      <c r="A91" s="203">
        <v>21</v>
      </c>
      <c r="B91" s="203" t="s">
        <v>39</v>
      </c>
      <c r="C91" s="203">
        <v>2006</v>
      </c>
      <c r="D91" s="204" t="s">
        <v>201</v>
      </c>
      <c r="E91" s="241">
        <f>SUM(DB_FEConversion!E91:H91)</f>
        <v>25479.290493066666</v>
      </c>
      <c r="F91" s="241">
        <f>SUM(DB_FEConversion!I91:L91)</f>
        <v>2760380.7837733338</v>
      </c>
      <c r="G91" s="241">
        <f>DB_FEConversion!M91</f>
        <v>691959.20000000007</v>
      </c>
      <c r="H91" s="241">
        <f>SUM(DB_FEConversion!O91:S91)</f>
        <v>145014.17375733337</v>
      </c>
      <c r="I91" s="241">
        <f>SUM(DB_FEConversion!T91:X91)</f>
        <v>36852481.954897776</v>
      </c>
      <c r="J91" s="241">
        <f>DB_FEConversion!Y91</f>
        <v>8138737.5184000004</v>
      </c>
      <c r="K91" s="241">
        <f>SUM(DB_FEConversion!AD91:AF91)</f>
        <v>12459.475686000002</v>
      </c>
      <c r="L91" s="241">
        <f>SUM(DB_FEConversion!AG91:AI91)</f>
        <v>1472373.4144000001</v>
      </c>
      <c r="M91" s="241">
        <f>DB_FEConversion!AJ91</f>
        <v>147774.704</v>
      </c>
      <c r="N91" s="241">
        <f>SUM(DB_FEConversion!AK91:AL91)</f>
        <v>0</v>
      </c>
      <c r="O91" s="241">
        <f>SUM(DB_FEConversion!AM91:AN91)</f>
        <v>0</v>
      </c>
      <c r="P91" s="241">
        <f>DB_FEConversion!AO91</f>
        <v>0</v>
      </c>
      <c r="Q91" s="241">
        <f>DB_FEConversion!AP91</f>
        <v>0.41390999999999994</v>
      </c>
      <c r="R91" s="241">
        <f>DB_FEConversion!AQ91</f>
        <v>56.473200000000006</v>
      </c>
      <c r="S91" s="241">
        <f>DB_FEConversion!AR91</f>
        <v>47.061</v>
      </c>
      <c r="T91" s="241">
        <f>SUM(DB_FEConversion!AS91,DB_FEConversion!AT91,DB_FEConversion!AZ91)</f>
        <v>14639.365771333332</v>
      </c>
      <c r="U91" s="241">
        <f>SUM(DB_FEConversion!BA91,DB_FEConversion!BB91,DB_FEConversion!BH91)</f>
        <v>7047488.6542666666</v>
      </c>
      <c r="V91" s="241">
        <f>DB_FEConversion!BI91</f>
        <v>552270.58755195606</v>
      </c>
      <c r="W91" s="241">
        <f>SUM(DB_FEConversion!BJ91:BK91)</f>
        <v>12289.195776</v>
      </c>
      <c r="X91" s="241">
        <f>SUM(DB_FEConversion!BL91:BM91)</f>
        <v>1569913.8311999999</v>
      </c>
      <c r="Y91" s="241">
        <f>DB_FEConversion!BN91</f>
        <v>456862.70916000003</v>
      </c>
      <c r="Z91" s="241">
        <f>DB_FEConversion!BO91</f>
        <v>20.369610000000002</v>
      </c>
      <c r="AA91" s="241">
        <f>DB_FEConversion!BS91</f>
        <v>4844.6640000000016</v>
      </c>
      <c r="AB91" s="241">
        <f>DB_FEConversion!BW91</f>
        <v>2477.3850000000002</v>
      </c>
      <c r="AC91" s="241">
        <f>SUM(DB_FEConversion!CA91:CB91)</f>
        <v>60290.047613454546</v>
      </c>
      <c r="AD91" s="241">
        <f>SUM(DB_FEConversion!CC91:CD91)</f>
        <v>10941508.179163639</v>
      </c>
      <c r="AE91" s="241">
        <f>DB_FEConversion!CE91</f>
        <v>5217402.4704000009</v>
      </c>
      <c r="AF91" s="241">
        <f>SUM(DB_FEConversion!CF91,DB_FEConversion!CI91)</f>
        <v>84518.299249999996</v>
      </c>
      <c r="AG91" s="241">
        <f>SUM(DB_FEConversion!CJ91,DB_FEConversion!CM91)</f>
        <v>19173579.887000002</v>
      </c>
      <c r="AH91" s="241">
        <f>DB_FEConversion!CN91</f>
        <v>8831299.8399999999</v>
      </c>
      <c r="AI91" s="241">
        <f>SUM(DB_FEConversion!CR91,DB_FEConversion!CV91)</f>
        <v>314600.34600000002</v>
      </c>
      <c r="AJ91" s="241">
        <f>SUM(DB_FEConversion!CW91,DB_FEConversion!DA91)</f>
        <v>27801747.936000001</v>
      </c>
      <c r="AK91" s="241">
        <f>DB_FEConversion!DB91</f>
        <v>13299364.260000002</v>
      </c>
      <c r="AL91" s="241">
        <f>SUM(DB_FEConversion!DG91,DB_FEConversion!DJ91)</f>
        <v>0</v>
      </c>
      <c r="AM91" s="241">
        <f>SUM(DB_FEConversion!DK91,DB_FEConversion!DN91)</f>
        <v>0</v>
      </c>
      <c r="AN91" s="241">
        <f>DB_FEConversion!DO91</f>
        <v>0</v>
      </c>
      <c r="AO91" s="205">
        <f t="shared" si="1"/>
        <v>669310.97786718793</v>
      </c>
      <c r="AP91" s="205">
        <f t="shared" si="1"/>
        <v>107624375.77790143</v>
      </c>
      <c r="AQ91" s="205">
        <f t="shared" si="1"/>
        <v>37338195.735511959</v>
      </c>
    </row>
    <row r="92" spans="1:43" x14ac:dyDescent="0.2">
      <c r="A92" s="203">
        <v>22</v>
      </c>
      <c r="B92" s="203" t="s">
        <v>40</v>
      </c>
      <c r="C92" s="203">
        <v>2006</v>
      </c>
      <c r="D92" s="204" t="s">
        <v>201</v>
      </c>
      <c r="E92" s="241">
        <f>SUM(DB_FEConversion!E92:H92)</f>
        <v>56.676353066666671</v>
      </c>
      <c r="F92" s="241">
        <f>SUM(DB_FEConversion!I92:L92)</f>
        <v>6140.2147733333341</v>
      </c>
      <c r="G92" s="241">
        <f>DB_FEConversion!M92</f>
        <v>1539.2</v>
      </c>
      <c r="H92" s="241">
        <f>SUM(DB_FEConversion!O92:S92)</f>
        <v>39708.789678000001</v>
      </c>
      <c r="I92" s="241">
        <f>SUM(DB_FEConversion!T92:X92)</f>
        <v>10091202.929639999</v>
      </c>
      <c r="J92" s="241">
        <f>DB_FEConversion!Y92</f>
        <v>2228605.7147999997</v>
      </c>
      <c r="K92" s="241">
        <f>SUM(DB_FEConversion!AD92:AF92)</f>
        <v>8343.487004999999</v>
      </c>
      <c r="L92" s="241">
        <f>SUM(DB_FEConversion!AG92:AI92)</f>
        <v>985974.75199999998</v>
      </c>
      <c r="M92" s="241">
        <f>DB_FEConversion!AJ92</f>
        <v>98957.319999999992</v>
      </c>
      <c r="N92" s="241">
        <f>SUM(DB_FEConversion!AK92:AL92)</f>
        <v>0</v>
      </c>
      <c r="O92" s="241">
        <f>SUM(DB_FEConversion!AM92:AN92)</f>
        <v>0</v>
      </c>
      <c r="P92" s="241">
        <f>DB_FEConversion!AO92</f>
        <v>0</v>
      </c>
      <c r="Q92" s="241">
        <f>DB_FEConversion!AP92</f>
        <v>0.13796999999999998</v>
      </c>
      <c r="R92" s="241">
        <f>DB_FEConversion!AQ92</f>
        <v>18.824400000000001</v>
      </c>
      <c r="S92" s="241">
        <f>DB_FEConversion!AR92</f>
        <v>15.687000000000001</v>
      </c>
      <c r="T92" s="241">
        <f>SUM(DB_FEConversion!AS92,DB_FEConversion!AT92,DB_FEConversion!AZ92)</f>
        <v>10792.643111999998</v>
      </c>
      <c r="U92" s="241">
        <f>SUM(DB_FEConversion!BA92,DB_FEConversion!BB92,DB_FEConversion!BH92)</f>
        <v>5195650.6223999998</v>
      </c>
      <c r="V92" s="241">
        <f>DB_FEConversion!BI92</f>
        <v>407152.8402121439</v>
      </c>
      <c r="W92" s="241">
        <f>SUM(DB_FEConversion!BJ92:BK92)</f>
        <v>28884.896831999999</v>
      </c>
      <c r="X92" s="241">
        <f>SUM(DB_FEConversion!BL92:BM92)</f>
        <v>3689972.8733999999</v>
      </c>
      <c r="Y92" s="241">
        <f>DB_FEConversion!BN92</f>
        <v>1073823.9068700001</v>
      </c>
      <c r="Z92" s="241">
        <f>DB_FEConversion!BO92</f>
        <v>5.8641300000000003</v>
      </c>
      <c r="AA92" s="241">
        <f>DB_FEConversion!BS92</f>
        <v>1394.7120000000002</v>
      </c>
      <c r="AB92" s="241">
        <f>DB_FEConversion!BW92</f>
        <v>713.20500000000004</v>
      </c>
      <c r="AC92" s="241">
        <f>SUM(DB_FEConversion!CA92:CB92)</f>
        <v>11297.390387000001</v>
      </c>
      <c r="AD92" s="241">
        <f>SUM(DB_FEConversion!CC92:CD92)</f>
        <v>2050263.5877</v>
      </c>
      <c r="AE92" s="241">
        <f>DB_FEConversion!CE92</f>
        <v>977657.75360000005</v>
      </c>
      <c r="AF92" s="241">
        <f>SUM(DB_FEConversion!CF92,DB_FEConversion!CI92)</f>
        <v>44815.020250000001</v>
      </c>
      <c r="AG92" s="241">
        <f>SUM(DB_FEConversion!CJ92,DB_FEConversion!CM92)</f>
        <v>10166607.451000001</v>
      </c>
      <c r="AH92" s="241">
        <f>DB_FEConversion!CN92</f>
        <v>4682712.32</v>
      </c>
      <c r="AI92" s="241">
        <f>SUM(DB_FEConversion!CR92,DB_FEConversion!CV92)</f>
        <v>229732.84600000005</v>
      </c>
      <c r="AJ92" s="241">
        <f>SUM(DB_FEConversion!CW92,DB_FEConversion!DA92)</f>
        <v>20301867.936000001</v>
      </c>
      <c r="AK92" s="241">
        <f>DB_FEConversion!DB92</f>
        <v>9711689.2600000016</v>
      </c>
      <c r="AL92" s="241">
        <f>SUM(DB_FEConversion!DG92,DB_FEConversion!DJ92)</f>
        <v>0</v>
      </c>
      <c r="AM92" s="241">
        <f>SUM(DB_FEConversion!DK92,DB_FEConversion!DN92)</f>
        <v>0</v>
      </c>
      <c r="AN92" s="241">
        <f>DB_FEConversion!DO92</f>
        <v>0</v>
      </c>
      <c r="AO92" s="205">
        <f t="shared" si="1"/>
        <v>373637.75171706674</v>
      </c>
      <c r="AP92" s="205">
        <f t="shared" si="1"/>
        <v>52489093.903313331</v>
      </c>
      <c r="AQ92" s="205">
        <f t="shared" si="1"/>
        <v>19182867.207482144</v>
      </c>
    </row>
    <row r="93" spans="1:43" x14ac:dyDescent="0.2">
      <c r="A93" s="203">
        <v>23</v>
      </c>
      <c r="B93" s="203" t="s">
        <v>41</v>
      </c>
      <c r="C93" s="203">
        <v>2006</v>
      </c>
      <c r="D93" s="204" t="s">
        <v>201</v>
      </c>
      <c r="E93" s="241">
        <f>SUM(DB_FEConversion!E93:H93)</f>
        <v>795.92128513333341</v>
      </c>
      <c r="F93" s="241">
        <f>SUM(DB_FEConversion!I93:L93)</f>
        <v>86228.689196666674</v>
      </c>
      <c r="G93" s="241">
        <f>DB_FEConversion!M93</f>
        <v>21615.4</v>
      </c>
      <c r="H93" s="241">
        <f>SUM(DB_FEConversion!O93:S93)</f>
        <v>22313.650026000003</v>
      </c>
      <c r="I93" s="241">
        <f>SUM(DB_FEConversion!T93:X93)</f>
        <v>5670572.49388</v>
      </c>
      <c r="J93" s="241">
        <f>DB_FEConversion!Y93</f>
        <v>1252325.4515999998</v>
      </c>
      <c r="K93" s="241">
        <f>SUM(DB_FEConversion!AD93:AF93)</f>
        <v>96061.511519399995</v>
      </c>
      <c r="L93" s="241">
        <f>SUM(DB_FEConversion!AG93:AI93)</f>
        <v>11351875.413759999</v>
      </c>
      <c r="M93" s="241">
        <f>DB_FEConversion!AJ93</f>
        <v>1139330.5615999999</v>
      </c>
      <c r="N93" s="241">
        <f>SUM(DB_FEConversion!AK93:AL93)</f>
        <v>0</v>
      </c>
      <c r="O93" s="241">
        <f>SUM(DB_FEConversion!AM93:AN93)</f>
        <v>0</v>
      </c>
      <c r="P93" s="241">
        <f>DB_FEConversion!AO93</f>
        <v>0</v>
      </c>
      <c r="Q93" s="241">
        <f>DB_FEConversion!AP93</f>
        <v>144.59255999999996</v>
      </c>
      <c r="R93" s="241">
        <f>DB_FEConversion!AQ93</f>
        <v>19727.9712</v>
      </c>
      <c r="S93" s="241">
        <f>DB_FEConversion!AR93</f>
        <v>16439.975999999999</v>
      </c>
      <c r="T93" s="241">
        <f>SUM(DB_FEConversion!AS93,DB_FEConversion!AT93,DB_FEConversion!AZ93)</f>
        <v>14027.774062</v>
      </c>
      <c r="U93" s="241">
        <f>SUM(DB_FEConversion!BA93,DB_FEConversion!BB93,DB_FEConversion!BH93)</f>
        <v>6753064.3124000002</v>
      </c>
      <c r="V93" s="241">
        <f>DB_FEConversion!BI93</f>
        <v>529198.26885104401</v>
      </c>
      <c r="W93" s="241">
        <f>SUM(DB_FEConversion!BJ93:BK93)</f>
        <v>133895.02367999998</v>
      </c>
      <c r="X93" s="241">
        <f>SUM(DB_FEConversion!BL93:BM93)</f>
        <v>17104752.291000001</v>
      </c>
      <c r="Y93" s="241">
        <f>DB_FEConversion!BN93</f>
        <v>4977676.68255</v>
      </c>
      <c r="Z93" s="241">
        <f>DB_FEConversion!BO93</f>
        <v>45.104850000000006</v>
      </c>
      <c r="AA93" s="241">
        <f>DB_FEConversion!BS93</f>
        <v>10727.640000000003</v>
      </c>
      <c r="AB93" s="241">
        <f>DB_FEConversion!BW93</f>
        <v>5485.7250000000004</v>
      </c>
      <c r="AC93" s="241">
        <f>SUM(DB_FEConversion!CA93:CB93)</f>
        <v>23700.455359545456</v>
      </c>
      <c r="AD93" s="241">
        <f>SUM(DB_FEConversion!CC93:CD93)</f>
        <v>4301186.2891363632</v>
      </c>
      <c r="AE93" s="241">
        <f>DB_FEConversion!CE93</f>
        <v>2050998.784</v>
      </c>
      <c r="AF93" s="241">
        <f>SUM(DB_FEConversion!CF93,DB_FEConversion!CI93)</f>
        <v>215086.46775000001</v>
      </c>
      <c r="AG93" s="241">
        <f>SUM(DB_FEConversion!CJ93,DB_FEConversion!CM93)</f>
        <v>48793901.541000001</v>
      </c>
      <c r="AH93" s="241">
        <f>DB_FEConversion!CN93</f>
        <v>22474341.120000001</v>
      </c>
      <c r="AI93" s="241">
        <f>SUM(DB_FEConversion!CR93,DB_FEConversion!CV93)</f>
        <v>532.92700000000002</v>
      </c>
      <c r="AJ93" s="241">
        <f>SUM(DB_FEConversion!CW93,DB_FEConversion!DA93)</f>
        <v>47095.631999999998</v>
      </c>
      <c r="AK93" s="241">
        <f>DB_FEConversion!DB93</f>
        <v>22528.87</v>
      </c>
      <c r="AL93" s="241">
        <f>SUM(DB_FEConversion!DG93,DB_FEConversion!DJ93)</f>
        <v>0</v>
      </c>
      <c r="AM93" s="241">
        <f>SUM(DB_FEConversion!DK93,DB_FEConversion!DN93)</f>
        <v>0</v>
      </c>
      <c r="AN93" s="241">
        <f>DB_FEConversion!DO93</f>
        <v>0</v>
      </c>
      <c r="AO93" s="205">
        <f t="shared" si="1"/>
        <v>506603.42809207883</v>
      </c>
      <c r="AP93" s="205">
        <f t="shared" si="1"/>
        <v>94139132.273573041</v>
      </c>
      <c r="AQ93" s="205">
        <f t="shared" si="1"/>
        <v>32489940.839601044</v>
      </c>
    </row>
    <row r="94" spans="1:43" x14ac:dyDescent="0.2">
      <c r="A94" s="203">
        <v>24</v>
      </c>
      <c r="B94" s="203" t="s">
        <v>42</v>
      </c>
      <c r="C94" s="203">
        <v>2006</v>
      </c>
      <c r="D94" s="204" t="s">
        <v>201</v>
      </c>
      <c r="E94" s="241">
        <f>SUM(DB_FEConversion!E94:H94)</f>
        <v>658.86260440000001</v>
      </c>
      <c r="F94" s="241">
        <f>SUM(DB_FEConversion!I94:L94)</f>
        <v>71379.996740000002</v>
      </c>
      <c r="G94" s="241">
        <f>DB_FEConversion!M94</f>
        <v>17893.2</v>
      </c>
      <c r="H94" s="241">
        <f>SUM(DB_FEConversion!O94:S94)</f>
        <v>1585.4903523333332</v>
      </c>
      <c r="I94" s="241">
        <f>SUM(DB_FEConversion!T94:X94)</f>
        <v>402920.99099777779</v>
      </c>
      <c r="J94" s="241">
        <f>DB_FEConversion!Y94</f>
        <v>88983.645399999994</v>
      </c>
      <c r="K94" s="241">
        <f>SUM(DB_FEConversion!AD94:AF94)</f>
        <v>10646.309154600001</v>
      </c>
      <c r="L94" s="241">
        <f>SUM(DB_FEConversion!AG94:AI94)</f>
        <v>1258106.1158400001</v>
      </c>
      <c r="M94" s="241">
        <f>DB_FEConversion!AJ94</f>
        <v>126269.77439999999</v>
      </c>
      <c r="N94" s="241">
        <f>SUM(DB_FEConversion!AK94:AL94)</f>
        <v>0</v>
      </c>
      <c r="O94" s="241">
        <f>SUM(DB_FEConversion!AM94:AN94)</f>
        <v>0</v>
      </c>
      <c r="P94" s="241">
        <f>DB_FEConversion!AO94</f>
        <v>0</v>
      </c>
      <c r="Q94" s="241">
        <f>DB_FEConversion!AP94</f>
        <v>0.13796999999999998</v>
      </c>
      <c r="R94" s="241">
        <f>DB_FEConversion!AQ94</f>
        <v>18.824400000000001</v>
      </c>
      <c r="S94" s="241">
        <f>DB_FEConversion!AR94</f>
        <v>15.687000000000001</v>
      </c>
      <c r="T94" s="241">
        <f>SUM(DB_FEConversion!AS94,DB_FEConversion!AT94,DB_FEConversion!AZ94)</f>
        <v>29064.873799999998</v>
      </c>
      <c r="U94" s="241">
        <f>SUM(DB_FEConversion!BA94,DB_FEConversion!BB94,DB_FEConversion!BH94)</f>
        <v>13992024.759999998</v>
      </c>
      <c r="V94" s="241">
        <f>DB_FEConversion!BI94</f>
        <v>1096473.3842556002</v>
      </c>
      <c r="W94" s="241">
        <f>SUM(DB_FEConversion!BJ94:BK94)</f>
        <v>23485.794815999998</v>
      </c>
      <c r="X94" s="241">
        <f>SUM(DB_FEConversion!BL94:BM94)</f>
        <v>3000251.1792000001</v>
      </c>
      <c r="Y94" s="241">
        <f>DB_FEConversion!BN94</f>
        <v>873107.08056000015</v>
      </c>
      <c r="Z94" s="241">
        <f>DB_FEConversion!BO94</f>
        <v>0.14985000000000001</v>
      </c>
      <c r="AA94" s="241">
        <f>DB_FEConversion!BS94</f>
        <v>35.640000000000008</v>
      </c>
      <c r="AB94" s="241">
        <f>DB_FEConversion!BW94</f>
        <v>18.225000000000001</v>
      </c>
      <c r="AC94" s="241">
        <f>SUM(DB_FEConversion!CA94:CB94)</f>
        <v>6404.5815236363633</v>
      </c>
      <c r="AD94" s="241">
        <f>SUM(DB_FEConversion!CC94:CD94)</f>
        <v>1162310.926909091</v>
      </c>
      <c r="AE94" s="241">
        <f>DB_FEConversion!CE94</f>
        <v>554242.04800000007</v>
      </c>
      <c r="AF94" s="241">
        <f>SUM(DB_FEConversion!CF94,DB_FEConversion!CI94)</f>
        <v>18788.866249999999</v>
      </c>
      <c r="AG94" s="241">
        <f>SUM(DB_FEConversion!CJ94,DB_FEConversion!CM94)</f>
        <v>4262388.5150000006</v>
      </c>
      <c r="AH94" s="241">
        <f>DB_FEConversion!CN94</f>
        <v>1963244.8</v>
      </c>
      <c r="AI94" s="241">
        <f>SUM(DB_FEConversion!CR94,DB_FEConversion!CV94)</f>
        <v>4.4990000000000006</v>
      </c>
      <c r="AJ94" s="241">
        <f>SUM(DB_FEConversion!CW94,DB_FEConversion!DA94)</f>
        <v>397.58399999999995</v>
      </c>
      <c r="AK94" s="241">
        <f>DB_FEConversion!DB94</f>
        <v>190.19</v>
      </c>
      <c r="AL94" s="241">
        <f>SUM(DB_FEConversion!DG94,DB_FEConversion!DJ94)</f>
        <v>22.66836</v>
      </c>
      <c r="AM94" s="241">
        <f>SUM(DB_FEConversion!DK94,DB_FEConversion!DN94)</f>
        <v>5470.6739999999991</v>
      </c>
      <c r="AN94" s="241">
        <f>DB_FEConversion!DO94</f>
        <v>1858.56</v>
      </c>
      <c r="AO94" s="205">
        <f t="shared" si="1"/>
        <v>90662.233680969686</v>
      </c>
      <c r="AP94" s="205">
        <f t="shared" si="1"/>
        <v>24155305.207086865</v>
      </c>
      <c r="AQ94" s="205">
        <f t="shared" si="1"/>
        <v>4722296.5946156001</v>
      </c>
    </row>
    <row r="95" spans="1:43" x14ac:dyDescent="0.2">
      <c r="A95" s="203">
        <v>25</v>
      </c>
      <c r="B95" s="203" t="s">
        <v>43</v>
      </c>
      <c r="C95" s="203">
        <v>2006</v>
      </c>
      <c r="D95" s="204" t="s">
        <v>201</v>
      </c>
      <c r="E95" s="241">
        <f>SUM(DB_FEConversion!E95:H95)</f>
        <v>1209.0047046</v>
      </c>
      <c r="F95" s="241">
        <f>SUM(DB_FEConversion!I95:L95)</f>
        <v>130981.40841</v>
      </c>
      <c r="G95" s="241">
        <f>DB_FEConversion!M95</f>
        <v>32833.800000000003</v>
      </c>
      <c r="H95" s="241">
        <f>SUM(DB_FEConversion!O95:S95)</f>
        <v>4209.0409319999999</v>
      </c>
      <c r="I95" s="241">
        <f>SUM(DB_FEConversion!T95:X95)</f>
        <v>1069644.4421600001</v>
      </c>
      <c r="J95" s="241">
        <f>DB_FEConversion!Y95</f>
        <v>236227.11119999998</v>
      </c>
      <c r="K95" s="241">
        <f>SUM(DB_FEConversion!AD95:AF95)</f>
        <v>32673.904296600005</v>
      </c>
      <c r="L95" s="241">
        <f>SUM(DB_FEConversion!AG95:AI95)</f>
        <v>3861172.7526400001</v>
      </c>
      <c r="M95" s="241">
        <f>DB_FEConversion!AJ95</f>
        <v>387526.4623999999</v>
      </c>
      <c r="N95" s="241">
        <f>SUM(DB_FEConversion!AK95:AL95)</f>
        <v>0</v>
      </c>
      <c r="O95" s="241">
        <f>SUM(DB_FEConversion!AM95:AN95)</f>
        <v>0</v>
      </c>
      <c r="P95" s="241">
        <f>DB_FEConversion!AO95</f>
        <v>0</v>
      </c>
      <c r="Q95" s="241">
        <f>DB_FEConversion!AP95</f>
        <v>1.2417299999999998</v>
      </c>
      <c r="R95" s="241">
        <f>DB_FEConversion!AQ95</f>
        <v>169.4196</v>
      </c>
      <c r="S95" s="241">
        <f>DB_FEConversion!AR95</f>
        <v>141.18299999999999</v>
      </c>
      <c r="T95" s="241">
        <f>SUM(DB_FEConversion!AS95,DB_FEConversion!AT95,DB_FEConversion!AZ95)</f>
        <v>70215.993564666671</v>
      </c>
      <c r="U95" s="241">
        <f>SUM(DB_FEConversion!BA95,DB_FEConversion!BB95,DB_FEConversion!BH95)</f>
        <v>33802449.212933332</v>
      </c>
      <c r="V95" s="241">
        <f>DB_FEConversion!BI95</f>
        <v>2648900.8217444755</v>
      </c>
      <c r="W95" s="241">
        <f>SUM(DB_FEConversion!BJ95:BK95)</f>
        <v>31960.027967999995</v>
      </c>
      <c r="X95" s="241">
        <f>SUM(DB_FEConversion!BL95:BM95)</f>
        <v>4082813.1365999999</v>
      </c>
      <c r="Y95" s="241">
        <f>DB_FEConversion!BN95</f>
        <v>1188144.87363</v>
      </c>
      <c r="Z95" s="241">
        <f>DB_FEConversion!BO95</f>
        <v>149.09076000000002</v>
      </c>
      <c r="AA95" s="241">
        <f>DB_FEConversion!BS95</f>
        <v>35459.424000000006</v>
      </c>
      <c r="AB95" s="241">
        <f>DB_FEConversion!BW95</f>
        <v>18132.660000000003</v>
      </c>
      <c r="AC95" s="241">
        <f>SUM(DB_FEConversion!CA95:CB95)</f>
        <v>5137.6801072727267</v>
      </c>
      <c r="AD95" s="241">
        <f>SUM(DB_FEConversion!CC95:CD95)</f>
        <v>932392.17981818179</v>
      </c>
      <c r="AE95" s="241">
        <f>DB_FEConversion!CE95</f>
        <v>444606.46399999998</v>
      </c>
      <c r="AF95" s="241">
        <f>SUM(DB_FEConversion!CF95,DB_FEConversion!CI95)</f>
        <v>27239.442999999999</v>
      </c>
      <c r="AG95" s="241">
        <f>SUM(DB_FEConversion!CJ95,DB_FEConversion!CM95)</f>
        <v>6179462.2119999994</v>
      </c>
      <c r="AH95" s="241">
        <f>DB_FEConversion!CN95</f>
        <v>2846243.84</v>
      </c>
      <c r="AI95" s="241">
        <f>SUM(DB_FEConversion!CR95,DB_FEConversion!CV95)</f>
        <v>0</v>
      </c>
      <c r="AJ95" s="241">
        <f>SUM(DB_FEConversion!CW95,DB_FEConversion!DA95)</f>
        <v>0</v>
      </c>
      <c r="AK95" s="241">
        <f>DB_FEConversion!DB95</f>
        <v>0</v>
      </c>
      <c r="AL95" s="241">
        <f>SUM(DB_FEConversion!DG95,DB_FEConversion!DJ95)</f>
        <v>4.2932500000000005</v>
      </c>
      <c r="AM95" s="241">
        <f>SUM(DB_FEConversion!DK95,DB_FEConversion!DN95)</f>
        <v>1036.1125</v>
      </c>
      <c r="AN95" s="241">
        <f>DB_FEConversion!DO95</f>
        <v>352</v>
      </c>
      <c r="AO95" s="205">
        <f t="shared" si="1"/>
        <v>172799.72031313938</v>
      </c>
      <c r="AP95" s="205">
        <f t="shared" si="1"/>
        <v>50095580.300661512</v>
      </c>
      <c r="AQ95" s="205">
        <f t="shared" si="1"/>
        <v>7803109.2159744753</v>
      </c>
    </row>
    <row r="96" spans="1:43" x14ac:dyDescent="0.2">
      <c r="A96" s="203">
        <v>26</v>
      </c>
      <c r="B96" s="203" t="s">
        <v>44</v>
      </c>
      <c r="C96" s="203">
        <v>2006</v>
      </c>
      <c r="D96" s="204" t="s">
        <v>201</v>
      </c>
      <c r="E96" s="241">
        <f>SUM(DB_FEConversion!E96:H96)</f>
        <v>50.954221266666671</v>
      </c>
      <c r="F96" s="241">
        <f>SUM(DB_FEConversion!I96:L96)</f>
        <v>5520.2892433333345</v>
      </c>
      <c r="G96" s="241">
        <f>DB_FEConversion!M96</f>
        <v>1383.8</v>
      </c>
      <c r="H96" s="241">
        <f>SUM(DB_FEConversion!O96:S96)</f>
        <v>1747.3969589999997</v>
      </c>
      <c r="I96" s="241">
        <f>SUM(DB_FEConversion!T96:X96)</f>
        <v>444066.35042000003</v>
      </c>
      <c r="J96" s="241">
        <f>DB_FEConversion!Y96</f>
        <v>98070.449399999998</v>
      </c>
      <c r="K96" s="241">
        <f>SUM(DB_FEConversion!AD96:AF96)</f>
        <v>94943.652018600013</v>
      </c>
      <c r="L96" s="241">
        <f>SUM(DB_FEConversion!AG96:AI96)</f>
        <v>11219774.621440001</v>
      </c>
      <c r="M96" s="241">
        <f>DB_FEConversion!AJ96</f>
        <v>1126072.2703999998</v>
      </c>
      <c r="N96" s="241">
        <f>SUM(DB_FEConversion!AK96:AL96)</f>
        <v>0</v>
      </c>
      <c r="O96" s="241">
        <f>SUM(DB_FEConversion!AM96:AN96)</f>
        <v>0</v>
      </c>
      <c r="P96" s="241">
        <f>DB_FEConversion!AO96</f>
        <v>0</v>
      </c>
      <c r="Q96" s="241">
        <f>DB_FEConversion!AP96</f>
        <v>292.91030999999998</v>
      </c>
      <c r="R96" s="241">
        <f>DB_FEConversion!AQ96</f>
        <v>39964.201200000003</v>
      </c>
      <c r="S96" s="241">
        <f>DB_FEConversion!AR96</f>
        <v>33303.501000000004</v>
      </c>
      <c r="T96" s="241">
        <f>SUM(DB_FEConversion!AS96,DB_FEConversion!AT96,DB_FEConversion!AZ96)</f>
        <v>335202.62332066667</v>
      </c>
      <c r="U96" s="241">
        <f>SUM(DB_FEConversion!BA96,DB_FEConversion!BB96,DB_FEConversion!BH96)</f>
        <v>161368786.16413337</v>
      </c>
      <c r="V96" s="241">
        <f>DB_FEConversion!BI96</f>
        <v>12645530.730078949</v>
      </c>
      <c r="W96" s="241">
        <f>SUM(DB_FEConversion!BJ96:BK96)</f>
        <v>54018.083328000001</v>
      </c>
      <c r="X96" s="241">
        <f>SUM(DB_FEConversion!BL96:BM96)</f>
        <v>6900674.1935999999</v>
      </c>
      <c r="Y96" s="241">
        <f>DB_FEConversion!BN96</f>
        <v>2008174.3624800004</v>
      </c>
      <c r="Z96" s="241">
        <f>DB_FEConversion!BO96</f>
        <v>114.19569000000001</v>
      </c>
      <c r="AA96" s="241">
        <f>DB_FEConversion!BS96</f>
        <v>27160.056000000004</v>
      </c>
      <c r="AB96" s="241">
        <f>DB_FEConversion!BW96</f>
        <v>13888.665000000001</v>
      </c>
      <c r="AC96" s="241">
        <f>SUM(DB_FEConversion!CA96:CB96)</f>
        <v>18151.004484636363</v>
      </c>
      <c r="AD96" s="241">
        <f>SUM(DB_FEConversion!CC96:CD96)</f>
        <v>3294065.4700090908</v>
      </c>
      <c r="AE96" s="241">
        <f>DB_FEConversion!CE96</f>
        <v>1570758.3488</v>
      </c>
      <c r="AF96" s="241">
        <f>SUM(DB_FEConversion!CF96,DB_FEConversion!CI96)</f>
        <v>65572.853499999997</v>
      </c>
      <c r="AG96" s="241">
        <f>SUM(DB_FEConversion!CJ96,DB_FEConversion!CM96)</f>
        <v>14875670.194</v>
      </c>
      <c r="AH96" s="241">
        <f>DB_FEConversion!CN96</f>
        <v>6851694.0800000001</v>
      </c>
      <c r="AI96" s="241">
        <f>SUM(DB_FEConversion!CR96,DB_FEConversion!CV96)</f>
        <v>16.769000000000002</v>
      </c>
      <c r="AJ96" s="241">
        <f>SUM(DB_FEConversion!CW96,DB_FEConversion!DA96)</f>
        <v>1481.904</v>
      </c>
      <c r="AK96" s="241">
        <f>DB_FEConversion!DB96</f>
        <v>708.8900000000001</v>
      </c>
      <c r="AL96" s="241">
        <f>SUM(DB_FEConversion!DG96,DB_FEConversion!DJ96)</f>
        <v>0</v>
      </c>
      <c r="AM96" s="241">
        <f>SUM(DB_FEConversion!DK96,DB_FEConversion!DN96)</f>
        <v>0</v>
      </c>
      <c r="AN96" s="241">
        <f>DB_FEConversion!DO96</f>
        <v>0</v>
      </c>
      <c r="AO96" s="205">
        <f t="shared" si="1"/>
        <v>570110.44283216971</v>
      </c>
      <c r="AP96" s="205">
        <f t="shared" si="1"/>
        <v>198177163.44404581</v>
      </c>
      <c r="AQ96" s="205">
        <f t="shared" si="1"/>
        <v>24349585.097158946</v>
      </c>
    </row>
    <row r="97" spans="1:43" x14ac:dyDescent="0.2">
      <c r="A97" s="203">
        <v>27</v>
      </c>
      <c r="B97" s="203" t="s">
        <v>45</v>
      </c>
      <c r="C97" s="203">
        <v>2006</v>
      </c>
      <c r="D97" s="204" t="s">
        <v>201</v>
      </c>
      <c r="E97" s="241">
        <f>SUM(DB_FEConversion!E97:H97)</f>
        <v>180.65587539999999</v>
      </c>
      <c r="F97" s="241">
        <f>SUM(DB_FEConversion!I97:L97)</f>
        <v>19571.934590000001</v>
      </c>
      <c r="G97" s="241">
        <f>DB_FEConversion!M97</f>
        <v>4906.2</v>
      </c>
      <c r="H97" s="241">
        <f>SUM(DB_FEConversion!O97:S97)</f>
        <v>2714.4571580000002</v>
      </c>
      <c r="I97" s="241">
        <f>SUM(DB_FEConversion!T97:X97)</f>
        <v>689825.55870666681</v>
      </c>
      <c r="J97" s="241">
        <f>DB_FEConversion!Y97</f>
        <v>152345.4828</v>
      </c>
      <c r="K97" s="241">
        <f>SUM(DB_FEConversion!AD97:AF97)</f>
        <v>10464.341206200002</v>
      </c>
      <c r="L97" s="241">
        <f>SUM(DB_FEConversion!AG97:AI97)</f>
        <v>1236602.4204799999</v>
      </c>
      <c r="M97" s="241">
        <f>DB_FEConversion!AJ97</f>
        <v>124111.55679999999</v>
      </c>
      <c r="N97" s="241">
        <f>SUM(DB_FEConversion!AK97:AL97)</f>
        <v>0</v>
      </c>
      <c r="O97" s="241">
        <f>SUM(DB_FEConversion!AM97:AN97)</f>
        <v>0</v>
      </c>
      <c r="P97" s="241">
        <f>DB_FEConversion!AO97</f>
        <v>0</v>
      </c>
      <c r="Q97" s="241">
        <f>DB_FEConversion!AP97</f>
        <v>5.7947399999999991</v>
      </c>
      <c r="R97" s="241">
        <f>DB_FEConversion!AQ97</f>
        <v>790.62480000000005</v>
      </c>
      <c r="S97" s="241">
        <f>DB_FEConversion!AR97</f>
        <v>658.85400000000004</v>
      </c>
      <c r="T97" s="241">
        <f>SUM(DB_FEConversion!AS97,DB_FEConversion!AT97,DB_FEConversion!AZ97)</f>
        <v>667754.26668866677</v>
      </c>
      <c r="U97" s="241">
        <f>SUM(DB_FEConversion!BA97,DB_FEConversion!BB97,DB_FEConversion!BH97)</f>
        <v>321461372.83773339</v>
      </c>
      <c r="V97" s="241">
        <f>DB_FEConversion!BI97</f>
        <v>25191053.148396563</v>
      </c>
      <c r="W97" s="241">
        <f>SUM(DB_FEConversion!BJ97:BK97)</f>
        <v>44452.197503999996</v>
      </c>
      <c r="X97" s="241">
        <f>SUM(DB_FEConversion!BL97:BM97)</f>
        <v>5678656.3547999999</v>
      </c>
      <c r="Y97" s="241">
        <f>DB_FEConversion!BN97</f>
        <v>1652553.3281400001</v>
      </c>
      <c r="Z97" s="241">
        <f>DB_FEConversion!BO97</f>
        <v>1584.9334799999999</v>
      </c>
      <c r="AA97" s="241">
        <f>DB_FEConversion!BS97</f>
        <v>376957.15200000006</v>
      </c>
      <c r="AB97" s="241">
        <f>DB_FEConversion!BW97</f>
        <v>192762.18</v>
      </c>
      <c r="AC97" s="241">
        <f>SUM(DB_FEConversion!CA97:CB97)</f>
        <v>27493.151101000003</v>
      </c>
      <c r="AD97" s="241">
        <f>SUM(DB_FEConversion!CC97:CD97)</f>
        <v>4989489.1370999999</v>
      </c>
      <c r="AE97" s="241">
        <f>DB_FEConversion!CE97</f>
        <v>2379212.4928000001</v>
      </c>
      <c r="AF97" s="241">
        <f>SUM(DB_FEConversion!CF97,DB_FEConversion!CI97)</f>
        <v>21709.707249999999</v>
      </c>
      <c r="AG97" s="241">
        <f>SUM(DB_FEConversion!CJ97,DB_FEConversion!CM97)</f>
        <v>4925002.159</v>
      </c>
      <c r="AH97" s="241">
        <f>DB_FEConversion!CN97</f>
        <v>2268442.88</v>
      </c>
      <c r="AI97" s="241">
        <f>SUM(DB_FEConversion!CR97,DB_FEConversion!CV97)</f>
        <v>0</v>
      </c>
      <c r="AJ97" s="241">
        <f>SUM(DB_FEConversion!CW97,DB_FEConversion!DA97)</f>
        <v>0</v>
      </c>
      <c r="AK97" s="241">
        <f>DB_FEConversion!DB97</f>
        <v>0</v>
      </c>
      <c r="AL97" s="241">
        <f>SUM(DB_FEConversion!DG97,DB_FEConversion!DJ97)</f>
        <v>0</v>
      </c>
      <c r="AM97" s="241">
        <f>SUM(DB_FEConversion!DK97,DB_FEConversion!DN97)</f>
        <v>0</v>
      </c>
      <c r="AN97" s="241">
        <f>DB_FEConversion!DO97</f>
        <v>0</v>
      </c>
      <c r="AO97" s="205">
        <f t="shared" si="1"/>
        <v>776359.50500326685</v>
      </c>
      <c r="AP97" s="205">
        <f t="shared" si="1"/>
        <v>339378268.17921001</v>
      </c>
      <c r="AQ97" s="205">
        <f t="shared" si="1"/>
        <v>31966046.122936565</v>
      </c>
    </row>
    <row r="98" spans="1:43" x14ac:dyDescent="0.2">
      <c r="A98" s="203">
        <v>28</v>
      </c>
      <c r="B98" s="203" t="s">
        <v>46</v>
      </c>
      <c r="C98" s="203">
        <v>2006</v>
      </c>
      <c r="D98" s="204" t="s">
        <v>201</v>
      </c>
      <c r="E98" s="241">
        <f>SUM(DB_FEConversion!E98:H98)</f>
        <v>0</v>
      </c>
      <c r="F98" s="241">
        <f>SUM(DB_FEConversion!I98:L98)</f>
        <v>0</v>
      </c>
      <c r="G98" s="241">
        <f>DB_FEConversion!M98</f>
        <v>0</v>
      </c>
      <c r="H98" s="241">
        <f>SUM(DB_FEConversion!O98:S98)</f>
        <v>2150.969082666667</v>
      </c>
      <c r="I98" s="241">
        <f>SUM(DB_FEConversion!T98:X98)</f>
        <v>546626.21763555566</v>
      </c>
      <c r="J98" s="241">
        <f>DB_FEConversion!Y98</f>
        <v>120720.4256</v>
      </c>
      <c r="K98" s="241">
        <f>SUM(DB_FEConversion!AD98:AF98)</f>
        <v>5624.8227000000006</v>
      </c>
      <c r="L98" s="241">
        <f>SUM(DB_FEConversion!AG98:AI98)</f>
        <v>664702.07999999996</v>
      </c>
      <c r="M98" s="241">
        <f>DB_FEConversion!AJ98</f>
        <v>66712.800000000003</v>
      </c>
      <c r="N98" s="241">
        <f>SUM(DB_FEConversion!AK98:AL98)</f>
        <v>0</v>
      </c>
      <c r="O98" s="241">
        <f>SUM(DB_FEConversion!AM98:AN98)</f>
        <v>0</v>
      </c>
      <c r="P98" s="241">
        <f>DB_FEConversion!AO98</f>
        <v>0</v>
      </c>
      <c r="Q98" s="241">
        <f>DB_FEConversion!AP98</f>
        <v>0</v>
      </c>
      <c r="R98" s="241">
        <f>DB_FEConversion!AQ98</f>
        <v>0</v>
      </c>
      <c r="S98" s="241">
        <f>DB_FEConversion!AR98</f>
        <v>0</v>
      </c>
      <c r="T98" s="241">
        <f>SUM(DB_FEConversion!AS98,DB_FEConversion!AT98,DB_FEConversion!AZ98)</f>
        <v>13077.082386</v>
      </c>
      <c r="U98" s="241">
        <f>SUM(DB_FEConversion!BA98,DB_FEConversion!BB98,DB_FEConversion!BH98)</f>
        <v>6295394.9772000005</v>
      </c>
      <c r="V98" s="241">
        <f>DB_FEConversion!BI98</f>
        <v>493333.39200553193</v>
      </c>
      <c r="W98" s="241">
        <f>SUM(DB_FEConversion!BJ98:BK98)</f>
        <v>7330.6569600000003</v>
      </c>
      <c r="X98" s="241">
        <f>SUM(DB_FEConversion!BL98:BM98)</f>
        <v>936472.97700000007</v>
      </c>
      <c r="Y98" s="241">
        <f>DB_FEConversion!BN98</f>
        <v>272524.24485000002</v>
      </c>
      <c r="Z98" s="241">
        <f>DB_FEConversion!BO98</f>
        <v>4723.00227</v>
      </c>
      <c r="AA98" s="241">
        <f>DB_FEConversion!BS98</f>
        <v>1123308.648</v>
      </c>
      <c r="AB98" s="241">
        <f>DB_FEConversion!BW98</f>
        <v>574419.19500000007</v>
      </c>
      <c r="AC98" s="241">
        <f>SUM(DB_FEConversion!CA98:CB98)</f>
        <v>13227.329498090909</v>
      </c>
      <c r="AD98" s="241">
        <f>SUM(DB_FEConversion!CC98:CD98)</f>
        <v>2400511.1891727275</v>
      </c>
      <c r="AE98" s="241">
        <f>DB_FEConversion!CE98</f>
        <v>1144671.5392000002</v>
      </c>
      <c r="AF98" s="241">
        <f>SUM(DB_FEConversion!CF98,DB_FEConversion!CI98)</f>
        <v>27953.887500000004</v>
      </c>
      <c r="AG98" s="241">
        <f>SUM(DB_FEConversion!CJ98,DB_FEConversion!CM98)</f>
        <v>6341539.0500000007</v>
      </c>
      <c r="AH98" s="241">
        <f>DB_FEConversion!CN98</f>
        <v>2920896</v>
      </c>
      <c r="AI98" s="241">
        <f>SUM(DB_FEConversion!CR98,DB_FEConversion!CV98)</f>
        <v>0</v>
      </c>
      <c r="AJ98" s="241">
        <f>SUM(DB_FEConversion!CW98,DB_FEConversion!DA98)</f>
        <v>0</v>
      </c>
      <c r="AK98" s="241">
        <f>DB_FEConversion!DB98</f>
        <v>0</v>
      </c>
      <c r="AL98" s="241">
        <f>SUM(DB_FEConversion!DG98,DB_FEConversion!DJ98)</f>
        <v>0</v>
      </c>
      <c r="AM98" s="241">
        <f>SUM(DB_FEConversion!DK98,DB_FEConversion!DN98)</f>
        <v>0</v>
      </c>
      <c r="AN98" s="241">
        <f>DB_FEConversion!DO98</f>
        <v>0</v>
      </c>
      <c r="AO98" s="205">
        <f t="shared" si="1"/>
        <v>74087.75039675759</v>
      </c>
      <c r="AP98" s="205">
        <f t="shared" si="1"/>
        <v>18308555.139008284</v>
      </c>
      <c r="AQ98" s="205">
        <f t="shared" si="1"/>
        <v>5593277.5966555327</v>
      </c>
    </row>
    <row r="99" spans="1:43" x14ac:dyDescent="0.2">
      <c r="A99" s="203">
        <v>29</v>
      </c>
      <c r="B99" s="203" t="s">
        <v>47</v>
      </c>
      <c r="C99" s="203">
        <v>2006</v>
      </c>
      <c r="D99" s="204" t="s">
        <v>201</v>
      </c>
      <c r="E99" s="241">
        <f>SUM(DB_FEConversion!E99:H99)</f>
        <v>180986.39663206664</v>
      </c>
      <c r="F99" s="241">
        <f>SUM(DB_FEConversion!I99:L99)</f>
        <v>19607742.669423331</v>
      </c>
      <c r="G99" s="241">
        <f>DB_FEConversion!M99</f>
        <v>4915176.2</v>
      </c>
      <c r="H99" s="241">
        <f>SUM(DB_FEConversion!O99:S99)</f>
        <v>2851.8123529999998</v>
      </c>
      <c r="I99" s="241">
        <f>SUM(DB_FEConversion!T99:X99)</f>
        <v>724731.66280666669</v>
      </c>
      <c r="J99" s="241">
        <f>DB_FEConversion!Y99</f>
        <v>160054.36980000001</v>
      </c>
      <c r="K99" s="241">
        <f>SUM(DB_FEConversion!AD99:AF99)</f>
        <v>99213.385853400003</v>
      </c>
      <c r="L99" s="241">
        <f>SUM(DB_FEConversion!AG99:AI99)</f>
        <v>11724341.807359999</v>
      </c>
      <c r="M99" s="241">
        <f>DB_FEConversion!AJ99</f>
        <v>1176713.1375999998</v>
      </c>
      <c r="N99" s="241">
        <f>SUM(DB_FEConversion!AK99:AL99)</f>
        <v>62876.078130000002</v>
      </c>
      <c r="O99" s="241">
        <f>SUM(DB_FEConversion!AM99:AN99)</f>
        <v>10074856.704</v>
      </c>
      <c r="P99" s="241">
        <f>DB_FEConversion!AO99</f>
        <v>1440965.2155000002</v>
      </c>
      <c r="Q99" s="241">
        <f>DB_FEConversion!AP99</f>
        <v>21003.724979999999</v>
      </c>
      <c r="R99" s="241">
        <f>DB_FEConversion!AQ99</f>
        <v>2865713.7096000002</v>
      </c>
      <c r="S99" s="241">
        <f>DB_FEConversion!AR99</f>
        <v>2388094.7580000004</v>
      </c>
      <c r="T99" s="241">
        <f>SUM(DB_FEConversion!AS99,DB_FEConversion!AT99,DB_FEConversion!AZ99)</f>
        <v>55784.583046666667</v>
      </c>
      <c r="U99" s="241">
        <f>SUM(DB_FEConversion!BA99,DB_FEConversion!BB99,DB_FEConversion!BH99)</f>
        <v>26855071.609333336</v>
      </c>
      <c r="V99" s="241">
        <f>DB_FEConversion!BI99</f>
        <v>2104475.35342356</v>
      </c>
      <c r="W99" s="241">
        <f>SUM(DB_FEConversion!BJ99:BK99)</f>
        <v>148286.02060799999</v>
      </c>
      <c r="X99" s="241">
        <f>SUM(DB_FEConversion!BL99:BM99)</f>
        <v>18943165.929599997</v>
      </c>
      <c r="Y99" s="241">
        <f>DB_FEConversion!BN99</f>
        <v>5512675.8772800006</v>
      </c>
      <c r="Z99" s="241">
        <f>DB_FEConversion!BO99</f>
        <v>4105.67022</v>
      </c>
      <c r="AA99" s="241">
        <f>DB_FEConversion!BS99</f>
        <v>976483.72800000024</v>
      </c>
      <c r="AB99" s="241">
        <f>DB_FEConversion!BW99</f>
        <v>499338.27000000008</v>
      </c>
      <c r="AC99" s="241">
        <f>SUM(DB_FEConversion!CA99:CB99)</f>
        <v>47388.67549909091</v>
      </c>
      <c r="AD99" s="241">
        <f>SUM(DB_FEConversion!CC99:CD99)</f>
        <v>8600152.1162727289</v>
      </c>
      <c r="AE99" s="241">
        <f>DB_FEConversion!CE99</f>
        <v>4100938.7520000003</v>
      </c>
      <c r="AF99" s="241">
        <f>SUM(DB_FEConversion!CF99,DB_FEConversion!CI99)</f>
        <v>233429.71575</v>
      </c>
      <c r="AG99" s="241">
        <f>SUM(DB_FEConversion!CJ99,DB_FEConversion!CM99)</f>
        <v>52955198.372999996</v>
      </c>
      <c r="AH99" s="241">
        <f>DB_FEConversion!CN99</f>
        <v>24391023.359999999</v>
      </c>
      <c r="AI99" s="241">
        <f>SUM(DB_FEConversion!CR99,DB_FEConversion!CV99)</f>
        <v>957715.21800000011</v>
      </c>
      <c r="AJ99" s="241">
        <f>SUM(DB_FEConversion!CW99,DB_FEConversion!DA99)</f>
        <v>84634862.688000008</v>
      </c>
      <c r="AK99" s="241">
        <f>DB_FEConversion!DB99</f>
        <v>40486298.580000006</v>
      </c>
      <c r="AL99" s="241">
        <f>SUM(DB_FEConversion!DG99,DB_FEConversion!DJ99)</f>
        <v>0</v>
      </c>
      <c r="AM99" s="241">
        <f>SUM(DB_FEConversion!DK99,DB_FEConversion!DN99)</f>
        <v>0</v>
      </c>
      <c r="AN99" s="241">
        <f>DB_FEConversion!DO99</f>
        <v>0</v>
      </c>
      <c r="AO99" s="205">
        <f t="shared" si="1"/>
        <v>1813641.2810722243</v>
      </c>
      <c r="AP99" s="205">
        <f t="shared" si="1"/>
        <v>237962320.99739605</v>
      </c>
      <c r="AQ99" s="205">
        <f t="shared" si="1"/>
        <v>87175753.873603567</v>
      </c>
    </row>
    <row r="100" spans="1:43" x14ac:dyDescent="0.2">
      <c r="A100" s="203">
        <v>31</v>
      </c>
      <c r="B100" s="203" t="s">
        <v>48</v>
      </c>
      <c r="C100" s="203">
        <v>2006</v>
      </c>
      <c r="D100" s="204" t="s">
        <v>202</v>
      </c>
      <c r="E100" s="241">
        <f>SUM(DB_FEConversion!E100:H100)</f>
        <v>7873.6533567999986</v>
      </c>
      <c r="F100" s="241">
        <f>SUM(DB_FEConversion!I100:L100)</f>
        <v>853017.52928000002</v>
      </c>
      <c r="G100" s="241">
        <f>DB_FEConversion!M100</f>
        <v>213830.40000000002</v>
      </c>
      <c r="H100" s="241">
        <f>SUM(DB_FEConversion!O100:S100)</f>
        <v>16712.743118000002</v>
      </c>
      <c r="I100" s="241">
        <f>SUM(DB_FEConversion!T100:X100)</f>
        <v>4247212.8635066673</v>
      </c>
      <c r="J100" s="241">
        <f>DB_FEConversion!Y100</f>
        <v>937981.61879999994</v>
      </c>
      <c r="K100" s="241">
        <f>SUM(DB_FEConversion!AD100:AF100)</f>
        <v>71830.762138799997</v>
      </c>
      <c r="L100" s="241">
        <f>SUM(DB_FEConversion!AG100:AI100)</f>
        <v>8488455.4675199986</v>
      </c>
      <c r="M100" s="241">
        <f>DB_FEConversion!AJ100</f>
        <v>851943.52319999994</v>
      </c>
      <c r="N100" s="241">
        <f>SUM(DB_FEConversion!AK100:AL100)</f>
        <v>25.869440000000001</v>
      </c>
      <c r="O100" s="241">
        <f>SUM(DB_FEConversion!AM100:AN100)</f>
        <v>4145.152</v>
      </c>
      <c r="P100" s="241">
        <f>DB_FEConversion!AO100</f>
        <v>592.86400000000003</v>
      </c>
      <c r="Q100" s="241">
        <f>DB_FEConversion!AP100</f>
        <v>178775.04140999998</v>
      </c>
      <c r="R100" s="241">
        <f>DB_FEConversion!AQ100</f>
        <v>24391772.773200002</v>
      </c>
      <c r="S100" s="241">
        <f>DB_FEConversion!AR100</f>
        <v>20326477.311000001</v>
      </c>
      <c r="T100" s="241">
        <f>SUM(DB_FEConversion!AS100,DB_FEConversion!AT100,DB_FEConversion!AZ100)</f>
        <v>391250.199402</v>
      </c>
      <c r="U100" s="241">
        <f>SUM(DB_FEConversion!BA100,DB_FEConversion!BB100,DB_FEConversion!BH100)</f>
        <v>188350464.38040003</v>
      </c>
      <c r="V100" s="241">
        <f>DB_FEConversion!BI100</f>
        <v>14759927.504966123</v>
      </c>
      <c r="W100" s="241">
        <f>SUM(DB_FEConversion!BJ100:BK100)</f>
        <v>97638.875136000002</v>
      </c>
      <c r="X100" s="241">
        <f>SUM(DB_FEConversion!BL100:BM100)</f>
        <v>12473120.563200001</v>
      </c>
      <c r="Y100" s="241">
        <f>DB_FEConversion!BN100</f>
        <v>3629819.3817600003</v>
      </c>
      <c r="Z100" s="241">
        <f>DB_FEConversion!BO100</f>
        <v>2064.8430900000003</v>
      </c>
      <c r="AA100" s="241">
        <f>DB_FEConversion!BS100</f>
        <v>491097.81600000011</v>
      </c>
      <c r="AB100" s="241">
        <f>DB_FEConversion!BW100</f>
        <v>251129.56500000003</v>
      </c>
      <c r="AC100" s="241">
        <f>SUM(DB_FEConversion!CA100:CB100)</f>
        <v>23468.264252727269</v>
      </c>
      <c r="AD100" s="241">
        <f>SUM(DB_FEConversion!CC100:CD100)</f>
        <v>4259047.9761818182</v>
      </c>
      <c r="AE100" s="241">
        <f>DB_FEConversion!CE100</f>
        <v>2030905.3440000003</v>
      </c>
      <c r="AF100" s="241">
        <f>SUM(DB_FEConversion!CF100,DB_FEConversion!CI100)</f>
        <v>689630.28750000009</v>
      </c>
      <c r="AG100" s="241">
        <f>SUM(DB_FEConversion!CJ100,DB_FEConversion!CM100)</f>
        <v>156447556.65000001</v>
      </c>
      <c r="AH100" s="241">
        <f>DB_FEConversion!CN100</f>
        <v>72059328</v>
      </c>
      <c r="AI100" s="241">
        <f>SUM(DB_FEConversion!CR100,DB_FEConversion!CV100)</f>
        <v>817392.22600000002</v>
      </c>
      <c r="AJ100" s="241">
        <f>SUM(DB_FEConversion!CW100,DB_FEConversion!DA100)</f>
        <v>72234290.016000003</v>
      </c>
      <c r="AK100" s="241">
        <f>DB_FEConversion!DB100</f>
        <v>34554307.060000002</v>
      </c>
      <c r="AL100" s="241">
        <f>SUM(DB_FEConversion!DG100,DB_FEConversion!DJ100)</f>
        <v>4383.5799800000004</v>
      </c>
      <c r="AM100" s="241">
        <f>SUM(DB_FEConversion!DK100,DB_FEConversion!DN100)</f>
        <v>1057912.307</v>
      </c>
      <c r="AN100" s="241">
        <f>DB_FEConversion!DO100</f>
        <v>359406.08000000002</v>
      </c>
      <c r="AO100" s="205">
        <f t="shared" si="1"/>
        <v>2301046.3448243272</v>
      </c>
      <c r="AP100" s="205">
        <f t="shared" si="1"/>
        <v>473298093.4942885</v>
      </c>
      <c r="AQ100" s="205">
        <f t="shared" si="1"/>
        <v>149975648.65272614</v>
      </c>
    </row>
    <row r="101" spans="1:43" x14ac:dyDescent="0.2">
      <c r="A101" s="203">
        <v>32</v>
      </c>
      <c r="B101" s="203" t="s">
        <v>49</v>
      </c>
      <c r="C101" s="203">
        <v>2006</v>
      </c>
      <c r="D101" s="204" t="s">
        <v>202</v>
      </c>
      <c r="E101" s="241">
        <f>SUM(DB_FEConversion!E101:H101)</f>
        <v>0</v>
      </c>
      <c r="F101" s="241">
        <f>SUM(DB_FEConversion!I101:L101)</f>
        <v>0</v>
      </c>
      <c r="G101" s="241">
        <f>DB_FEConversion!M101</f>
        <v>0</v>
      </c>
      <c r="H101" s="241">
        <f>SUM(DB_FEConversion!O101:S101)</f>
        <v>499.65440500000005</v>
      </c>
      <c r="I101" s="241">
        <f>SUM(DB_FEConversion!T101:X101)</f>
        <v>126977.27723333334</v>
      </c>
      <c r="J101" s="241">
        <f>DB_FEConversion!Y101</f>
        <v>28042.472999999998</v>
      </c>
      <c r="K101" s="241">
        <f>SUM(DB_FEConversion!AD101:AF101)</f>
        <v>20613.100254600002</v>
      </c>
      <c r="L101" s="241">
        <f>SUM(DB_FEConversion!AG101:AI101)</f>
        <v>2435911.55584</v>
      </c>
      <c r="M101" s="241">
        <f>DB_FEConversion!AJ101</f>
        <v>244480.17439999996</v>
      </c>
      <c r="N101" s="241">
        <f>SUM(DB_FEConversion!AK101:AL101)</f>
        <v>2835.1289400000005</v>
      </c>
      <c r="O101" s="241">
        <f>SUM(DB_FEConversion!AM101:AN101)</f>
        <v>454282.75199999998</v>
      </c>
      <c r="P101" s="241">
        <f>DB_FEConversion!AO101</f>
        <v>64974.189000000006</v>
      </c>
      <c r="Q101" s="241">
        <f>DB_FEConversion!AP101</f>
        <v>55787.203709999994</v>
      </c>
      <c r="R101" s="241">
        <f>DB_FEConversion!AQ101</f>
        <v>7611514.3692000005</v>
      </c>
      <c r="S101" s="241">
        <f>DB_FEConversion!AR101</f>
        <v>6342928.6410000008</v>
      </c>
      <c r="T101" s="241">
        <f>SUM(DB_FEConversion!AS101,DB_FEConversion!AT101,DB_FEConversion!AZ101)</f>
        <v>74197.926227999997</v>
      </c>
      <c r="U101" s="241">
        <f>SUM(DB_FEConversion!BA101,DB_FEConversion!BB101,DB_FEConversion!BH101)</f>
        <v>35719378.2456</v>
      </c>
      <c r="V101" s="241">
        <f>DB_FEConversion!BI101</f>
        <v>2799119.3712309352</v>
      </c>
      <c r="W101" s="241">
        <f>SUM(DB_FEConversion!BJ101:BK101)</f>
        <v>3702.9336960000001</v>
      </c>
      <c r="X101" s="241">
        <f>SUM(DB_FEConversion!BL101:BM101)</f>
        <v>473040.46019999997</v>
      </c>
      <c r="Y101" s="241">
        <f>DB_FEConversion!BN101</f>
        <v>137660.13261000003</v>
      </c>
      <c r="Z101" s="241">
        <f>DB_FEConversion!BO101</f>
        <v>105.56433</v>
      </c>
      <c r="AA101" s="241">
        <f>DB_FEConversion!BS101</f>
        <v>25107.192000000003</v>
      </c>
      <c r="AB101" s="241">
        <f>DB_FEConversion!BW101</f>
        <v>12838.905000000001</v>
      </c>
      <c r="AC101" s="241">
        <f>SUM(DB_FEConversion!CA101:CB101)</f>
        <v>10787.014869090908</v>
      </c>
      <c r="AD101" s="241">
        <f>SUM(DB_FEConversion!CC101:CD101)</f>
        <v>1957640.0432727276</v>
      </c>
      <c r="AE101" s="241">
        <f>DB_FEConversion!CE101</f>
        <v>933490.68800000008</v>
      </c>
      <c r="AF101" s="241">
        <f>SUM(DB_FEConversion!CF101,DB_FEConversion!CI101)</f>
        <v>6989.4825000000001</v>
      </c>
      <c r="AG101" s="241">
        <f>SUM(DB_FEConversion!CJ101,DB_FEConversion!CM101)</f>
        <v>1585614.03</v>
      </c>
      <c r="AH101" s="241">
        <f>DB_FEConversion!CN101</f>
        <v>730329.59999999998</v>
      </c>
      <c r="AI101" s="241">
        <f>SUM(DB_FEConversion!CR101,DB_FEConversion!CV101)</f>
        <v>0</v>
      </c>
      <c r="AJ101" s="241">
        <f>SUM(DB_FEConversion!CW101,DB_FEConversion!DA101)</f>
        <v>0</v>
      </c>
      <c r="AK101" s="241">
        <f>DB_FEConversion!DB101</f>
        <v>0</v>
      </c>
      <c r="AL101" s="241">
        <f>SUM(DB_FEConversion!DG101,DB_FEConversion!DJ101)</f>
        <v>0</v>
      </c>
      <c r="AM101" s="241">
        <f>SUM(DB_FEConversion!DK101,DB_FEConversion!DN101)</f>
        <v>0</v>
      </c>
      <c r="AN101" s="241">
        <f>DB_FEConversion!DO101</f>
        <v>0</v>
      </c>
      <c r="AO101" s="205">
        <f t="shared" si="1"/>
        <v>175518.00893269089</v>
      </c>
      <c r="AP101" s="205">
        <f t="shared" si="1"/>
        <v>50389465.925346062</v>
      </c>
      <c r="AQ101" s="205">
        <f t="shared" si="1"/>
        <v>11293864.174240937</v>
      </c>
    </row>
    <row r="102" spans="1:43" x14ac:dyDescent="0.2">
      <c r="A102" s="203">
        <v>33</v>
      </c>
      <c r="B102" s="203" t="s">
        <v>50</v>
      </c>
      <c r="C102" s="203">
        <v>2006</v>
      </c>
      <c r="D102" s="204" t="s">
        <v>202</v>
      </c>
      <c r="E102" s="241">
        <f>SUM(DB_FEConversion!E102:H102)</f>
        <v>0</v>
      </c>
      <c r="F102" s="241">
        <f>SUM(DB_FEConversion!I102:L102)</f>
        <v>0</v>
      </c>
      <c r="G102" s="241">
        <f>DB_FEConversion!M102</f>
        <v>0</v>
      </c>
      <c r="H102" s="241">
        <f>SUM(DB_FEConversion!O102:S102)</f>
        <v>948.74617300000023</v>
      </c>
      <c r="I102" s="241">
        <f>SUM(DB_FEConversion!T102:X102)</f>
        <v>241105.06107333337</v>
      </c>
      <c r="J102" s="241">
        <f>DB_FEConversion!Y102</f>
        <v>53247.181799999998</v>
      </c>
      <c r="K102" s="241">
        <f>SUM(DB_FEConversion!AD102:AF102)</f>
        <v>11169.9110712</v>
      </c>
      <c r="L102" s="241">
        <f>SUM(DB_FEConversion!AG102:AI102)</f>
        <v>1319981.7164799999</v>
      </c>
      <c r="M102" s="241">
        <f>DB_FEConversion!AJ102</f>
        <v>132479.91679999998</v>
      </c>
      <c r="N102" s="241">
        <f>SUM(DB_FEConversion!AK102:AL102)</f>
        <v>0.80842000000000003</v>
      </c>
      <c r="O102" s="241">
        <f>SUM(DB_FEConversion!AM102:AN102)</f>
        <v>129.536</v>
      </c>
      <c r="P102" s="241">
        <f>DB_FEConversion!AO102</f>
        <v>18.527000000000001</v>
      </c>
      <c r="Q102" s="241">
        <f>DB_FEConversion!AP102</f>
        <v>1427.4376199999999</v>
      </c>
      <c r="R102" s="241">
        <f>DB_FEConversion!AQ102</f>
        <v>194757.24240000002</v>
      </c>
      <c r="S102" s="241">
        <f>DB_FEConversion!AR102</f>
        <v>162297.70199999999</v>
      </c>
      <c r="T102" s="241">
        <f>SUM(DB_FEConversion!AS102,DB_FEConversion!AT102,DB_FEConversion!AZ102)</f>
        <v>69915.885208000007</v>
      </c>
      <c r="U102" s="241">
        <f>SUM(DB_FEConversion!BA102,DB_FEConversion!BB102,DB_FEConversion!BH102)</f>
        <v>33657975.041600004</v>
      </c>
      <c r="V102" s="241">
        <f>DB_FEConversion!BI102</f>
        <v>2637579.2234556959</v>
      </c>
      <c r="W102" s="241">
        <f>SUM(DB_FEConversion!BJ102:BK102)</f>
        <v>2155.2981119999999</v>
      </c>
      <c r="X102" s="241">
        <f>SUM(DB_FEConversion!BL102:BM102)</f>
        <v>275333.9094</v>
      </c>
      <c r="Y102" s="241">
        <f>DB_FEConversion!BN102</f>
        <v>80125.286670000001</v>
      </c>
      <c r="Z102" s="241">
        <f>DB_FEConversion!BO102</f>
        <v>194.34545999999997</v>
      </c>
      <c r="AA102" s="241">
        <f>DB_FEConversion!BS102</f>
        <v>46222.704000000005</v>
      </c>
      <c r="AB102" s="241">
        <f>DB_FEConversion!BW102</f>
        <v>23636.61</v>
      </c>
      <c r="AC102" s="241">
        <f>SUM(DB_FEConversion!CA102:CB102)</f>
        <v>3666.1168290909086</v>
      </c>
      <c r="AD102" s="241">
        <f>SUM(DB_FEConversion!CC102:CD102)</f>
        <v>665331.15927272721</v>
      </c>
      <c r="AE102" s="241">
        <f>DB_FEConversion!CE102</f>
        <v>317259.77600000001</v>
      </c>
      <c r="AF102" s="241">
        <f>SUM(DB_FEConversion!CF102,DB_FEConversion!CI102)</f>
        <v>2865.99775</v>
      </c>
      <c r="AG102" s="241">
        <f>SUM(DB_FEConversion!CJ102,DB_FEConversion!CM102)</f>
        <v>650172.06099999999</v>
      </c>
      <c r="AH102" s="241">
        <f>DB_FEConversion!CN102</f>
        <v>299467.52000000002</v>
      </c>
      <c r="AI102" s="241">
        <f>SUM(DB_FEConversion!CR102,DB_FEConversion!CV102)</f>
        <v>0</v>
      </c>
      <c r="AJ102" s="241">
        <f>SUM(DB_FEConversion!CW102,DB_FEConversion!DA102)</f>
        <v>0</v>
      </c>
      <c r="AK102" s="241">
        <f>DB_FEConversion!DB102</f>
        <v>0</v>
      </c>
      <c r="AL102" s="241">
        <f>SUM(DB_FEConversion!DG102,DB_FEConversion!DJ102)</f>
        <v>0</v>
      </c>
      <c r="AM102" s="241">
        <f>SUM(DB_FEConversion!DK102,DB_FEConversion!DN102)</f>
        <v>0</v>
      </c>
      <c r="AN102" s="241">
        <f>DB_FEConversion!DO102</f>
        <v>0</v>
      </c>
      <c r="AO102" s="205">
        <f t="shared" si="1"/>
        <v>92344.546643290916</v>
      </c>
      <c r="AP102" s="205">
        <f t="shared" si="1"/>
        <v>37051008.431226067</v>
      </c>
      <c r="AQ102" s="205">
        <f t="shared" si="1"/>
        <v>3706111.7437256956</v>
      </c>
    </row>
    <row r="103" spans="1:43" x14ac:dyDescent="0.2">
      <c r="A103" s="203">
        <v>35</v>
      </c>
      <c r="B103" s="203" t="s">
        <v>51</v>
      </c>
      <c r="C103" s="203">
        <v>2006</v>
      </c>
      <c r="D103" s="204" t="s">
        <v>202</v>
      </c>
      <c r="E103" s="241">
        <f>SUM(DB_FEConversion!E103:H103)</f>
        <v>9600.1022655999986</v>
      </c>
      <c r="F103" s="241">
        <f>SUM(DB_FEConversion!I103:L103)</f>
        <v>1040057.9177600001</v>
      </c>
      <c r="G103" s="241">
        <f>DB_FEConversion!M103</f>
        <v>260716.80000000002</v>
      </c>
      <c r="H103" s="241">
        <f>SUM(DB_FEConversion!O103:S103)</f>
        <v>4467.6933716666672</v>
      </c>
      <c r="I103" s="241">
        <f>SUM(DB_FEConversion!T103:X103)</f>
        <v>1135375.8401222222</v>
      </c>
      <c r="J103" s="241">
        <f>DB_FEConversion!Y103</f>
        <v>250743.65299999999</v>
      </c>
      <c r="K103" s="241">
        <f>SUM(DB_FEConversion!AD103:AF103)</f>
        <v>125115.59570580002</v>
      </c>
      <c r="L103" s="241">
        <f>SUM(DB_FEConversion!AG103:AI103)</f>
        <v>14785283.22432</v>
      </c>
      <c r="M103" s="241">
        <f>DB_FEConversion!AJ103</f>
        <v>1483924.4112</v>
      </c>
      <c r="N103" s="241">
        <f>SUM(DB_FEConversion!AK103:AL103)</f>
        <v>0</v>
      </c>
      <c r="O103" s="241">
        <f>SUM(DB_FEConversion!AM103:AN103)</f>
        <v>0</v>
      </c>
      <c r="P103" s="241">
        <f>DB_FEConversion!AO103</f>
        <v>0</v>
      </c>
      <c r="Q103" s="241">
        <f>DB_FEConversion!AP103</f>
        <v>38567.443950000001</v>
      </c>
      <c r="R103" s="241">
        <f>DB_FEConversion!AQ103</f>
        <v>5262078.654000001</v>
      </c>
      <c r="S103" s="241">
        <f>DB_FEConversion!AR103</f>
        <v>4385065.5450000009</v>
      </c>
      <c r="T103" s="241">
        <f>SUM(DB_FEConversion!AS103,DB_FEConversion!AT103,DB_FEConversion!AZ103)</f>
        <v>4675423.6207139995</v>
      </c>
      <c r="U103" s="241">
        <f>SUM(DB_FEConversion!BA103,DB_FEConversion!BB103,DB_FEConversion!BH103)</f>
        <v>2250780220.6428003</v>
      </c>
      <c r="V103" s="241">
        <f>DB_FEConversion!BI103</f>
        <v>176380520.19454664</v>
      </c>
      <c r="W103" s="241">
        <f>SUM(DB_FEConversion!BJ103:BK103)</f>
        <v>45588.850559999992</v>
      </c>
      <c r="X103" s="241">
        <f>SUM(DB_FEConversion!BL103:BM103)</f>
        <v>5823860.9220000003</v>
      </c>
      <c r="Y103" s="241">
        <f>DB_FEConversion!BN103</f>
        <v>1694809.5021000002</v>
      </c>
      <c r="Z103" s="241">
        <f>DB_FEConversion!BO103</f>
        <v>100224.90476999999</v>
      </c>
      <c r="AA103" s="241">
        <f>DB_FEConversion!BS103</f>
        <v>23837274.648000002</v>
      </c>
      <c r="AB103" s="241">
        <f>DB_FEConversion!BW103</f>
        <v>12189515.445</v>
      </c>
      <c r="AC103" s="241">
        <f>SUM(DB_FEConversion!CA103:CB103)</f>
        <v>35008.579371363638</v>
      </c>
      <c r="AD103" s="241">
        <f>SUM(DB_FEConversion!CC103:CD103)</f>
        <v>6353397.8275909089</v>
      </c>
      <c r="AE103" s="241">
        <f>DB_FEConversion!CE103</f>
        <v>3029585.4079999998</v>
      </c>
      <c r="AF103" s="241">
        <f>SUM(DB_FEConversion!CF103,DB_FEConversion!CI103)</f>
        <v>308015.99674999999</v>
      </c>
      <c r="AG103" s="241">
        <f>SUM(DB_FEConversion!CJ103,DB_FEConversion!CM103)</f>
        <v>69875628.976999998</v>
      </c>
      <c r="AH103" s="241">
        <f>DB_FEConversion!CN103</f>
        <v>32184528.640000001</v>
      </c>
      <c r="AI103" s="241">
        <f>SUM(DB_FEConversion!CR103,DB_FEConversion!CV103)</f>
        <v>390411.359</v>
      </c>
      <c r="AJ103" s="241">
        <f>SUM(DB_FEConversion!CW103,DB_FEConversion!DA103)</f>
        <v>34501291.343999997</v>
      </c>
      <c r="AK103" s="241">
        <f>DB_FEConversion!DB103</f>
        <v>16504186.790000001</v>
      </c>
      <c r="AL103" s="241">
        <f>SUM(DB_FEConversion!DG103,DB_FEConversion!DJ103)</f>
        <v>11549.185960000001</v>
      </c>
      <c r="AM103" s="241">
        <f>SUM(DB_FEConversion!DK103,DB_FEConversion!DN103)</f>
        <v>2787225.5139999995</v>
      </c>
      <c r="AN103" s="241">
        <f>DB_FEConversion!DO103</f>
        <v>946908.16000000003</v>
      </c>
      <c r="AO103" s="205">
        <f t="shared" si="1"/>
        <v>5743973.3324184306</v>
      </c>
      <c r="AP103" s="205">
        <f t="shared" si="1"/>
        <v>2416181695.5115938</v>
      </c>
      <c r="AQ103" s="205">
        <f t="shared" si="1"/>
        <v>249310504.5488466</v>
      </c>
    </row>
    <row r="104" spans="1:43" x14ac:dyDescent="0.2">
      <c r="A104" s="203">
        <v>41</v>
      </c>
      <c r="B104" s="203" t="s">
        <v>52</v>
      </c>
      <c r="C104" s="203">
        <v>2006</v>
      </c>
      <c r="D104" s="204" t="s">
        <v>203</v>
      </c>
      <c r="E104" s="241">
        <f>SUM(DB_FEConversion!E104:H104)</f>
        <v>5086.9751702000003</v>
      </c>
      <c r="F104" s="241">
        <f>SUM(DB_FEConversion!I104:L104)</f>
        <v>551113.79616999999</v>
      </c>
      <c r="G104" s="241">
        <f>DB_FEConversion!M104</f>
        <v>138150.6</v>
      </c>
      <c r="H104" s="241">
        <f>SUM(DB_FEConversion!O104:S104)</f>
        <v>11414.946611333335</v>
      </c>
      <c r="I104" s="241">
        <f>SUM(DB_FEConversion!T104:X104)</f>
        <v>2900882.742084445</v>
      </c>
      <c r="J104" s="241">
        <f>DB_FEConversion!Y104</f>
        <v>640649.47479999997</v>
      </c>
      <c r="K104" s="241">
        <f>SUM(DB_FEConversion!AD104:AF104)</f>
        <v>28027.603384200003</v>
      </c>
      <c r="L104" s="241">
        <f>SUM(DB_FEConversion!AG104:AI104)</f>
        <v>3312105.5116799995</v>
      </c>
      <c r="M104" s="241">
        <f>DB_FEConversion!AJ104</f>
        <v>332419.34879999998</v>
      </c>
      <c r="N104" s="241">
        <f>SUM(DB_FEConversion!AK104:AL104)</f>
        <v>0</v>
      </c>
      <c r="O104" s="241">
        <f>SUM(DB_FEConversion!AM104:AN104)</f>
        <v>0</v>
      </c>
      <c r="P104" s="241">
        <f>DB_FEConversion!AO104</f>
        <v>0</v>
      </c>
      <c r="Q104" s="241">
        <f>DB_FEConversion!AP104</f>
        <v>23210.141219999994</v>
      </c>
      <c r="R104" s="241">
        <f>DB_FEConversion!AQ104</f>
        <v>3166753.5143999998</v>
      </c>
      <c r="S104" s="241">
        <f>DB_FEConversion!AR104</f>
        <v>2638961.2619999996</v>
      </c>
      <c r="T104" s="241">
        <f>SUM(DB_FEConversion!AS104,DB_FEConversion!AT104,DB_FEConversion!AZ104)</f>
        <v>458007.5687533333</v>
      </c>
      <c r="U104" s="241">
        <f>SUM(DB_FEConversion!BA104,DB_FEConversion!BB104,DB_FEConversion!BH104)</f>
        <v>220487908.75066668</v>
      </c>
      <c r="V104" s="241">
        <f>DB_FEConversion!BI104</f>
        <v>17278351.606868036</v>
      </c>
      <c r="W104" s="241">
        <f>SUM(DB_FEConversion!BJ104:BK104)</f>
        <v>153220.95782399998</v>
      </c>
      <c r="X104" s="241">
        <f>SUM(DB_FEConversion!BL104:BM104)</f>
        <v>19573591.738799997</v>
      </c>
      <c r="Y104" s="241">
        <f>DB_FEConversion!BN104</f>
        <v>5696136.9293400003</v>
      </c>
      <c r="Z104" s="241">
        <f>DB_FEConversion!BO104</f>
        <v>2324.6230500000001</v>
      </c>
      <c r="AA104" s="241">
        <f>DB_FEConversion!BS104</f>
        <v>552883.32000000007</v>
      </c>
      <c r="AB104" s="241">
        <f>DB_FEConversion!BW104</f>
        <v>282724.42499999999</v>
      </c>
      <c r="AC104" s="241">
        <f>SUM(DB_FEConversion!CA104:CB104)</f>
        <v>69337.547886363638</v>
      </c>
      <c r="AD104" s="241">
        <f>SUM(DB_FEConversion!CC104:CD104)</f>
        <v>12583459.084090911</v>
      </c>
      <c r="AE104" s="241">
        <f>DB_FEConversion!CE104</f>
        <v>6000358.4000000004</v>
      </c>
      <c r="AF104" s="241">
        <f>SUM(DB_FEConversion!CF104,DB_FEConversion!CI104)</f>
        <v>1239068.96575</v>
      </c>
      <c r="AG104" s="241">
        <f>SUM(DB_FEConversion!CJ104,DB_FEConversion!CM104)</f>
        <v>281091645.37300003</v>
      </c>
      <c r="AH104" s="241">
        <f>DB_FEConversion!CN104</f>
        <v>129470063.36</v>
      </c>
      <c r="AI104" s="241">
        <f>SUM(DB_FEConversion!CR104,DB_FEConversion!CV104)</f>
        <v>3582270.6720000003</v>
      </c>
      <c r="AJ104" s="241">
        <f>SUM(DB_FEConversion!CW104,DB_FEConversion!DA104)</f>
        <v>316571127.55199999</v>
      </c>
      <c r="AK104" s="241">
        <f>DB_FEConversion!DB104</f>
        <v>151436332.31999999</v>
      </c>
      <c r="AL104" s="241">
        <f>SUM(DB_FEConversion!DG104,DB_FEConversion!DJ104)</f>
        <v>161200.89024000001</v>
      </c>
      <c r="AM104" s="241">
        <f>SUM(DB_FEConversion!DK104,DB_FEConversion!DN104)</f>
        <v>38903454.816</v>
      </c>
      <c r="AN104" s="241">
        <f>DB_FEConversion!DO104</f>
        <v>13216727.040000001</v>
      </c>
      <c r="AO104" s="205">
        <f t="shared" si="1"/>
        <v>5733170.8918894297</v>
      </c>
      <c r="AP104" s="205">
        <f t="shared" si="1"/>
        <v>899694926.19889212</v>
      </c>
      <c r="AQ104" s="205">
        <f t="shared" si="1"/>
        <v>327130874.76680803</v>
      </c>
    </row>
    <row r="105" spans="1:43" x14ac:dyDescent="0.2">
      <c r="A105" s="203">
        <v>42</v>
      </c>
      <c r="B105" s="203" t="s">
        <v>53</v>
      </c>
      <c r="C105" s="203">
        <v>2006</v>
      </c>
      <c r="D105" s="204" t="s">
        <v>203</v>
      </c>
      <c r="E105" s="241">
        <f>SUM(DB_FEConversion!E105:H105)</f>
        <v>0</v>
      </c>
      <c r="F105" s="241">
        <f>SUM(DB_FEConversion!I105:L105)</f>
        <v>0</v>
      </c>
      <c r="G105" s="241">
        <f>DB_FEConversion!M105</f>
        <v>0</v>
      </c>
      <c r="H105" s="241">
        <f>SUM(DB_FEConversion!O105:S105)</f>
        <v>112007.65404366667</v>
      </c>
      <c r="I105" s="241">
        <f>SUM(DB_FEConversion!T105:X105)</f>
        <v>28464528.276815556</v>
      </c>
      <c r="J105" s="241">
        <f>DB_FEConversion!Y105</f>
        <v>6286288.2481999993</v>
      </c>
      <c r="K105" s="241">
        <f>SUM(DB_FEConversion!AD105:AF105)</f>
        <v>128762.05971300001</v>
      </c>
      <c r="L105" s="241">
        <f>SUM(DB_FEConversion!AG105:AI105)</f>
        <v>15216196.7552</v>
      </c>
      <c r="M105" s="241">
        <f>DB_FEConversion!AJ105</f>
        <v>1527173.0319999999</v>
      </c>
      <c r="N105" s="241">
        <f>SUM(DB_FEConversion!AK105:AL105)</f>
        <v>0</v>
      </c>
      <c r="O105" s="241">
        <f>SUM(DB_FEConversion!AM105:AN105)</f>
        <v>0</v>
      </c>
      <c r="P105" s="241">
        <f>DB_FEConversion!AO105</f>
        <v>0</v>
      </c>
      <c r="Q105" s="241">
        <f>DB_FEConversion!AP105</f>
        <v>1.9315799999999996</v>
      </c>
      <c r="R105" s="241">
        <f>DB_FEConversion!AQ105</f>
        <v>263.54160000000002</v>
      </c>
      <c r="S105" s="241">
        <f>DB_FEConversion!AR105</f>
        <v>219.61799999999999</v>
      </c>
      <c r="T105" s="241">
        <f>SUM(DB_FEConversion!AS105,DB_FEConversion!AT105,DB_FEConversion!AZ105)</f>
        <v>2827.3705693333336</v>
      </c>
      <c r="U105" s="241">
        <f>SUM(DB_FEConversion!BA105,DB_FEConversion!BB105,DB_FEConversion!BH105)</f>
        <v>1361115.1138666668</v>
      </c>
      <c r="V105" s="241">
        <f>DB_FEConversion!BI105</f>
        <v>106662.65396623201</v>
      </c>
      <c r="W105" s="241">
        <f>SUM(DB_FEConversion!BJ105:BK105)</f>
        <v>58137.03456</v>
      </c>
      <c r="X105" s="241">
        <f>SUM(DB_FEConversion!BL105:BM105)</f>
        <v>7426859.8470000001</v>
      </c>
      <c r="Y105" s="241">
        <f>DB_FEConversion!BN105</f>
        <v>2161300.3483500001</v>
      </c>
      <c r="Z105" s="241">
        <f>DB_FEConversion!BO105</f>
        <v>729.92933999999991</v>
      </c>
      <c r="AA105" s="241">
        <f>DB_FEConversion!BS105</f>
        <v>173604.81600000002</v>
      </c>
      <c r="AB105" s="241">
        <f>DB_FEConversion!BW105</f>
        <v>88775.19</v>
      </c>
      <c r="AC105" s="241">
        <f>SUM(DB_FEConversion!CA105:CB105)</f>
        <v>33194.652391727272</v>
      </c>
      <c r="AD105" s="241">
        <f>SUM(DB_FEConversion!CC105:CD105)</f>
        <v>6024204.2430818183</v>
      </c>
      <c r="AE105" s="241">
        <f>DB_FEConversion!CE105</f>
        <v>2872611.1232000003</v>
      </c>
      <c r="AF105" s="241">
        <f>SUM(DB_FEConversion!CF105,DB_FEConversion!CI105)</f>
        <v>553835.30125000002</v>
      </c>
      <c r="AG105" s="241">
        <f>SUM(DB_FEConversion!CJ105,DB_FEConversion!CM105)</f>
        <v>125641494.05500001</v>
      </c>
      <c r="AH105" s="241">
        <f>DB_FEConversion!CN105</f>
        <v>57870137.600000001</v>
      </c>
      <c r="AI105" s="241">
        <f>SUM(DB_FEConversion!CR105,DB_FEConversion!CV105)</f>
        <v>296472.239</v>
      </c>
      <c r="AJ105" s="241">
        <f>SUM(DB_FEConversion!CW105,DB_FEConversion!DA105)</f>
        <v>26199737.423999999</v>
      </c>
      <c r="AK105" s="241">
        <f>DB_FEConversion!DB105</f>
        <v>12533019.59</v>
      </c>
      <c r="AL105" s="241">
        <f>SUM(DB_FEConversion!DG105,DB_FEConversion!DJ105)</f>
        <v>16514.07199</v>
      </c>
      <c r="AM105" s="241">
        <f>SUM(DB_FEConversion!DK105,DB_FEConversion!DN105)</f>
        <v>3985427.4534999989</v>
      </c>
      <c r="AN105" s="241">
        <f>DB_FEConversion!DO105</f>
        <v>1353975.04</v>
      </c>
      <c r="AO105" s="205">
        <f t="shared" si="1"/>
        <v>1202482.2444377274</v>
      </c>
      <c r="AP105" s="205">
        <f t="shared" si="1"/>
        <v>214493431.52606404</v>
      </c>
      <c r="AQ105" s="205">
        <f t="shared" si="1"/>
        <v>84800162.443716243</v>
      </c>
    </row>
    <row r="106" spans="1:43" x14ac:dyDescent="0.2">
      <c r="A106" s="203">
        <v>43</v>
      </c>
      <c r="B106" s="203" t="s">
        <v>54</v>
      </c>
      <c r="C106" s="203">
        <v>2006</v>
      </c>
      <c r="D106" s="204" t="s">
        <v>203</v>
      </c>
      <c r="E106" s="241">
        <f>SUM(DB_FEConversion!E106:H106)</f>
        <v>0</v>
      </c>
      <c r="F106" s="241">
        <f>SUM(DB_FEConversion!I106:L106)</f>
        <v>0</v>
      </c>
      <c r="G106" s="241">
        <f>DB_FEConversion!M106</f>
        <v>0</v>
      </c>
      <c r="H106" s="241">
        <f>SUM(DB_FEConversion!O106:S106)</f>
        <v>747325.46271433332</v>
      </c>
      <c r="I106" s="241">
        <f>SUM(DB_FEConversion!T106:X106)</f>
        <v>189917974.32989115</v>
      </c>
      <c r="J106" s="241">
        <f>DB_FEConversion!Y106</f>
        <v>41942698.594599999</v>
      </c>
      <c r="K106" s="241">
        <f>SUM(DB_FEConversion!AD106:AF106)</f>
        <v>16664.277356999999</v>
      </c>
      <c r="L106" s="241">
        <f>SUM(DB_FEConversion!AG106:AI106)</f>
        <v>1969267.3728</v>
      </c>
      <c r="M106" s="241">
        <f>DB_FEConversion!AJ106</f>
        <v>197645.44799999995</v>
      </c>
      <c r="N106" s="241">
        <f>SUM(DB_FEConversion!AK106:AL106)</f>
        <v>0</v>
      </c>
      <c r="O106" s="241">
        <f>SUM(DB_FEConversion!AM106:AN106)</f>
        <v>0</v>
      </c>
      <c r="P106" s="241">
        <f>DB_FEConversion!AO106</f>
        <v>0</v>
      </c>
      <c r="Q106" s="241">
        <f>DB_FEConversion!AP106</f>
        <v>1.1037599999999999</v>
      </c>
      <c r="R106" s="241">
        <f>DB_FEConversion!AQ106</f>
        <v>150.59520000000001</v>
      </c>
      <c r="S106" s="241">
        <f>DB_FEConversion!AR106</f>
        <v>125.49600000000001</v>
      </c>
      <c r="T106" s="241">
        <f>SUM(DB_FEConversion!AS106,DB_FEConversion!AT106,DB_FEConversion!AZ106)</f>
        <v>14131.048080666666</v>
      </c>
      <c r="U106" s="241">
        <f>SUM(DB_FEConversion!BA106,DB_FEConversion!BB106,DB_FEConversion!BH106)</f>
        <v>6802781.1161333341</v>
      </c>
      <c r="V106" s="241">
        <f>DB_FEConversion!BI106</f>
        <v>533094.28483006801</v>
      </c>
      <c r="W106" s="241">
        <f>SUM(DB_FEConversion!BJ106:BK106)</f>
        <v>33738.329855999997</v>
      </c>
      <c r="X106" s="241">
        <f>SUM(DB_FEConversion!BL106:BM106)</f>
        <v>4309986.7271999996</v>
      </c>
      <c r="Y106" s="241">
        <f>DB_FEConversion!BN106</f>
        <v>1254254.9619600002</v>
      </c>
      <c r="Z106" s="241">
        <f>DB_FEConversion!BO106</f>
        <v>980.13887999999997</v>
      </c>
      <c r="AA106" s="241">
        <f>DB_FEConversion!BS106</f>
        <v>233114.11200000002</v>
      </c>
      <c r="AB106" s="241">
        <f>DB_FEConversion!BW106</f>
        <v>119206.08</v>
      </c>
      <c r="AC106" s="241">
        <f>SUM(DB_FEConversion!CA106:CB106)</f>
        <v>32616.816319909085</v>
      </c>
      <c r="AD106" s="241">
        <f>SUM(DB_FEConversion!CC106:CD106)</f>
        <v>5919337.8786272723</v>
      </c>
      <c r="AE106" s="241">
        <f>DB_FEConversion!CE106</f>
        <v>2822606.1312000002</v>
      </c>
      <c r="AF106" s="241">
        <f>SUM(DB_FEConversion!CF106,DB_FEConversion!CI106)</f>
        <v>688860.73025000002</v>
      </c>
      <c r="AG106" s="241">
        <f>SUM(DB_FEConversion!CJ106,DB_FEConversion!CM106)</f>
        <v>156272977.09100002</v>
      </c>
      <c r="AH106" s="241">
        <f>DB_FEConversion!CN106</f>
        <v>71978917.120000005</v>
      </c>
      <c r="AI106" s="241">
        <f>SUM(DB_FEConversion!CR106,DB_FEConversion!CV106)</f>
        <v>3241090.6430000002</v>
      </c>
      <c r="AJ106" s="241">
        <f>SUM(DB_FEConversion!CW106,DB_FEConversion!DA106)</f>
        <v>286420489.48799998</v>
      </c>
      <c r="AK106" s="241">
        <f>DB_FEConversion!DB106</f>
        <v>137013342.83000001</v>
      </c>
      <c r="AL106" s="241">
        <f>SUM(DB_FEConversion!DG106,DB_FEConversion!DJ106)</f>
        <v>173433.21814000001</v>
      </c>
      <c r="AM106" s="241">
        <f>SUM(DB_FEConversion!DK106,DB_FEConversion!DN106)</f>
        <v>41855546.550999999</v>
      </c>
      <c r="AN106" s="241">
        <f>DB_FEConversion!DO106</f>
        <v>14219645.439999999</v>
      </c>
      <c r="AO106" s="205">
        <f t="shared" si="1"/>
        <v>4948841.7683579102</v>
      </c>
      <c r="AP106" s="205">
        <f t="shared" si="1"/>
        <v>693701625.26185167</v>
      </c>
      <c r="AQ106" s="205">
        <f t="shared" si="1"/>
        <v>270081536.38659012</v>
      </c>
    </row>
    <row r="107" spans="1:43" x14ac:dyDescent="0.2">
      <c r="A107" s="203">
        <v>50</v>
      </c>
      <c r="B107" s="203" t="s">
        <v>55</v>
      </c>
      <c r="C107" s="203">
        <v>2006</v>
      </c>
      <c r="D107" s="204" t="s">
        <v>204</v>
      </c>
      <c r="E107" s="241">
        <f>SUM(DB_FEConversion!E107:H107)</f>
        <v>17730.161623533335</v>
      </c>
      <c r="F107" s="241">
        <f>SUM(DB_FEConversion!I107:L107)</f>
        <v>1920854.0148366666</v>
      </c>
      <c r="G107" s="241">
        <f>DB_FEConversion!M107</f>
        <v>481510.60000000003</v>
      </c>
      <c r="H107" s="241">
        <f>SUM(DB_FEConversion!O107:S107)</f>
        <v>12289.773128666668</v>
      </c>
      <c r="I107" s="241">
        <f>SUM(DB_FEConversion!T107:X107)</f>
        <v>3123202.5857822224</v>
      </c>
      <c r="J107" s="241">
        <f>DB_FEConversion!Y107</f>
        <v>689748.00919999997</v>
      </c>
      <c r="K107" s="241">
        <f>SUM(DB_FEConversion!AD107:AF107)</f>
        <v>460.05128820000004</v>
      </c>
      <c r="L107" s="241">
        <f>SUM(DB_FEConversion!AG107:AI107)</f>
        <v>54365.633280000009</v>
      </c>
      <c r="M107" s="241">
        <f>DB_FEConversion!AJ107</f>
        <v>5456.4047999999993</v>
      </c>
      <c r="N107" s="241">
        <f>SUM(DB_FEConversion!AK107:AL107)</f>
        <v>0</v>
      </c>
      <c r="O107" s="241">
        <f>SUM(DB_FEConversion!AM107:AN107)</f>
        <v>0</v>
      </c>
      <c r="P107" s="241">
        <f>DB_FEConversion!AO107</f>
        <v>0</v>
      </c>
      <c r="Q107" s="241">
        <f>DB_FEConversion!AP107</f>
        <v>191.91626999999997</v>
      </c>
      <c r="R107" s="241">
        <f>DB_FEConversion!AQ107</f>
        <v>26184.740399999999</v>
      </c>
      <c r="S107" s="241">
        <f>DB_FEConversion!AR107</f>
        <v>21820.616999999998</v>
      </c>
      <c r="T107" s="241">
        <f>SUM(DB_FEConversion!AS107,DB_FEConversion!AT107,DB_FEConversion!AZ107)</f>
        <v>219291.31635733333</v>
      </c>
      <c r="U107" s="241">
        <f>SUM(DB_FEConversion!BA107,DB_FEConversion!BB107,DB_FEConversion!BH107)</f>
        <v>105568307.27146667</v>
      </c>
      <c r="V107" s="241">
        <f>DB_FEConversion!BI107</f>
        <v>8272772.6065058876</v>
      </c>
      <c r="W107" s="241">
        <f>SUM(DB_FEConversion!BJ107:BK107)</f>
        <v>4013.2160640000002</v>
      </c>
      <c r="X107" s="241">
        <f>SUM(DB_FEConversion!BL107:BM107)</f>
        <v>512678.25179999997</v>
      </c>
      <c r="Y107" s="241">
        <f>DB_FEConversion!BN107</f>
        <v>149195.17899000001</v>
      </c>
      <c r="Z107" s="241">
        <f>DB_FEConversion!BO107</f>
        <v>12.97701</v>
      </c>
      <c r="AA107" s="241">
        <f>DB_FEConversion!BS107</f>
        <v>3086.4240000000004</v>
      </c>
      <c r="AB107" s="241">
        <f>DB_FEConversion!BW107</f>
        <v>1578.2850000000001</v>
      </c>
      <c r="AC107" s="241">
        <f>SUM(DB_FEConversion!CA107:CB107)</f>
        <v>19423.356135363636</v>
      </c>
      <c r="AD107" s="241">
        <f>SUM(DB_FEConversion!CC107:CD107)</f>
        <v>3524973.3319909093</v>
      </c>
      <c r="AE107" s="241">
        <f>DB_FEConversion!CE107</f>
        <v>1680865.5872000002</v>
      </c>
      <c r="AF107" s="241">
        <f>SUM(DB_FEConversion!CF107,DB_FEConversion!CI107)</f>
        <v>292902.57150000002</v>
      </c>
      <c r="AG107" s="241">
        <f>SUM(DB_FEConversion!CJ107,DB_FEConversion!CM107)</f>
        <v>66447040.505999997</v>
      </c>
      <c r="AH107" s="241">
        <f>DB_FEConversion!CN107</f>
        <v>30605329.920000002</v>
      </c>
      <c r="AI107" s="241">
        <f>SUM(DB_FEConversion!CR107,DB_FEConversion!CV107)</f>
        <v>1578477.013</v>
      </c>
      <c r="AJ107" s="241">
        <f>SUM(DB_FEConversion!CW107,DB_FEConversion!DA107)</f>
        <v>139492599.40799999</v>
      </c>
      <c r="AK107" s="241">
        <f>DB_FEConversion!DB107</f>
        <v>66728282.530000001</v>
      </c>
      <c r="AL107" s="241">
        <f>SUM(DB_FEConversion!DG107,DB_FEConversion!DJ107)</f>
        <v>6812.3573699999997</v>
      </c>
      <c r="AM107" s="241">
        <f>SUM(DB_FEConversion!DK107,DB_FEConversion!DN107)</f>
        <v>1644061.8705</v>
      </c>
      <c r="AN107" s="241">
        <f>DB_FEConversion!DO107</f>
        <v>558539.52000000002</v>
      </c>
      <c r="AO107" s="205">
        <f t="shared" si="1"/>
        <v>2151604.709747097</v>
      </c>
      <c r="AP107" s="205">
        <f t="shared" si="1"/>
        <v>322317354.03805649</v>
      </c>
      <c r="AQ107" s="205">
        <f t="shared" si="1"/>
        <v>109195099.25869589</v>
      </c>
    </row>
    <row r="108" spans="1:43" x14ac:dyDescent="0.2">
      <c r="A108" s="203">
        <v>51</v>
      </c>
      <c r="B108" s="203" t="s">
        <v>56</v>
      </c>
      <c r="C108" s="203">
        <v>2006</v>
      </c>
      <c r="D108" s="204" t="s">
        <v>204</v>
      </c>
      <c r="E108" s="241">
        <f>SUM(DB_FEConversion!E108:H108)</f>
        <v>302974.88958146662</v>
      </c>
      <c r="F108" s="241">
        <f>SUM(DB_FEConversion!I108:L108)</f>
        <v>32823757.921913333</v>
      </c>
      <c r="G108" s="241">
        <f>DB_FEConversion!M108</f>
        <v>8228104.4000000004</v>
      </c>
      <c r="H108" s="241">
        <f>SUM(DB_FEConversion!O108:S108)</f>
        <v>42368.96830966667</v>
      </c>
      <c r="I108" s="241">
        <f>SUM(DB_FEConversion!T108:X108)</f>
        <v>10767234.67522889</v>
      </c>
      <c r="J108" s="241">
        <f>DB_FEConversion!Y108</f>
        <v>2377904.8838</v>
      </c>
      <c r="K108" s="241">
        <f>SUM(DB_FEConversion!AD108:AF108)</f>
        <v>4586.6975280000006</v>
      </c>
      <c r="L108" s="241">
        <f>SUM(DB_FEConversion!AG108:AI108)</f>
        <v>542023.73119999992</v>
      </c>
      <c r="M108" s="241">
        <f>DB_FEConversion!AJ108</f>
        <v>54400.191999999988</v>
      </c>
      <c r="N108" s="241">
        <f>SUM(DB_FEConversion!AK108:AL108)</f>
        <v>18.189450000000001</v>
      </c>
      <c r="O108" s="241">
        <f>SUM(DB_FEConversion!AM108:AN108)</f>
        <v>2914.5600000000004</v>
      </c>
      <c r="P108" s="241">
        <f>DB_FEConversion!AO108</f>
        <v>416.85750000000002</v>
      </c>
      <c r="Q108" s="241">
        <f>DB_FEConversion!AP108</f>
        <v>907.70462999999995</v>
      </c>
      <c r="R108" s="241">
        <f>DB_FEConversion!AQ108</f>
        <v>123845.7276</v>
      </c>
      <c r="S108" s="241">
        <f>DB_FEConversion!AR108</f>
        <v>103204.773</v>
      </c>
      <c r="T108" s="241">
        <f>SUM(DB_FEConversion!AS108,DB_FEConversion!AT108,DB_FEConversion!AZ108)</f>
        <v>152238.801157468</v>
      </c>
      <c r="U108" s="241">
        <f>SUM(DB_FEConversion!BA108,DB_FEConversion!BB108,DB_FEConversion!BH108)</f>
        <v>73288777.714493603</v>
      </c>
      <c r="V108" s="241">
        <f>DB_FEConversion!BI108</f>
        <v>5743214.1171087511</v>
      </c>
      <c r="W108" s="241">
        <f>SUM(DB_FEConversion!BJ108:BK108)</f>
        <v>5347.1784959999995</v>
      </c>
      <c r="X108" s="241">
        <f>SUM(DB_FEConversion!BL108:BM108)</f>
        <v>683088.59519999998</v>
      </c>
      <c r="Y108" s="241">
        <f>DB_FEConversion!BN108</f>
        <v>198786.51936000001</v>
      </c>
      <c r="Z108" s="241">
        <f>DB_FEConversion!BO108</f>
        <v>9.2107799999999997</v>
      </c>
      <c r="AA108" s="241">
        <f>DB_FEConversion!BS108</f>
        <v>2190.6720000000005</v>
      </c>
      <c r="AB108" s="241">
        <f>DB_FEConversion!BW108</f>
        <v>1120.23</v>
      </c>
      <c r="AC108" s="241">
        <f>SUM(DB_FEConversion!CA108:CB108)</f>
        <v>6025.512162181818</v>
      </c>
      <c r="AD108" s="241">
        <f>SUM(DB_FEConversion!CC108:CD108)</f>
        <v>1093516.9769454545</v>
      </c>
      <c r="AE108" s="241">
        <f>DB_FEConversion!CE108</f>
        <v>521438.00319999998</v>
      </c>
      <c r="AF108" s="241">
        <f>SUM(DB_FEConversion!CF108,DB_FEConversion!CI108)</f>
        <v>555377.11074999999</v>
      </c>
      <c r="AG108" s="241">
        <f>SUM(DB_FEConversion!CJ108,DB_FEConversion!CM108)</f>
        <v>125991264.553</v>
      </c>
      <c r="AH108" s="241">
        <f>DB_FEConversion!CN108</f>
        <v>58031240.960000001</v>
      </c>
      <c r="AI108" s="241">
        <f>SUM(DB_FEConversion!CR108,DB_FEConversion!CV108)</f>
        <v>4713344.6300000008</v>
      </c>
      <c r="AJ108" s="241">
        <f>SUM(DB_FEConversion!CW108,DB_FEConversion!DA108)</f>
        <v>416525986.08000004</v>
      </c>
      <c r="AK108" s="241">
        <f>DB_FEConversion!DB108</f>
        <v>199251170.30000001</v>
      </c>
      <c r="AL108" s="241">
        <f>SUM(DB_FEConversion!DG108,DB_FEConversion!DJ108)</f>
        <v>0</v>
      </c>
      <c r="AM108" s="241">
        <f>SUM(DB_FEConversion!DK108,DB_FEConversion!DN108)</f>
        <v>0</v>
      </c>
      <c r="AN108" s="241">
        <f>DB_FEConversion!DO108</f>
        <v>0</v>
      </c>
      <c r="AO108" s="205">
        <f t="shared" si="1"/>
        <v>5783198.8928447841</v>
      </c>
      <c r="AP108" s="205">
        <f t="shared" si="1"/>
        <v>661844601.20758128</v>
      </c>
      <c r="AQ108" s="205">
        <f t="shared" si="1"/>
        <v>274511001.23596877</v>
      </c>
    </row>
    <row r="109" spans="1:43" x14ac:dyDescent="0.2">
      <c r="A109" s="203">
        <v>52</v>
      </c>
      <c r="B109" s="203" t="s">
        <v>57</v>
      </c>
      <c r="C109" s="203">
        <v>2006</v>
      </c>
      <c r="D109" s="204" t="s">
        <v>204</v>
      </c>
      <c r="E109" s="241">
        <f>SUM(DB_FEConversion!E109:H109)</f>
        <v>28845.811368733335</v>
      </c>
      <c r="F109" s="241">
        <f>SUM(DB_FEConversion!I109:L109)</f>
        <v>3125103.637256667</v>
      </c>
      <c r="G109" s="241">
        <f>DB_FEConversion!M109</f>
        <v>783386.20000000007</v>
      </c>
      <c r="H109" s="241">
        <f>SUM(DB_FEConversion!O109:S109)</f>
        <v>14512.538501666668</v>
      </c>
      <c r="I109" s="241">
        <f>SUM(DB_FEConversion!T109:X109)</f>
        <v>3688074.4095222224</v>
      </c>
      <c r="J109" s="241">
        <f>DB_FEConversion!Y109</f>
        <v>814497.91099999996</v>
      </c>
      <c r="K109" s="241">
        <f>SUM(DB_FEConversion!AD109:AF109)</f>
        <v>13570.4275098</v>
      </c>
      <c r="L109" s="241">
        <f>SUM(DB_FEConversion!AG109:AI109)</f>
        <v>1603657.9059199998</v>
      </c>
      <c r="M109" s="241">
        <f>DB_FEConversion!AJ109</f>
        <v>160951.06719999996</v>
      </c>
      <c r="N109" s="241">
        <f>SUM(DB_FEConversion!AK109:AL109)</f>
        <v>0</v>
      </c>
      <c r="O109" s="241">
        <f>SUM(DB_FEConversion!AM109:AN109)</f>
        <v>0</v>
      </c>
      <c r="P109" s="241">
        <f>DB_FEConversion!AO109</f>
        <v>0</v>
      </c>
      <c r="Q109" s="241">
        <f>DB_FEConversion!AP109</f>
        <v>418.18707000000001</v>
      </c>
      <c r="R109" s="241">
        <f>DB_FEConversion!AQ109</f>
        <v>57056.756400000006</v>
      </c>
      <c r="S109" s="241">
        <f>DB_FEConversion!AR109</f>
        <v>47547.297000000006</v>
      </c>
      <c r="T109" s="241">
        <f>SUM(DB_FEConversion!AS109,DB_FEConversion!AT109,DB_FEConversion!AZ109)</f>
        <v>323625.45728866674</v>
      </c>
      <c r="U109" s="241">
        <f>SUM(DB_FEConversion!BA109,DB_FEConversion!BB109,DB_FEConversion!BH109)</f>
        <v>155795460.95773333</v>
      </c>
      <c r="V109" s="241">
        <f>DB_FEConversion!BI109</f>
        <v>12208781.735173762</v>
      </c>
      <c r="W109" s="241">
        <f>SUM(DB_FEConversion!BJ109:BK109)</f>
        <v>30845.403072000001</v>
      </c>
      <c r="X109" s="241">
        <f>SUM(DB_FEConversion!BL109:BM109)</f>
        <v>3940422.6114000003</v>
      </c>
      <c r="Y109" s="241">
        <f>DB_FEConversion!BN109</f>
        <v>1146707.6177700001</v>
      </c>
      <c r="Z109" s="241">
        <f>DB_FEConversion!BO109</f>
        <v>397.53206999999998</v>
      </c>
      <c r="AA109" s="241">
        <f>DB_FEConversion!BS109</f>
        <v>94548.16800000002</v>
      </c>
      <c r="AB109" s="241">
        <f>DB_FEConversion!BW109</f>
        <v>48348.495000000003</v>
      </c>
      <c r="AC109" s="241">
        <f>SUM(DB_FEConversion!CA109:CB109)</f>
        <v>3833.8505723636363</v>
      </c>
      <c r="AD109" s="241">
        <f>SUM(DB_FEConversion!CC109:CD109)</f>
        <v>695771.6746909091</v>
      </c>
      <c r="AE109" s="241">
        <f>DB_FEConversion!CE109</f>
        <v>331775.18080000003</v>
      </c>
      <c r="AF109" s="241">
        <f>SUM(DB_FEConversion!CF109,DB_FEConversion!CI109)</f>
        <v>397150.56149999995</v>
      </c>
      <c r="AG109" s="241">
        <f>SUM(DB_FEConversion!CJ109,DB_FEConversion!CM109)</f>
        <v>90096441.666000009</v>
      </c>
      <c r="AH109" s="241">
        <f>DB_FEConversion!CN109</f>
        <v>41498181.119999997</v>
      </c>
      <c r="AI109" s="241">
        <f>SUM(DB_FEConversion!CR109,DB_FEConversion!CV109)</f>
        <v>2243047.6159999999</v>
      </c>
      <c r="AJ109" s="241">
        <f>SUM(DB_FEConversion!CW109,DB_FEConversion!DA109)</f>
        <v>198221792.25599998</v>
      </c>
      <c r="AK109" s="241">
        <f>DB_FEConversion!DB109</f>
        <v>94822232.959999993</v>
      </c>
      <c r="AL109" s="241">
        <f>SUM(DB_FEConversion!DG109,DB_FEConversion!DJ109)</f>
        <v>1733.9578099999999</v>
      </c>
      <c r="AM109" s="241">
        <f>SUM(DB_FEConversion!DK109,DB_FEConversion!DN109)</f>
        <v>418465.1165</v>
      </c>
      <c r="AN109" s="241">
        <f>DB_FEConversion!DO109</f>
        <v>142165.76000000001</v>
      </c>
      <c r="AO109" s="205">
        <f t="shared" si="1"/>
        <v>3057981.3427632302</v>
      </c>
      <c r="AP109" s="205">
        <f t="shared" si="1"/>
        <v>457736795.15942311</v>
      </c>
      <c r="AQ109" s="205">
        <f t="shared" si="1"/>
        <v>152004575.34394374</v>
      </c>
    </row>
    <row r="110" spans="1:43" x14ac:dyDescent="0.2">
      <c r="A110" s="203">
        <v>53</v>
      </c>
      <c r="B110" s="203" t="s">
        <v>58</v>
      </c>
      <c r="C110" s="203">
        <v>2006</v>
      </c>
      <c r="D110" s="204" t="s">
        <v>204</v>
      </c>
      <c r="E110" s="241">
        <f>SUM(DB_FEConversion!E110:H110)</f>
        <v>1358.0526138666667</v>
      </c>
      <c r="F110" s="241">
        <f>SUM(DB_FEConversion!I110:L110)</f>
        <v>147128.99245333334</v>
      </c>
      <c r="G110" s="241">
        <f>DB_FEConversion!M110</f>
        <v>36881.600000000006</v>
      </c>
      <c r="H110" s="241">
        <f>SUM(DB_FEConversion!O110:S110)</f>
        <v>97.143964000000011</v>
      </c>
      <c r="I110" s="241">
        <f>SUM(DB_FEConversion!T110:X110)</f>
        <v>24687.215653333333</v>
      </c>
      <c r="J110" s="241">
        <f>DB_FEConversion!Y110</f>
        <v>5452.0823999999993</v>
      </c>
      <c r="K110" s="241">
        <f>SUM(DB_FEConversion!AD110:AF110)</f>
        <v>241.76869500000001</v>
      </c>
      <c r="L110" s="241">
        <f>SUM(DB_FEConversion!AG110:AI110)</f>
        <v>28570.527999999998</v>
      </c>
      <c r="M110" s="241">
        <f>DB_FEConversion!AJ110</f>
        <v>2867.48</v>
      </c>
      <c r="N110" s="241">
        <f>SUM(DB_FEConversion!AK110:AL110)</f>
        <v>0</v>
      </c>
      <c r="O110" s="241">
        <f>SUM(DB_FEConversion!AM110:AN110)</f>
        <v>0</v>
      </c>
      <c r="P110" s="241">
        <f>DB_FEConversion!AO110</f>
        <v>0</v>
      </c>
      <c r="Q110" s="241">
        <f>DB_FEConversion!AP110</f>
        <v>100.99404</v>
      </c>
      <c r="R110" s="241">
        <f>DB_FEConversion!AQ110</f>
        <v>13779.460800000001</v>
      </c>
      <c r="S110" s="241">
        <f>DB_FEConversion!AR110</f>
        <v>11482.884000000002</v>
      </c>
      <c r="T110" s="241">
        <f>SUM(DB_FEConversion!AS110,DB_FEConversion!AT110,DB_FEConversion!AZ110)</f>
        <v>146.702268</v>
      </c>
      <c r="U110" s="241">
        <f>SUM(DB_FEConversion!BA110,DB_FEConversion!BB110,DB_FEConversion!BH110)</f>
        <v>70623.453599999993</v>
      </c>
      <c r="V110" s="241">
        <f>DB_FEConversion!BI110</f>
        <v>5534.3482094160008</v>
      </c>
      <c r="W110" s="241">
        <f>SUM(DB_FEConversion!BJ110:BK110)</f>
        <v>9103.2944639999987</v>
      </c>
      <c r="X110" s="241">
        <f>SUM(DB_FEConversion!BL110:BM110)</f>
        <v>1162922.9567999998</v>
      </c>
      <c r="Y110" s="241">
        <f>DB_FEConversion!BN110</f>
        <v>338423.75424000004</v>
      </c>
      <c r="Z110" s="241">
        <f>DB_FEConversion!BO110</f>
        <v>101.06883000000001</v>
      </c>
      <c r="AA110" s="241">
        <f>DB_FEConversion!BS110</f>
        <v>24037.992000000002</v>
      </c>
      <c r="AB110" s="241">
        <f>DB_FEConversion!BW110</f>
        <v>12292.155000000001</v>
      </c>
      <c r="AC110" s="241">
        <f>SUM(DB_FEConversion!CA110:CB110)</f>
        <v>431.18027572727271</v>
      </c>
      <c r="AD110" s="241">
        <f>SUM(DB_FEConversion!CC110:CD110)</f>
        <v>78251.099481818179</v>
      </c>
      <c r="AE110" s="241">
        <f>DB_FEConversion!CE110</f>
        <v>37313.638400000003</v>
      </c>
      <c r="AF110" s="241">
        <f>SUM(DB_FEConversion!CF110,DB_FEConversion!CI110)</f>
        <v>16451.897000000001</v>
      </c>
      <c r="AG110" s="241">
        <f>SUM(DB_FEConversion!CJ110,DB_FEConversion!CM110)</f>
        <v>3732230.3480000002</v>
      </c>
      <c r="AH110" s="241">
        <f>DB_FEConversion!CN110</f>
        <v>1719055.3600000001</v>
      </c>
      <c r="AI110" s="241">
        <f>SUM(DB_FEConversion!CR110,DB_FEConversion!CV110)</f>
        <v>45986.324000000008</v>
      </c>
      <c r="AJ110" s="241">
        <f>SUM(DB_FEConversion!CW110,DB_FEConversion!DA110)</f>
        <v>4063886.784</v>
      </c>
      <c r="AK110" s="241">
        <f>DB_FEConversion!DB110</f>
        <v>1944018.4400000002</v>
      </c>
      <c r="AL110" s="241">
        <f>SUM(DB_FEConversion!DG110,DB_FEConversion!DJ110)</f>
        <v>672.83814000000007</v>
      </c>
      <c r="AM110" s="241">
        <f>SUM(DB_FEConversion!DK110,DB_FEConversion!DN110)</f>
        <v>162379.55100000001</v>
      </c>
      <c r="AN110" s="241">
        <f>DB_FEConversion!DO110</f>
        <v>55165.440000000002</v>
      </c>
      <c r="AO110" s="205">
        <f t="shared" si="1"/>
        <v>74691.264290593957</v>
      </c>
      <c r="AP110" s="205">
        <f t="shared" si="1"/>
        <v>9508498.3817884866</v>
      </c>
      <c r="AQ110" s="205">
        <f t="shared" si="1"/>
        <v>4168487.1822494161</v>
      </c>
    </row>
  </sheetData>
  <mergeCells count="1">
    <mergeCell ref="A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CW112"/>
  <sheetViews>
    <sheetView zoomScale="85" zoomScaleNormal="85" zoomScalePageLayoutView="85" workbookViewId="0">
      <pane xSplit="4" ySplit="2" topLeftCell="E3" activePane="bottomRight" state="frozen"/>
      <selection activeCell="A2" sqref="A2:F2"/>
      <selection pane="topRight" activeCell="A2" sqref="A2:F2"/>
      <selection pane="bottomLeft" activeCell="A2" sqref="A2:F2"/>
      <selection pane="bottomRight" sqref="A1:D1"/>
    </sheetView>
  </sheetViews>
  <sheetFormatPr baseColWidth="10" defaultColWidth="8.6640625" defaultRowHeight="14" x14ac:dyDescent="0.2"/>
  <cols>
    <col min="1" max="1" width="6.1640625" style="29" customWidth="1"/>
    <col min="2" max="2" width="17.33203125" style="29" bestFit="1" customWidth="1"/>
    <col min="3" max="3" width="5.1640625" style="29" bestFit="1" customWidth="1"/>
    <col min="4" max="4" width="13.83203125" style="29" bestFit="1" customWidth="1"/>
    <col min="5" max="5" width="11.5" style="242" bestFit="1" customWidth="1"/>
    <col min="6" max="7" width="10.33203125" style="242" bestFit="1" customWidth="1"/>
    <col min="8" max="8" width="11.6640625" style="29" bestFit="1" customWidth="1"/>
    <col min="9" max="9" width="12.6640625" style="29" bestFit="1" customWidth="1"/>
    <col min="10" max="12" width="11.6640625" style="29" bestFit="1" customWidth="1"/>
    <col min="13" max="13" width="11.5" style="29" bestFit="1" customWidth="1"/>
    <col min="14" max="15" width="10.33203125" style="29" bestFit="1" customWidth="1"/>
    <col min="16" max="20" width="12.6640625" style="29" bestFit="1" customWidth="1"/>
    <col min="21" max="21" width="11.5" style="29" bestFit="1" customWidth="1"/>
    <col min="22" max="22" width="10.5" style="29" bestFit="1" customWidth="1"/>
    <col min="23" max="23" width="11.6640625" style="29" bestFit="1" customWidth="1"/>
    <col min="24" max="24" width="12.6640625" style="29" bestFit="1" customWidth="1"/>
    <col min="25" max="25" width="11.83203125" style="29" bestFit="1" customWidth="1"/>
    <col min="26" max="26" width="11.5" style="29" bestFit="1" customWidth="1"/>
    <col min="27" max="27" width="10.33203125" style="29" bestFit="1" customWidth="1"/>
    <col min="28" max="28" width="11.6640625" style="29" bestFit="1" customWidth="1"/>
    <col min="29" max="29" width="12.6640625" style="29" bestFit="1" customWidth="1"/>
    <col min="30" max="30" width="11.6640625" style="29" bestFit="1" customWidth="1"/>
    <col min="31" max="31" width="10.33203125" style="29" bestFit="1" customWidth="1"/>
    <col min="32" max="33" width="12.6640625" style="29" bestFit="1" customWidth="1"/>
    <col min="34" max="34" width="11.5" style="29" bestFit="1" customWidth="1"/>
    <col min="35" max="35" width="11.6640625" style="29" bestFit="1" customWidth="1"/>
    <col min="36" max="36" width="13.83203125" style="29" bestFit="1" customWidth="1"/>
    <col min="37" max="37" width="15.5" style="29" bestFit="1" customWidth="1"/>
    <col min="38" max="38" width="13.83203125" style="29" bestFit="1" customWidth="1"/>
    <col min="39" max="39" width="10.33203125" style="29" bestFit="1" customWidth="1"/>
    <col min="40" max="40" width="9.33203125" style="29" bestFit="1" customWidth="1"/>
    <col min="41" max="41" width="11.6640625" style="29" bestFit="1" customWidth="1"/>
    <col min="42" max="42" width="12.6640625" style="29" bestFit="1" customWidth="1"/>
    <col min="43" max="43" width="11.6640625" style="29" bestFit="1" customWidth="1"/>
    <col min="44" max="44" width="11.33203125" style="29" bestFit="1" customWidth="1"/>
    <col min="45" max="45" width="10" style="29" bestFit="1" customWidth="1"/>
    <col min="46" max="46" width="11.6640625" style="29" bestFit="1" customWidth="1"/>
    <col min="47" max="47" width="12.6640625" style="29" bestFit="1" customWidth="1"/>
    <col min="48" max="49" width="11.6640625" style="29" bestFit="1" customWidth="1"/>
    <col min="50" max="50" width="12.1640625" style="29" bestFit="1" customWidth="1"/>
    <col min="51" max="51" width="10.83203125" style="29" bestFit="1" customWidth="1"/>
    <col min="52" max="54" width="12.6640625" style="29" bestFit="1" customWidth="1"/>
    <col min="55" max="55" width="11.33203125" style="29" bestFit="1" customWidth="1"/>
    <col min="56" max="57" width="10.33203125" style="29" bestFit="1" customWidth="1"/>
    <col min="58" max="59" width="12.6640625" style="29" bestFit="1" customWidth="1"/>
    <col min="60" max="60" width="13.83203125" style="29" bestFit="1" customWidth="1"/>
    <col min="61" max="62" width="12.6640625" style="29" bestFit="1" customWidth="1"/>
    <col min="63" max="63" width="11" style="29" bestFit="1" customWidth="1"/>
    <col min="64" max="64" width="11.6640625" style="29" bestFit="1" customWidth="1"/>
    <col min="65" max="65" width="10.33203125" style="29" bestFit="1" customWidth="1"/>
    <col min="66" max="68" width="13.83203125" style="29" bestFit="1" customWidth="1"/>
    <col min="69" max="70" width="12.6640625" style="29" bestFit="1" customWidth="1"/>
    <col min="71" max="71" width="10.6640625" style="29" bestFit="1" customWidth="1"/>
    <col min="72" max="72" width="9.5" style="29" bestFit="1" customWidth="1"/>
    <col min="73" max="73" width="10.33203125" style="29" bestFit="1" customWidth="1"/>
    <col min="74" max="74" width="12.6640625" style="29" bestFit="1" customWidth="1"/>
    <col min="75" max="75" width="11.6640625" style="29" bestFit="1" customWidth="1"/>
    <col min="76" max="77" width="12.6640625" style="29" bestFit="1" customWidth="1"/>
    <col min="78" max="78" width="11.6640625" style="29" bestFit="1" customWidth="1"/>
    <col min="79" max="79" width="20.5" style="29" bestFit="1" customWidth="1"/>
    <col min="80" max="81" width="11.6640625" style="29" bestFit="1" customWidth="1"/>
    <col min="82" max="83" width="13.83203125" style="29" bestFit="1" customWidth="1"/>
    <col min="84" max="84" width="15.5" style="29" bestFit="1" customWidth="1"/>
    <col min="85" max="86" width="13.83203125" style="29" bestFit="1" customWidth="1"/>
    <col min="87" max="87" width="15.33203125" style="29" bestFit="1" customWidth="1"/>
    <col min="88" max="89" width="12.6640625" style="29" bestFit="1" customWidth="1"/>
    <col min="90" max="90" width="19.33203125" style="29" bestFit="1" customWidth="1"/>
    <col min="91" max="92" width="12.6640625" style="29" bestFit="1" customWidth="1"/>
    <col min="93" max="93" width="10.33203125" style="29" bestFit="1" customWidth="1"/>
    <col min="94" max="95" width="12.6640625" style="29" bestFit="1" customWidth="1"/>
    <col min="96" max="96" width="39.5" style="29" bestFit="1" customWidth="1"/>
    <col min="97" max="98" width="13.83203125" style="29" bestFit="1" customWidth="1"/>
    <col min="99" max="100" width="9.6640625" style="29" bestFit="1" customWidth="1"/>
    <col min="101" max="101" width="10" style="29" bestFit="1" customWidth="1"/>
    <col min="102" max="16384" width="8.6640625" style="29"/>
  </cols>
  <sheetData>
    <row r="1" spans="1:101" s="172" customFormat="1" x14ac:dyDescent="0.2">
      <c r="A1" s="307" t="s">
        <v>1044</v>
      </c>
      <c r="B1" s="307"/>
      <c r="C1" s="307"/>
      <c r="D1" s="307"/>
      <c r="E1" s="243" t="s">
        <v>365</v>
      </c>
      <c r="F1" s="243"/>
      <c r="G1" s="244"/>
      <c r="H1" s="243"/>
      <c r="I1" s="243"/>
      <c r="J1" s="244"/>
      <c r="K1" s="243"/>
      <c r="L1" s="243"/>
      <c r="M1" s="245" t="s">
        <v>366</v>
      </c>
      <c r="N1" s="245"/>
      <c r="O1" s="223"/>
      <c r="P1" s="245"/>
      <c r="Q1" s="245"/>
      <c r="R1" s="223"/>
      <c r="S1" s="245"/>
      <c r="T1" s="245"/>
      <c r="U1" s="246" t="s">
        <v>367</v>
      </c>
      <c r="V1" s="247"/>
      <c r="W1" s="246"/>
      <c r="X1" s="247"/>
      <c r="Y1" s="246"/>
      <c r="Z1" s="248" t="s">
        <v>368</v>
      </c>
      <c r="AA1" s="249"/>
      <c r="AB1" s="248"/>
      <c r="AC1" s="249"/>
      <c r="AD1" s="248"/>
      <c r="AE1" s="229" t="s">
        <v>369</v>
      </c>
      <c r="AF1" s="229"/>
      <c r="AG1" s="229"/>
      <c r="AH1" s="250" t="s">
        <v>370</v>
      </c>
      <c r="AI1" s="251"/>
      <c r="AJ1" s="250"/>
      <c r="AK1" s="251"/>
      <c r="AL1" s="250"/>
      <c r="AM1" s="252" t="s">
        <v>371</v>
      </c>
      <c r="AN1" s="253"/>
      <c r="AO1" s="252"/>
      <c r="AP1" s="253"/>
      <c r="AQ1" s="252"/>
      <c r="AR1" s="232" t="s">
        <v>372</v>
      </c>
      <c r="AS1" s="232"/>
      <c r="AT1" s="232"/>
      <c r="AU1" s="232"/>
      <c r="AV1" s="232"/>
      <c r="AW1" s="232"/>
      <c r="AX1" s="254" t="s">
        <v>373</v>
      </c>
      <c r="AY1" s="255"/>
      <c r="AZ1" s="254"/>
      <c r="BA1" s="255"/>
      <c r="BB1" s="254"/>
      <c r="BC1" s="256" t="s">
        <v>374</v>
      </c>
      <c r="BD1" s="256"/>
      <c r="BE1" s="224"/>
      <c r="BF1" s="256"/>
      <c r="BG1" s="256"/>
      <c r="BH1" s="224"/>
      <c r="BI1" s="256"/>
      <c r="BJ1" s="256"/>
      <c r="BK1" s="257" t="s">
        <v>375</v>
      </c>
      <c r="BL1" s="257"/>
      <c r="BM1" s="258"/>
      <c r="BN1" s="257"/>
      <c r="BO1" s="257"/>
      <c r="BP1" s="258"/>
      <c r="BQ1" s="257"/>
      <c r="BR1" s="257"/>
      <c r="BS1" s="259" t="s">
        <v>376</v>
      </c>
      <c r="BT1" s="259"/>
      <c r="BU1" s="260"/>
      <c r="BV1" s="259"/>
      <c r="BW1" s="259"/>
      <c r="BX1" s="260"/>
      <c r="BY1" s="259"/>
      <c r="BZ1" s="259"/>
      <c r="CA1" s="237" t="s">
        <v>488</v>
      </c>
      <c r="CB1" s="237"/>
      <c r="CC1" s="237"/>
      <c r="CD1" s="237"/>
      <c r="CE1" s="237"/>
      <c r="CF1" s="237"/>
      <c r="CG1" s="237"/>
      <c r="CH1" s="237"/>
      <c r="CI1" s="261" t="s">
        <v>377</v>
      </c>
      <c r="CJ1" s="261"/>
      <c r="CK1" s="261"/>
      <c r="CL1" s="262" t="s">
        <v>378</v>
      </c>
      <c r="CM1" s="262"/>
      <c r="CN1" s="262"/>
      <c r="CO1" s="341" t="s">
        <v>489</v>
      </c>
      <c r="CP1" s="341"/>
      <c r="CQ1" s="341"/>
      <c r="CR1" s="263" t="s">
        <v>481</v>
      </c>
      <c r="CS1" s="263"/>
      <c r="CT1" s="263"/>
      <c r="CU1" s="263"/>
      <c r="CV1" s="263"/>
      <c r="CW1" s="263"/>
    </row>
    <row r="2" spans="1:101" x14ac:dyDescent="0.2">
      <c r="A2" s="173" t="s">
        <v>1043</v>
      </c>
      <c r="B2" s="173" t="s">
        <v>1042</v>
      </c>
      <c r="C2" s="173" t="s">
        <v>1039</v>
      </c>
      <c r="D2" s="174" t="s">
        <v>205</v>
      </c>
      <c r="E2" s="238" t="s">
        <v>249</v>
      </c>
      <c r="F2" s="238" t="s">
        <v>250</v>
      </c>
      <c r="G2" s="238" t="s">
        <v>251</v>
      </c>
      <c r="H2" s="238" t="s">
        <v>253</v>
      </c>
      <c r="I2" s="238" t="s">
        <v>254</v>
      </c>
      <c r="J2" s="238" t="s">
        <v>255</v>
      </c>
      <c r="K2" s="238" t="s">
        <v>256</v>
      </c>
      <c r="L2" s="238" t="s">
        <v>257</v>
      </c>
      <c r="M2" s="185" t="s">
        <v>259</v>
      </c>
      <c r="N2" s="185" t="s">
        <v>260</v>
      </c>
      <c r="O2" s="185" t="s">
        <v>261</v>
      </c>
      <c r="P2" s="185" t="s">
        <v>263</v>
      </c>
      <c r="Q2" s="185" t="s">
        <v>264</v>
      </c>
      <c r="R2" s="185" t="s">
        <v>265</v>
      </c>
      <c r="S2" s="185" t="s">
        <v>266</v>
      </c>
      <c r="T2" s="185" t="s">
        <v>267</v>
      </c>
      <c r="U2" s="186" t="s">
        <v>269</v>
      </c>
      <c r="V2" s="186" t="s">
        <v>270</v>
      </c>
      <c r="W2" s="186" t="s">
        <v>272</v>
      </c>
      <c r="X2" s="186" t="s">
        <v>273</v>
      </c>
      <c r="Y2" s="186" t="s">
        <v>274</v>
      </c>
      <c r="Z2" s="188" t="s">
        <v>276</v>
      </c>
      <c r="AA2" s="188" t="s">
        <v>277</v>
      </c>
      <c r="AB2" s="188" t="s">
        <v>279</v>
      </c>
      <c r="AC2" s="188" t="s">
        <v>280</v>
      </c>
      <c r="AD2" s="187" t="s">
        <v>281</v>
      </c>
      <c r="AE2" s="189" t="s">
        <v>283</v>
      </c>
      <c r="AF2" s="189" t="s">
        <v>285</v>
      </c>
      <c r="AG2" s="189" t="s">
        <v>286</v>
      </c>
      <c r="AH2" s="190" t="s">
        <v>288</v>
      </c>
      <c r="AI2" s="190" t="s">
        <v>289</v>
      </c>
      <c r="AJ2" s="190" t="s">
        <v>291</v>
      </c>
      <c r="AK2" s="190" t="s">
        <v>292</v>
      </c>
      <c r="AL2" s="190" t="s">
        <v>293</v>
      </c>
      <c r="AM2" s="191" t="s">
        <v>295</v>
      </c>
      <c r="AN2" s="191" t="s">
        <v>357</v>
      </c>
      <c r="AO2" s="191" t="s">
        <v>297</v>
      </c>
      <c r="AP2" s="191" t="s">
        <v>358</v>
      </c>
      <c r="AQ2" s="191" t="s">
        <v>298</v>
      </c>
      <c r="AR2" s="193" t="s">
        <v>300</v>
      </c>
      <c r="AS2" s="193" t="s">
        <v>301</v>
      </c>
      <c r="AT2" s="193" t="s">
        <v>303</v>
      </c>
      <c r="AU2" s="193" t="s">
        <v>304</v>
      </c>
      <c r="AV2" s="193" t="s">
        <v>305</v>
      </c>
      <c r="AW2" s="193" t="s">
        <v>306</v>
      </c>
      <c r="AX2" s="194" t="s">
        <v>310</v>
      </c>
      <c r="AY2" s="194" t="s">
        <v>318</v>
      </c>
      <c r="AZ2" s="194" t="s">
        <v>312</v>
      </c>
      <c r="BA2" s="194" t="s">
        <v>319</v>
      </c>
      <c r="BB2" s="189" t="s">
        <v>313</v>
      </c>
      <c r="BC2" s="197" t="s">
        <v>315</v>
      </c>
      <c r="BD2" s="197" t="s">
        <v>316</v>
      </c>
      <c r="BE2" s="197" t="s">
        <v>317</v>
      </c>
      <c r="BF2" s="197" t="s">
        <v>321</v>
      </c>
      <c r="BG2" s="197" t="s">
        <v>322</v>
      </c>
      <c r="BH2" s="197" t="s">
        <v>323</v>
      </c>
      <c r="BI2" s="197" t="s">
        <v>324</v>
      </c>
      <c r="BJ2" s="197" t="s">
        <v>325</v>
      </c>
      <c r="BK2" s="188" t="s">
        <v>327</v>
      </c>
      <c r="BL2" s="188" t="s">
        <v>328</v>
      </c>
      <c r="BM2" s="188" t="s">
        <v>329</v>
      </c>
      <c r="BN2" s="188" t="s">
        <v>331</v>
      </c>
      <c r="BO2" s="188" t="s">
        <v>332</v>
      </c>
      <c r="BP2" s="188" t="s">
        <v>333</v>
      </c>
      <c r="BQ2" s="188" t="s">
        <v>334</v>
      </c>
      <c r="BR2" s="188" t="s">
        <v>335</v>
      </c>
      <c r="BS2" s="199" t="s">
        <v>338</v>
      </c>
      <c r="BT2" s="199" t="s">
        <v>339</v>
      </c>
      <c r="BU2" s="199" t="s">
        <v>340</v>
      </c>
      <c r="BV2" s="199" t="s">
        <v>342</v>
      </c>
      <c r="BW2" s="199" t="s">
        <v>343</v>
      </c>
      <c r="BX2" s="199" t="s">
        <v>344</v>
      </c>
      <c r="BY2" s="199" t="s">
        <v>345</v>
      </c>
      <c r="BZ2" s="199" t="s">
        <v>346</v>
      </c>
      <c r="CA2" s="264" t="s">
        <v>629</v>
      </c>
      <c r="CB2" s="264" t="s">
        <v>630</v>
      </c>
      <c r="CC2" s="264" t="s">
        <v>631</v>
      </c>
      <c r="CD2" s="264" t="s">
        <v>632</v>
      </c>
      <c r="CE2" s="264" t="s">
        <v>633</v>
      </c>
      <c r="CF2" s="264" t="s">
        <v>634</v>
      </c>
      <c r="CG2" s="264" t="s">
        <v>635</v>
      </c>
      <c r="CH2" s="264" t="s">
        <v>636</v>
      </c>
      <c r="CI2" s="201" t="s">
        <v>350</v>
      </c>
      <c r="CJ2" s="201" t="s">
        <v>355</v>
      </c>
      <c r="CK2" s="201" t="s">
        <v>397</v>
      </c>
      <c r="CL2" s="202" t="s">
        <v>360</v>
      </c>
      <c r="CM2" s="202" t="s">
        <v>361</v>
      </c>
      <c r="CN2" s="202" t="s">
        <v>398</v>
      </c>
      <c r="CO2" s="265" t="s">
        <v>445</v>
      </c>
      <c r="CP2" s="265" t="s">
        <v>446</v>
      </c>
      <c r="CQ2" s="265" t="s">
        <v>447</v>
      </c>
      <c r="CR2" s="266" t="s">
        <v>482</v>
      </c>
      <c r="CS2" s="266" t="s">
        <v>483</v>
      </c>
      <c r="CT2" s="266" t="s">
        <v>484</v>
      </c>
      <c r="CU2" s="266" t="s">
        <v>456</v>
      </c>
      <c r="CV2" s="266" t="s">
        <v>457</v>
      </c>
      <c r="CW2" s="266" t="s">
        <v>458</v>
      </c>
    </row>
    <row r="3" spans="1:101" x14ac:dyDescent="0.2">
      <c r="A3" s="203">
        <v>11</v>
      </c>
      <c r="B3" s="203" t="s">
        <v>32</v>
      </c>
      <c r="C3" s="203">
        <v>1975</v>
      </c>
      <c r="D3" s="204" t="s">
        <v>200</v>
      </c>
      <c r="E3" s="241">
        <f>DB_FEConversion!E3</f>
        <v>0</v>
      </c>
      <c r="F3" s="241">
        <f>DB_FEConversion!F3</f>
        <v>10.4581246</v>
      </c>
      <c r="G3" s="241">
        <f>SUM(DB_FEConversion!G3:H3)</f>
        <v>1.2586214666666666</v>
      </c>
      <c r="H3" s="241">
        <f>DB_FEConversion!I3</f>
        <v>337.97999999999996</v>
      </c>
      <c r="I3" s="241">
        <f>DB_FEConversion!J3</f>
        <v>601.20235000000002</v>
      </c>
      <c r="J3" s="241">
        <f>SUM(DB_FEConversion!K3:L3)</f>
        <v>330.18897333333337</v>
      </c>
      <c r="K3" s="241">
        <f>DB_FEConversion!M3</f>
        <v>318.2</v>
      </c>
      <c r="L3" s="241">
        <f>DB_FEConversion!N3</f>
        <v>303.39746500000007</v>
      </c>
      <c r="M3" s="241">
        <f>DB_FEConversion!O3</f>
        <v>5825.3201760000002</v>
      </c>
      <c r="N3" s="241">
        <f>SUM(DB_FEConversion!P3:Q3)</f>
        <v>4004.8322676000007</v>
      </c>
      <c r="O3" s="241">
        <f>DB_FEConversion!S3</f>
        <v>5982.7250560000011</v>
      </c>
      <c r="P3" s="241">
        <f>DB_FEConversion!T3</f>
        <v>1008228.4920000001</v>
      </c>
      <c r="Q3" s="241">
        <f>SUM(DB_FEConversion!U3:V3)</f>
        <v>643181.4574800001</v>
      </c>
      <c r="R3" s="241">
        <f>DB_FEConversion!X3</f>
        <v>2207910.4373333338</v>
      </c>
      <c r="S3" s="241">
        <f>DB_FEConversion!Y3</f>
        <v>935411.98979999998</v>
      </c>
      <c r="T3" s="241">
        <f>SUM(DB_FEConversion!Z3:AB3)</f>
        <v>617383.66324603092</v>
      </c>
      <c r="U3" s="241">
        <f>DB_FEConversion!AD3</f>
        <v>270.98656199999999</v>
      </c>
      <c r="V3" s="241">
        <f>SUM(DB_FEConversion!AE3:AF3)</f>
        <v>6281.6358402000005</v>
      </c>
      <c r="W3" s="241">
        <f>DB_FEConversion!AG3</f>
        <v>87942.808799999999</v>
      </c>
      <c r="X3" s="241">
        <f>SUM(DB_FEConversion!AH3:AI3)</f>
        <v>686400.13008000003</v>
      </c>
      <c r="Y3" s="241">
        <f>DB_FEConversion!AJ3</f>
        <v>77716.900799999989</v>
      </c>
      <c r="Z3" s="241">
        <f>DB_FEConversion!AK3</f>
        <v>0.38800000000000001</v>
      </c>
      <c r="AA3" s="241">
        <f>DB_FEConversion!AL3</f>
        <v>0.42042000000000002</v>
      </c>
      <c r="AB3" s="241">
        <f>DB_FEConversion!AM3</f>
        <v>34.532000000000004</v>
      </c>
      <c r="AC3" s="241">
        <f>DB_FEConversion!AN3</f>
        <v>95.003999999999991</v>
      </c>
      <c r="AD3" s="241">
        <f>DB_FEConversion!AO3</f>
        <v>18.527000000000001</v>
      </c>
      <c r="AE3" s="241">
        <f>DB_FEConversion!AP3</f>
        <v>141.97112999999999</v>
      </c>
      <c r="AF3" s="241">
        <f>DB_FEConversion!AQ3</f>
        <v>19370.3076</v>
      </c>
      <c r="AG3" s="241">
        <f>DB_FEConversion!AR3</f>
        <v>16141.923000000001</v>
      </c>
      <c r="AH3" s="241">
        <f>DB_FEConversion!AX3</f>
        <v>0</v>
      </c>
      <c r="AI3" s="241">
        <f>SUM(DB_FEConversion!AW3,DB_FEConversion!AY3,DB_FEConversion!AZ3)</f>
        <v>20.560825657316961</v>
      </c>
      <c r="AJ3" s="241">
        <f>DB_FEConversion!BF3</f>
        <v>855.43149510000012</v>
      </c>
      <c r="AK3" s="241">
        <f>SUM(DB_FEConversion!BE3,DB_FEConversion!BG3,DB_FEConversion!BH3)</f>
        <v>5721.8560250103046</v>
      </c>
      <c r="AL3" s="241">
        <f>DB_FEConversion!BI3</f>
        <v>791.88515546400004</v>
      </c>
      <c r="AM3" s="241">
        <f>DB_FEConversion!BJ3</f>
        <v>1599.3663839999999</v>
      </c>
      <c r="AN3" s="241">
        <f>DB_FEConversion!BK3</f>
        <v>678.34535999999991</v>
      </c>
      <c r="AO3" s="241">
        <f>DB_FEConversion!BL3</f>
        <v>119952.47880000001</v>
      </c>
      <c r="AP3" s="241">
        <f>DB_FEConversion!BM3</f>
        <v>171019.46399999998</v>
      </c>
      <c r="AQ3" s="241">
        <f>DB_FEConversion!BN3</f>
        <v>84676.131540000002</v>
      </c>
      <c r="AR3" s="241">
        <f>SUM(DB_FEConversion!BP3,DB_FEConversion!BR3)</f>
        <v>2.3021371645312514</v>
      </c>
      <c r="AS3" s="241">
        <f>DB_FEConversion!BQ3</f>
        <v>2.8910447999999995</v>
      </c>
      <c r="AT3" s="241">
        <f>SUM(DB_FEConversion!BT3,DB_FEConversion!BV3)</f>
        <v>560.15464849687544</v>
      </c>
      <c r="AU3" s="241">
        <f>DB_FEConversion!BU3</f>
        <v>872.13184799999999</v>
      </c>
      <c r="AV3" s="241">
        <f>SUM(DB_FEConversion!BX3,DB_FEConversion!BZ3)</f>
        <v>294.41304667968774</v>
      </c>
      <c r="AW3" s="241">
        <f>DB_FEConversion!BY3</f>
        <v>452.93035199999997</v>
      </c>
      <c r="AX3" s="241">
        <f>DB_FEConversion!CA3</f>
        <v>388.88927999999999</v>
      </c>
      <c r="AY3" s="241">
        <f>DB_FEConversion!CB3</f>
        <v>1823.4609545454543</v>
      </c>
      <c r="AZ3" s="241">
        <f>DB_FEConversion!CC3</f>
        <v>255769.48800000004</v>
      </c>
      <c r="BA3" s="241">
        <f>DB_FEConversion!CD3</f>
        <v>145730.41363636361</v>
      </c>
      <c r="BB3" s="241">
        <f>DB_FEConversion!CE3</f>
        <v>191453.18400000001</v>
      </c>
      <c r="BC3" s="241">
        <f>DB_FEConversion!CG3</f>
        <v>1271.3888000000002</v>
      </c>
      <c r="BD3" s="241">
        <f>DB_FEConversion!CH3</f>
        <v>1907.0832</v>
      </c>
      <c r="BE3" s="241">
        <f>DB_FEConversion!CI3</f>
        <v>1688.5632499999999</v>
      </c>
      <c r="BF3" s="241">
        <f>DB_FEConversion!CK3</f>
        <v>239021.09440000003</v>
      </c>
      <c r="BG3" s="241">
        <f>DB_FEConversion!CL3</f>
        <v>358531.64159999997</v>
      </c>
      <c r="BH3" s="241">
        <f>DB_FEConversion!CM3</f>
        <v>506568.97499999998</v>
      </c>
      <c r="BI3" s="241">
        <f>DB_FEConversion!CO3</f>
        <v>203422.20800000001</v>
      </c>
      <c r="BJ3" s="241">
        <f>DB_FEConversion!CP3</f>
        <v>306086.85359999991</v>
      </c>
      <c r="BK3" s="241">
        <f>SUM(DB_FEConversion!CS3:CT3)</f>
        <v>4.8048000000000011</v>
      </c>
      <c r="BL3" s="241">
        <f>DB_FEConversion!CU3</f>
        <v>20.43485136</v>
      </c>
      <c r="BM3" s="241">
        <f>DB_FEConversion!CV3</f>
        <v>2.97</v>
      </c>
      <c r="BN3" s="241">
        <f>SUM(DB_FEConversion!CX3:CY3)</f>
        <v>592.33680000000004</v>
      </c>
      <c r="BO3" s="241">
        <f>DB_FEConversion!CZ3</f>
        <v>777.15554399999996</v>
      </c>
      <c r="BP3" s="241">
        <f>DB_FEConversion!DA3</f>
        <v>980.1</v>
      </c>
      <c r="BQ3" s="241">
        <f>SUM(DB_FEConversion!DC3:DD3)</f>
        <v>521.26800000000003</v>
      </c>
      <c r="BR3" s="241">
        <f>DB_FEConversion!DE3</f>
        <v>546.37585200000001</v>
      </c>
      <c r="BS3" s="241">
        <f>DB_FEConversion!DH3</f>
        <v>0</v>
      </c>
      <c r="BT3" s="241">
        <f>DB_FEConversion!DI3</f>
        <v>0</v>
      </c>
      <c r="BU3" s="241">
        <f>DB_FEConversion!DJ3</f>
        <v>0</v>
      </c>
      <c r="BV3" s="241">
        <f>DB_FEConversion!DL3</f>
        <v>0</v>
      </c>
      <c r="BW3" s="241">
        <f>DB_FEConversion!DM3</f>
        <v>0</v>
      </c>
      <c r="BX3" s="241">
        <f>DB_FEConversion!DN3</f>
        <v>0</v>
      </c>
      <c r="BY3" s="241">
        <f>DB_FEConversion!DP3</f>
        <v>0</v>
      </c>
      <c r="BZ3" s="241">
        <f>DB_FEConversion!DQ3</f>
        <v>0</v>
      </c>
      <c r="CA3" s="205">
        <f t="shared" ref="CA3:CA34" si="0">SUM(E3,M3,U3,Z3,AE3,AH3,AM3,AR3,AX3,BC3,BK3,BS3)</f>
        <v>9505.4172691645308</v>
      </c>
      <c r="CB3" s="205">
        <f t="shared" ref="CB3:CB34" si="1">SUM(F3,N3,AS3,BD3,BL3,BT3)</f>
        <v>5945.69948836</v>
      </c>
      <c r="CC3" s="205">
        <f t="shared" ref="CC3:CC34" si="2">SUM(G3,O3,V3,AA3,AI3,AN3,AY3,BE3,BM3,BU3)</f>
        <v>16479.940327869441</v>
      </c>
      <c r="CD3" s="205">
        <f t="shared" ref="CD3:CD34" si="3">SUM(H3,P3,W3,AB3,AF3,AJ3,AO3,AT3,AZ3,BF3,BN3,BV3)</f>
        <v>1732665.1045435967</v>
      </c>
      <c r="CE3" s="205">
        <f t="shared" ref="CE3:CE34" si="4">SUM(I3,Q3,AU3,BG3,BO3,BW3)</f>
        <v>1003963.5888220001</v>
      </c>
      <c r="CF3" s="205">
        <f t="shared" ref="CF3:CF34" si="5">SUM(J3,R3,X3,AC3,AK3,AP3,BA3,BH3,BP3,BX3)</f>
        <v>3724756.5690480415</v>
      </c>
      <c r="CG3" s="205">
        <f t="shared" ref="CG3:CG34" si="6">SUM(K3,S3,Y3,AD3,AG3,AL3,AQ3,AV3,BB3,BI3,BQ3,BY3)</f>
        <v>1510766.6303421438</v>
      </c>
      <c r="CH3" s="205">
        <f t="shared" ref="CH3:CH34" si="7">SUM(L3,T3,AW3,BJ3,BR3,BZ3)</f>
        <v>924773.2205150309</v>
      </c>
      <c r="CI3" s="241">
        <f>SUM(DB_FEConversion!DS3:DW3)</f>
        <v>2410.8776538978027</v>
      </c>
      <c r="CJ3" s="241">
        <f>SUM(DB_FEConversion!DX3:EB3)</f>
        <v>159537.46361588559</v>
      </c>
      <c r="CK3" s="241">
        <f>SUM(DB_FEConversion!EC3:EG3)</f>
        <v>114976.92656079208</v>
      </c>
      <c r="CL3" s="241">
        <f>SUM(DB_FEConversion!EH3:EJ3)</f>
        <v>223.7199268</v>
      </c>
      <c r="CM3" s="241">
        <f>SUM(DB_FEConversion!EK3:EM3)</f>
        <v>22497.377796000001</v>
      </c>
      <c r="CN3" s="241">
        <f>SUM(DB_FEConversion!EN3:EP3)</f>
        <v>14631.5930912</v>
      </c>
      <c r="CO3" s="205">
        <f>SUM(CI3,CL3)</f>
        <v>2634.5975806978026</v>
      </c>
      <c r="CP3" s="205">
        <f>SUM(CJ3,CM3)</f>
        <v>182034.84141188557</v>
      </c>
      <c r="CQ3" s="205">
        <f>SUM(CK3,CN3)</f>
        <v>129608.51965199209</v>
      </c>
      <c r="CR3" s="205">
        <f>SUM(CA3,CO3)</f>
        <v>12140.014849862333</v>
      </c>
      <c r="CS3" s="205">
        <f>SUM(CD3,CP3)</f>
        <v>1914699.9459554823</v>
      </c>
      <c r="CT3" s="205">
        <f>SUM(CG3,CQ3)</f>
        <v>1640375.1499941358</v>
      </c>
      <c r="CU3" s="267">
        <f>IF(OR(CO3=0,CA3=0),0,CO3/CA3)</f>
        <v>0.27716800915667411</v>
      </c>
      <c r="CV3" s="267">
        <f>IF(OR(CP3=0,CD3=0),0,CP3/CD3)</f>
        <v>0.10506060342216886</v>
      </c>
      <c r="CW3" s="267">
        <f>IF(OR(CQ3=0,CG3=0),0,CQ3/CG3)</f>
        <v>8.5789901000553337E-2</v>
      </c>
    </row>
    <row r="4" spans="1:101" x14ac:dyDescent="0.2">
      <c r="A4" s="203">
        <v>12</v>
      </c>
      <c r="B4" s="203" t="s">
        <v>33</v>
      </c>
      <c r="C4" s="203">
        <v>1975</v>
      </c>
      <c r="D4" s="204" t="s">
        <v>200</v>
      </c>
      <c r="E4" s="241">
        <f>DB_FEConversion!E4</f>
        <v>0</v>
      </c>
      <c r="F4" s="241">
        <f>DB_FEConversion!F4</f>
        <v>0</v>
      </c>
      <c r="G4" s="241">
        <f>SUM(DB_FEConversion!G4:H4)</f>
        <v>0</v>
      </c>
      <c r="H4" s="241">
        <f>DB_FEConversion!I4</f>
        <v>0</v>
      </c>
      <c r="I4" s="241">
        <f>DB_FEConversion!J4</f>
        <v>0</v>
      </c>
      <c r="J4" s="241">
        <f>SUM(DB_FEConversion!K4:L4)</f>
        <v>0</v>
      </c>
      <c r="K4" s="241">
        <f>DB_FEConversion!M4</f>
        <v>0</v>
      </c>
      <c r="L4" s="241">
        <f>DB_FEConversion!N4</f>
        <v>0</v>
      </c>
      <c r="M4" s="241">
        <f>DB_FEConversion!O4</f>
        <v>656.055296</v>
      </c>
      <c r="N4" s="241">
        <f>SUM(DB_FEConversion!P4:Q4)</f>
        <v>451.02952959999999</v>
      </c>
      <c r="O4" s="241">
        <f>DB_FEConversion!S4</f>
        <v>673.78244266666684</v>
      </c>
      <c r="P4" s="241">
        <f>DB_FEConversion!T4</f>
        <v>113548.03200000001</v>
      </c>
      <c r="Q4" s="241">
        <f>SUM(DB_FEConversion!U4:V4)</f>
        <v>72435.95008000001</v>
      </c>
      <c r="R4" s="241">
        <f>DB_FEConversion!X4</f>
        <v>248657.80622222228</v>
      </c>
      <c r="S4" s="241">
        <f>DB_FEConversion!Y4</f>
        <v>105347.34080000001</v>
      </c>
      <c r="T4" s="241">
        <f>SUM(DB_FEConversion!Z4:AB4)</f>
        <v>69530.568226133342</v>
      </c>
      <c r="U4" s="241">
        <f>DB_FEConversion!AD4</f>
        <v>153.01791119999999</v>
      </c>
      <c r="V4" s="241">
        <f>SUM(DB_FEConversion!AE4:AF4)</f>
        <v>3547.0496695199995</v>
      </c>
      <c r="W4" s="241">
        <f>DB_FEConversion!AG4</f>
        <v>49658.642879999992</v>
      </c>
      <c r="X4" s="241">
        <f>SUM(DB_FEConversion!AH4:AI4)</f>
        <v>387589.38220799994</v>
      </c>
      <c r="Y4" s="241">
        <f>DB_FEConversion!AJ4</f>
        <v>43884.382079999988</v>
      </c>
      <c r="Z4" s="241">
        <f>DB_FEConversion!AK4</f>
        <v>0</v>
      </c>
      <c r="AA4" s="241">
        <f>DB_FEConversion!AL4</f>
        <v>0</v>
      </c>
      <c r="AB4" s="241">
        <f>DB_FEConversion!AM4</f>
        <v>0</v>
      </c>
      <c r="AC4" s="241">
        <f>DB_FEConversion!AN4</f>
        <v>0</v>
      </c>
      <c r="AD4" s="241">
        <f>DB_FEConversion!AO4</f>
        <v>0</v>
      </c>
      <c r="AE4" s="241">
        <f>DB_FEConversion!AP4</f>
        <v>4.9669199999999991</v>
      </c>
      <c r="AF4" s="241">
        <f>DB_FEConversion!AQ4</f>
        <v>677.67840000000001</v>
      </c>
      <c r="AG4" s="241">
        <f>DB_FEConversion!AR4</f>
        <v>564.73199999999997</v>
      </c>
      <c r="AH4" s="241">
        <f>DB_FEConversion!AX4</f>
        <v>0</v>
      </c>
      <c r="AI4" s="241">
        <f>SUM(DB_FEConversion!AW4,DB_FEConversion!AY4,DB_FEConversion!AZ4)</f>
        <v>117.85143644920223</v>
      </c>
      <c r="AJ4" s="241">
        <f>DB_FEConversion!BF4</f>
        <v>4903.1995193999992</v>
      </c>
      <c r="AK4" s="241">
        <f>SUM(DB_FEConversion!BE4,DB_FEConversion!BG4,DB_FEConversion!BH4)</f>
        <v>32796.783696427781</v>
      </c>
      <c r="AL4" s="241">
        <f>DB_FEConversion!BI4</f>
        <v>4538.9618408159986</v>
      </c>
      <c r="AM4" s="241">
        <f>DB_FEConversion!BJ4</f>
        <v>955.24466400000006</v>
      </c>
      <c r="AN4" s="241">
        <f>DB_FEConversion!BK4</f>
        <v>405.15155999999996</v>
      </c>
      <c r="AO4" s="241">
        <f>DB_FEConversion!BL4</f>
        <v>71643.349800000011</v>
      </c>
      <c r="AP4" s="241">
        <f>DB_FEConversion!BM4</f>
        <v>102143.84399999998</v>
      </c>
      <c r="AQ4" s="241">
        <f>DB_FEConversion!BN4</f>
        <v>50574.042090000003</v>
      </c>
      <c r="AR4" s="241">
        <f>SUM(DB_FEConversion!BP4,DB_FEConversion!BR4)</f>
        <v>1.6307574140625012</v>
      </c>
      <c r="AS4" s="241">
        <f>DB_FEConversion!BQ4</f>
        <v>2.04792</v>
      </c>
      <c r="AT4" s="241">
        <f>SUM(DB_FEConversion!BT4,DB_FEConversion!BV4)</f>
        <v>396.79492609375035</v>
      </c>
      <c r="AU4" s="241">
        <f>DB_FEConversion!BU4</f>
        <v>617.78920000000005</v>
      </c>
      <c r="AV4" s="241">
        <f>SUM(DB_FEConversion!BX4,DB_FEConversion!BZ4)</f>
        <v>208.55241210937518</v>
      </c>
      <c r="AW4" s="241">
        <f>DB_FEConversion!BY4</f>
        <v>320.8408</v>
      </c>
      <c r="AX4" s="241">
        <f>DB_FEConversion!CA4</f>
        <v>1204.8724479999998</v>
      </c>
      <c r="AY4" s="241">
        <f>DB_FEConversion!CB4</f>
        <v>5649.520254545454</v>
      </c>
      <c r="AZ4" s="241">
        <f>DB_FEConversion!CC4</f>
        <v>792435.34080000001</v>
      </c>
      <c r="BA4" s="241">
        <f>DB_FEConversion!CD4</f>
        <v>451507.84363636357</v>
      </c>
      <c r="BB4" s="241">
        <f>DB_FEConversion!CE4</f>
        <v>593167.97440000006</v>
      </c>
      <c r="BC4" s="241">
        <f>DB_FEConversion!CG4</f>
        <v>636.87360000000012</v>
      </c>
      <c r="BD4" s="241">
        <f>DB_FEConversion!CH4</f>
        <v>955.31039999999996</v>
      </c>
      <c r="BE4" s="241">
        <f>DB_FEConversion!CI4</f>
        <v>845.84775000000002</v>
      </c>
      <c r="BF4" s="241">
        <f>DB_FEConversion!CK4</f>
        <v>119732.23680000001</v>
      </c>
      <c r="BG4" s="241">
        <f>DB_FEConversion!CL4</f>
        <v>179598.35519999999</v>
      </c>
      <c r="BH4" s="241">
        <f>DB_FEConversion!CM4</f>
        <v>253754.32499999998</v>
      </c>
      <c r="BI4" s="241">
        <f>DB_FEConversion!CO4</f>
        <v>101899.77600000001</v>
      </c>
      <c r="BJ4" s="241">
        <f>DB_FEConversion!CP4</f>
        <v>153327.31919999997</v>
      </c>
      <c r="BK4" s="241">
        <f>SUM(DB_FEConversion!CS4:CT4)</f>
        <v>0</v>
      </c>
      <c r="BL4" s="241">
        <f>DB_FEConversion!CU4</f>
        <v>0</v>
      </c>
      <c r="BM4" s="241">
        <f>DB_FEConversion!CV4</f>
        <v>0</v>
      </c>
      <c r="BN4" s="241">
        <f>SUM(DB_FEConversion!CX4:CY4)</f>
        <v>0</v>
      </c>
      <c r="BO4" s="241">
        <f>DB_FEConversion!CZ4</f>
        <v>0</v>
      </c>
      <c r="BP4" s="241">
        <f>DB_FEConversion!DA4</f>
        <v>0</v>
      </c>
      <c r="BQ4" s="241">
        <f>SUM(DB_FEConversion!DC4:DD4)</f>
        <v>0</v>
      </c>
      <c r="BR4" s="241">
        <f>DB_FEConversion!DE4</f>
        <v>0</v>
      </c>
      <c r="BS4" s="241">
        <f>DB_FEConversion!DH4</f>
        <v>0</v>
      </c>
      <c r="BT4" s="241">
        <f>DB_FEConversion!DI4</f>
        <v>0</v>
      </c>
      <c r="BU4" s="241">
        <f>DB_FEConversion!DJ4</f>
        <v>0</v>
      </c>
      <c r="BV4" s="241">
        <f>DB_FEConversion!DL4</f>
        <v>0</v>
      </c>
      <c r="BW4" s="241">
        <f>DB_FEConversion!DM4</f>
        <v>0</v>
      </c>
      <c r="BX4" s="241">
        <f>DB_FEConversion!DN4</f>
        <v>0</v>
      </c>
      <c r="BY4" s="241">
        <f>DB_FEConversion!DP4</f>
        <v>0</v>
      </c>
      <c r="BZ4" s="241">
        <f>DB_FEConversion!DQ4</f>
        <v>0</v>
      </c>
      <c r="CA4" s="205">
        <f t="shared" si="0"/>
        <v>3612.6615966140625</v>
      </c>
      <c r="CB4" s="205">
        <f t="shared" si="1"/>
        <v>1408.3878496</v>
      </c>
      <c r="CC4" s="205">
        <f t="shared" si="2"/>
        <v>11239.203113181324</v>
      </c>
      <c r="CD4" s="205">
        <f t="shared" si="3"/>
        <v>1152995.2751254938</v>
      </c>
      <c r="CE4" s="205">
        <f t="shared" si="4"/>
        <v>252652.09448</v>
      </c>
      <c r="CF4" s="205">
        <f t="shared" si="5"/>
        <v>1476449.9847630134</v>
      </c>
      <c r="CG4" s="205">
        <f t="shared" si="6"/>
        <v>900185.76162292552</v>
      </c>
      <c r="CH4" s="205">
        <f t="shared" si="7"/>
        <v>223178.72822613333</v>
      </c>
      <c r="CI4" s="241">
        <f>SUM(DB_FEConversion!DS4:DW4)</f>
        <v>2422.3801240812431</v>
      </c>
      <c r="CJ4" s="241">
        <f>SUM(DB_FEConversion!DX4:EB4)</f>
        <v>155901.74468051171</v>
      </c>
      <c r="CK4" s="241">
        <f>SUM(DB_FEConversion!EC4:EG4)</f>
        <v>111324.21921607964</v>
      </c>
      <c r="CL4" s="241">
        <f>SUM(DB_FEConversion!EH4:EJ4)</f>
        <v>343.82296959999996</v>
      </c>
      <c r="CM4" s="241">
        <f>SUM(DB_FEConversion!EK4:EM4)</f>
        <v>36875.843726399995</v>
      </c>
      <c r="CN4" s="241">
        <f>SUM(DB_FEConversion!EN4:EP4)</f>
        <v>24634.235465599999</v>
      </c>
      <c r="CO4" s="205">
        <f t="shared" ref="CO4:CO67" si="8">SUM(CI4,CL4)</f>
        <v>2766.203093681243</v>
      </c>
      <c r="CP4" s="205">
        <f t="shared" ref="CP4:CP67" si="9">SUM(CJ4,CM4)</f>
        <v>192777.5884069117</v>
      </c>
      <c r="CQ4" s="205">
        <f t="shared" ref="CQ4:CQ67" si="10">SUM(CK4,CN4)</f>
        <v>135958.45468167964</v>
      </c>
      <c r="CR4" s="205">
        <f t="shared" ref="CR4:CR67" si="11">SUM(CA4,CO4)</f>
        <v>6378.864690295306</v>
      </c>
      <c r="CS4" s="205">
        <f t="shared" ref="CS4:CS67" si="12">SUM(CD4,CP4)</f>
        <v>1345772.8635324053</v>
      </c>
      <c r="CT4" s="205">
        <f t="shared" ref="CT4:CT67" si="13">SUM(CG4,CQ4)</f>
        <v>1036144.2163046051</v>
      </c>
      <c r="CU4" s="267">
        <f t="shared" ref="CU4:CU67" si="14">IF(OR(CO4=0,CA4=0),0,CO4/CA4)</f>
        <v>0.76569670856352667</v>
      </c>
      <c r="CV4" s="267">
        <f t="shared" ref="CV4:CV67" si="15">IF(OR(CP4=0,CD4=0),0,CP4/CD4)</f>
        <v>0.16719720589135068</v>
      </c>
      <c r="CW4" s="267">
        <f t="shared" ref="CW4:CW67" si="16">IF(OR(CQ4=0,CG4=0),0,CQ4/CG4)</f>
        <v>0.15103377600259202</v>
      </c>
    </row>
    <row r="5" spans="1:101" x14ac:dyDescent="0.2">
      <c r="A5" s="203">
        <v>13</v>
      </c>
      <c r="B5" s="203" t="s">
        <v>34</v>
      </c>
      <c r="C5" s="203">
        <v>1975</v>
      </c>
      <c r="D5" s="204" t="s">
        <v>200</v>
      </c>
      <c r="E5" s="241">
        <f>DB_FEConversion!E5</f>
        <v>0</v>
      </c>
      <c r="F5" s="241">
        <f>DB_FEConversion!F5</f>
        <v>0</v>
      </c>
      <c r="G5" s="241">
        <f>SUM(DB_FEConversion!G5:H5)</f>
        <v>0</v>
      </c>
      <c r="H5" s="241">
        <f>DB_FEConversion!I5</f>
        <v>0</v>
      </c>
      <c r="I5" s="241">
        <f>DB_FEConversion!J5</f>
        <v>0</v>
      </c>
      <c r="J5" s="241">
        <f>SUM(DB_FEConversion!K5:L5)</f>
        <v>0</v>
      </c>
      <c r="K5" s="241">
        <f>DB_FEConversion!M5</f>
        <v>0</v>
      </c>
      <c r="L5" s="241">
        <f>DB_FEConversion!N5</f>
        <v>0</v>
      </c>
      <c r="M5" s="241">
        <f>DB_FEConversion!O5</f>
        <v>143.32656</v>
      </c>
      <c r="N5" s="241">
        <f>SUM(DB_FEConversion!P5:Q5)</f>
        <v>98.535155999999986</v>
      </c>
      <c r="O5" s="241">
        <f>DB_FEConversion!S5</f>
        <v>147.19936000000004</v>
      </c>
      <c r="P5" s="241">
        <f>DB_FEConversion!T5</f>
        <v>24806.52</v>
      </c>
      <c r="Q5" s="241">
        <f>SUM(DB_FEConversion!U5:V5)</f>
        <v>15824.878799999999</v>
      </c>
      <c r="R5" s="241">
        <f>DB_FEConversion!X5</f>
        <v>54323.573333333341</v>
      </c>
      <c r="S5" s="241">
        <f>DB_FEConversion!Y5</f>
        <v>23014.938000000002</v>
      </c>
      <c r="T5" s="241">
        <f>SUM(DB_FEConversion!Z5:AB5)</f>
        <v>15190.148177230767</v>
      </c>
      <c r="U5" s="241">
        <f>DB_FEConversion!AD5</f>
        <v>398.8622484</v>
      </c>
      <c r="V5" s="241">
        <f>SUM(DB_FEConversion!AE5:AF5)</f>
        <v>9245.8732136399994</v>
      </c>
      <c r="W5" s="241">
        <f>DB_FEConversion!AG5</f>
        <v>129442.08816</v>
      </c>
      <c r="X5" s="241">
        <f>SUM(DB_FEConversion!AH5:AI5)</f>
        <v>1010305.076256</v>
      </c>
      <c r="Y5" s="241">
        <f>DB_FEConversion!AJ5</f>
        <v>114390.68256</v>
      </c>
      <c r="Z5" s="241">
        <f>DB_FEConversion!AK5</f>
        <v>108.63999999999999</v>
      </c>
      <c r="AA5" s="241">
        <f>DB_FEConversion!AL5</f>
        <v>117.71759999999999</v>
      </c>
      <c r="AB5" s="241">
        <f>DB_FEConversion!AM5</f>
        <v>9668.9599999999991</v>
      </c>
      <c r="AC5" s="241">
        <f>DB_FEConversion!AN5</f>
        <v>26601.119999999995</v>
      </c>
      <c r="AD5" s="241">
        <f>DB_FEConversion!AO5</f>
        <v>5187.5599999999995</v>
      </c>
      <c r="AE5" s="241">
        <f>DB_FEConversion!AP5</f>
        <v>13.659029999999998</v>
      </c>
      <c r="AF5" s="241">
        <f>DB_FEConversion!AQ5</f>
        <v>1863.6156000000001</v>
      </c>
      <c r="AG5" s="241">
        <f>DB_FEConversion!AR5</f>
        <v>1553.0129999999999</v>
      </c>
      <c r="AH5" s="241">
        <f>DB_FEConversion!AX5</f>
        <v>0</v>
      </c>
      <c r="AI5" s="241">
        <f>SUM(DB_FEConversion!AW5,DB_FEConversion!AY5,DB_FEConversion!AZ5)</f>
        <v>152.04290257952636</v>
      </c>
      <c r="AJ5" s="241">
        <f>DB_FEConversion!BF5</f>
        <v>6325.7327132999999</v>
      </c>
      <c r="AK5" s="241">
        <f>SUM(DB_FEConversion!BE5,DB_FEConversion!BG5,DB_FEConversion!BH5)</f>
        <v>42311.899954033368</v>
      </c>
      <c r="AL5" s="241">
        <f>DB_FEConversion!BI5</f>
        <v>5855.8211403119994</v>
      </c>
      <c r="AM5" s="241">
        <f>DB_FEConversion!BJ5</f>
        <v>702.45727199999999</v>
      </c>
      <c r="AN5" s="241">
        <f>DB_FEConversion!BK5</f>
        <v>297.93587999999988</v>
      </c>
      <c r="AO5" s="241">
        <f>DB_FEConversion!BL5</f>
        <v>52684.295400000003</v>
      </c>
      <c r="AP5" s="241">
        <f>DB_FEConversion!BM5</f>
        <v>75113.411999999968</v>
      </c>
      <c r="AQ5" s="241">
        <f>DB_FEConversion!BN5</f>
        <v>37190.580570000006</v>
      </c>
      <c r="AR5" s="241">
        <f>SUM(DB_FEConversion!BP5,DB_FEConversion!BR5)</f>
        <v>15.321119750156264</v>
      </c>
      <c r="AS5" s="241">
        <f>DB_FEConversion!BQ5</f>
        <v>19.240401599999998</v>
      </c>
      <c r="AT5" s="241">
        <f>SUM(DB_FEConversion!BT5,DB_FEConversion!BV5)</f>
        <v>3727.9257641343784</v>
      </c>
      <c r="AU5" s="241">
        <f>DB_FEConversion!BU5</f>
        <v>5804.1878160000006</v>
      </c>
      <c r="AV5" s="241">
        <f>SUM(DB_FEConversion!BX5,DB_FEConversion!BZ5)</f>
        <v>1959.3695865234395</v>
      </c>
      <c r="AW5" s="241">
        <f>DB_FEConversion!BY5</f>
        <v>3014.3295840000001</v>
      </c>
      <c r="AX5" s="241">
        <f>DB_FEConversion!CA5</f>
        <v>8171.5726559999994</v>
      </c>
      <c r="AY5" s="241">
        <f>DB_FEConversion!CB5</f>
        <v>38315.645202272724</v>
      </c>
      <c r="AZ5" s="241">
        <f>DB_FEConversion!CC5</f>
        <v>5374380.4776000008</v>
      </c>
      <c r="BA5" s="241">
        <f>DB_FEConversion!CD5</f>
        <v>3062174.0543181812</v>
      </c>
      <c r="BB5" s="241">
        <f>DB_FEConversion!CE5</f>
        <v>4022928.0767999999</v>
      </c>
      <c r="BC5" s="241">
        <f>DB_FEConversion!CG5</f>
        <v>330.73920000000004</v>
      </c>
      <c r="BD5" s="241">
        <f>DB_FEConversion!CH5</f>
        <v>496.10879999999997</v>
      </c>
      <c r="BE5" s="241">
        <f>DB_FEConversion!CI5</f>
        <v>439.26299999999998</v>
      </c>
      <c r="BF5" s="241">
        <f>DB_FEConversion!CK5</f>
        <v>62178.969600000004</v>
      </c>
      <c r="BG5" s="241">
        <f>DB_FEConversion!CL5</f>
        <v>93268.454400000002</v>
      </c>
      <c r="BH5" s="241">
        <f>DB_FEConversion!CM5</f>
        <v>131778.9</v>
      </c>
      <c r="BI5" s="241">
        <f>DB_FEConversion!CO5</f>
        <v>52918.272000000004</v>
      </c>
      <c r="BJ5" s="241">
        <f>DB_FEConversion!CP5</f>
        <v>79625.462399999975</v>
      </c>
      <c r="BK5" s="241">
        <f>SUM(DB_FEConversion!CS5:CT5)</f>
        <v>0</v>
      </c>
      <c r="BL5" s="241">
        <f>DB_FEConversion!CU5</f>
        <v>0</v>
      </c>
      <c r="BM5" s="241">
        <f>DB_FEConversion!CV5</f>
        <v>0</v>
      </c>
      <c r="BN5" s="241">
        <f>SUM(DB_FEConversion!CX5:CY5)</f>
        <v>0</v>
      </c>
      <c r="BO5" s="241">
        <f>DB_FEConversion!CZ5</f>
        <v>0</v>
      </c>
      <c r="BP5" s="241">
        <f>DB_FEConversion!DA5</f>
        <v>0</v>
      </c>
      <c r="BQ5" s="241">
        <f>SUM(DB_FEConversion!DC5:DD5)</f>
        <v>0</v>
      </c>
      <c r="BR5" s="241">
        <f>DB_FEConversion!DE5</f>
        <v>0</v>
      </c>
      <c r="BS5" s="241">
        <f>DB_FEConversion!DH5</f>
        <v>0</v>
      </c>
      <c r="BT5" s="241">
        <f>DB_FEConversion!DI5</f>
        <v>0</v>
      </c>
      <c r="BU5" s="241">
        <f>DB_FEConversion!DJ5</f>
        <v>0</v>
      </c>
      <c r="BV5" s="241">
        <f>DB_FEConversion!DL5</f>
        <v>0</v>
      </c>
      <c r="BW5" s="241">
        <f>DB_FEConversion!DM5</f>
        <v>0</v>
      </c>
      <c r="BX5" s="241">
        <f>DB_FEConversion!DN5</f>
        <v>0</v>
      </c>
      <c r="BY5" s="241">
        <f>DB_FEConversion!DP5</f>
        <v>0</v>
      </c>
      <c r="BZ5" s="241">
        <f>DB_FEConversion!DQ5</f>
        <v>0</v>
      </c>
      <c r="CA5" s="205">
        <f t="shared" si="0"/>
        <v>9884.5780861501553</v>
      </c>
      <c r="CB5" s="205">
        <f t="shared" si="1"/>
        <v>613.88435759999993</v>
      </c>
      <c r="CC5" s="205">
        <f t="shared" si="2"/>
        <v>48715.677158492246</v>
      </c>
      <c r="CD5" s="205">
        <f t="shared" si="3"/>
        <v>5665078.5848374357</v>
      </c>
      <c r="CE5" s="205">
        <f t="shared" si="4"/>
        <v>114897.521016</v>
      </c>
      <c r="CF5" s="205">
        <f t="shared" si="5"/>
        <v>4402608.035861548</v>
      </c>
      <c r="CG5" s="205">
        <f t="shared" si="6"/>
        <v>4264998.3136568349</v>
      </c>
      <c r="CH5" s="205">
        <f t="shared" si="7"/>
        <v>97829.940161230741</v>
      </c>
      <c r="CI5" s="241">
        <f>SUM(DB_FEConversion!DS5:DW5)</f>
        <v>4524.6006638797517</v>
      </c>
      <c r="CJ5" s="241">
        <f>SUM(DB_FEConversion!DX5:EB5)</f>
        <v>281925.57601833064</v>
      </c>
      <c r="CK5" s="241">
        <f>SUM(DB_FEConversion!EC5:EG5)</f>
        <v>194563.59956371336</v>
      </c>
      <c r="CL5" s="241">
        <f>SUM(DB_FEConversion!EH5:EJ5)</f>
        <v>907.8957868</v>
      </c>
      <c r="CM5" s="241">
        <f>SUM(DB_FEConversion!EK5:EM5)</f>
        <v>91403.233970400004</v>
      </c>
      <c r="CN5" s="241">
        <f>SUM(DB_FEConversion!EN5:EP5)</f>
        <v>59475.48655039999</v>
      </c>
      <c r="CO5" s="205">
        <f t="shared" si="8"/>
        <v>5432.4964506797514</v>
      </c>
      <c r="CP5" s="205">
        <f t="shared" si="9"/>
        <v>373328.80998873065</v>
      </c>
      <c r="CQ5" s="205">
        <f t="shared" si="10"/>
        <v>254039.08611411334</v>
      </c>
      <c r="CR5" s="205">
        <f t="shared" si="11"/>
        <v>15317.074536829907</v>
      </c>
      <c r="CS5" s="205">
        <f t="shared" si="12"/>
        <v>6038407.3948261663</v>
      </c>
      <c r="CT5" s="205">
        <f t="shared" si="13"/>
        <v>4519037.3997709481</v>
      </c>
      <c r="CU5" s="267">
        <f t="shared" si="14"/>
        <v>0.54959315444040358</v>
      </c>
      <c r="CV5" s="267">
        <f t="shared" si="15"/>
        <v>6.5900023167894617E-2</v>
      </c>
      <c r="CW5" s="267">
        <f t="shared" si="16"/>
        <v>5.9563701420622304E-2</v>
      </c>
    </row>
    <row r="6" spans="1:101" x14ac:dyDescent="0.2">
      <c r="A6" s="203">
        <v>14</v>
      </c>
      <c r="B6" s="203" t="s">
        <v>35</v>
      </c>
      <c r="C6" s="203">
        <v>1975</v>
      </c>
      <c r="D6" s="204" t="s">
        <v>200</v>
      </c>
      <c r="E6" s="241">
        <f>DB_FEConversion!E6</f>
        <v>0</v>
      </c>
      <c r="F6" s="241">
        <f>DB_FEConversion!F6</f>
        <v>0</v>
      </c>
      <c r="G6" s="241">
        <f>SUM(DB_FEConversion!G6:H6)</f>
        <v>0</v>
      </c>
      <c r="H6" s="241">
        <f>DB_FEConversion!I6</f>
        <v>0</v>
      </c>
      <c r="I6" s="241">
        <f>DB_FEConversion!J6</f>
        <v>0</v>
      </c>
      <c r="J6" s="241">
        <f>SUM(DB_FEConversion!K6:L6)</f>
        <v>0</v>
      </c>
      <c r="K6" s="241">
        <f>DB_FEConversion!M6</f>
        <v>0</v>
      </c>
      <c r="L6" s="241">
        <f>DB_FEConversion!N6</f>
        <v>0</v>
      </c>
      <c r="M6" s="241">
        <f>DB_FEConversion!O6</f>
        <v>178.995856</v>
      </c>
      <c r="N6" s="241">
        <f>SUM(DB_FEConversion!P6:Q6)</f>
        <v>123.05733560000002</v>
      </c>
      <c r="O6" s="241">
        <f>DB_FEConversion!S6</f>
        <v>183.83246933333336</v>
      </c>
      <c r="P6" s="241">
        <f>DB_FEConversion!T6</f>
        <v>30980.052</v>
      </c>
      <c r="Q6" s="241">
        <f>SUM(DB_FEConversion!U6:V6)</f>
        <v>19763.173880000002</v>
      </c>
      <c r="R6" s="241">
        <f>DB_FEConversion!X6</f>
        <v>67842.935111111117</v>
      </c>
      <c r="S6" s="241">
        <f>DB_FEConversion!Y6</f>
        <v>28742.603800000001</v>
      </c>
      <c r="T6" s="241">
        <f>SUM(DB_FEConversion!Z6:AB6)</f>
        <v>18970.479552082055</v>
      </c>
      <c r="U6" s="241">
        <f>DB_FEConversion!AD6</f>
        <v>32.385183599999998</v>
      </c>
      <c r="V6" s="241">
        <f>SUM(DB_FEConversion!AE6:AF6)</f>
        <v>750.70855356000015</v>
      </c>
      <c r="W6" s="241">
        <f>DB_FEConversion!AG6</f>
        <v>10509.90864</v>
      </c>
      <c r="X6" s="241">
        <f>SUM(DB_FEConversion!AH6:AI6)</f>
        <v>82030.614624000009</v>
      </c>
      <c r="Y6" s="241">
        <f>DB_FEConversion!AJ6</f>
        <v>9287.8262400000003</v>
      </c>
      <c r="Z6" s="241">
        <f>DB_FEConversion!AK6</f>
        <v>0</v>
      </c>
      <c r="AA6" s="241">
        <f>DB_FEConversion!AL6</f>
        <v>0</v>
      </c>
      <c r="AB6" s="241">
        <f>DB_FEConversion!AM6</f>
        <v>0</v>
      </c>
      <c r="AC6" s="241">
        <f>DB_FEConversion!AN6</f>
        <v>0</v>
      </c>
      <c r="AD6" s="241">
        <f>DB_FEConversion!AO6</f>
        <v>0</v>
      </c>
      <c r="AE6" s="241">
        <f>DB_FEConversion!AP6</f>
        <v>0.27593999999999996</v>
      </c>
      <c r="AF6" s="241">
        <f>DB_FEConversion!AQ6</f>
        <v>37.648800000000001</v>
      </c>
      <c r="AG6" s="241">
        <f>DB_FEConversion!AR6</f>
        <v>31.374000000000002</v>
      </c>
      <c r="AH6" s="241">
        <f>DB_FEConversion!AX6</f>
        <v>0</v>
      </c>
      <c r="AI6" s="241">
        <f>SUM(DB_FEConversion!AW6,DB_FEConversion!AY6,DB_FEConversion!AZ6)</f>
        <v>2.316443114092507</v>
      </c>
      <c r="AJ6" s="241">
        <f>DB_FEConversion!BF6</f>
        <v>96.375429150000002</v>
      </c>
      <c r="AK6" s="241">
        <f>SUM(DB_FEConversion!BE6,DB_FEConversion!BG6,DB_FEConversion!BH6)</f>
        <v>644.64113503374949</v>
      </c>
      <c r="AL6" s="241">
        <f>DB_FEConversion!BI6</f>
        <v>89.216111556000001</v>
      </c>
      <c r="AM6" s="241">
        <f>DB_FEConversion!BJ6</f>
        <v>124.184016</v>
      </c>
      <c r="AN6" s="241">
        <f>DB_FEConversion!BK6</f>
        <v>52.670639999999992</v>
      </c>
      <c r="AO6" s="241">
        <f>DB_FEConversion!BL6</f>
        <v>9313.8012000000017</v>
      </c>
      <c r="AP6" s="241">
        <f>DB_FEConversion!BM6</f>
        <v>13278.935999999998</v>
      </c>
      <c r="AQ6" s="241">
        <f>DB_FEConversion!BN6</f>
        <v>6574.7424600000004</v>
      </c>
      <c r="AR6" s="241">
        <f>SUM(DB_FEConversion!BP6,DB_FEConversion!BR6)</f>
        <v>2.3267523707812519</v>
      </c>
      <c r="AS6" s="241">
        <f>DB_FEConversion!BQ6</f>
        <v>2.9219567999999998</v>
      </c>
      <c r="AT6" s="241">
        <f>SUM(DB_FEConversion!BT6,DB_FEConversion!BV6)</f>
        <v>566.14400587187549</v>
      </c>
      <c r="AU6" s="241">
        <f>DB_FEConversion!BU6</f>
        <v>881.45696800000007</v>
      </c>
      <c r="AV6" s="241">
        <f>SUM(DB_FEConversion!BX6,DB_FEConversion!BZ6)</f>
        <v>297.56100761718778</v>
      </c>
      <c r="AW6" s="241">
        <f>DB_FEConversion!BY6</f>
        <v>457.77323200000001</v>
      </c>
      <c r="AX6" s="241">
        <f>DB_FEConversion!CA6</f>
        <v>106.333552</v>
      </c>
      <c r="AY6" s="241">
        <f>DB_FEConversion!CB6</f>
        <v>498.58684772727275</v>
      </c>
      <c r="AZ6" s="241">
        <f>DB_FEConversion!CC6</f>
        <v>69934.7592</v>
      </c>
      <c r="BA6" s="241">
        <f>DB_FEConversion!CD6</f>
        <v>39846.900681818181</v>
      </c>
      <c r="BB6" s="241">
        <f>DB_FEConversion!CE6</f>
        <v>52348.825600000004</v>
      </c>
      <c r="BC6" s="241">
        <f>DB_FEConversion!CG6</f>
        <v>149.63520000000003</v>
      </c>
      <c r="BD6" s="241">
        <f>DB_FEConversion!CH6</f>
        <v>224.4528</v>
      </c>
      <c r="BE6" s="241">
        <f>DB_FEConversion!CI6</f>
        <v>198.73425</v>
      </c>
      <c r="BF6" s="241">
        <f>DB_FEConversion!CK6</f>
        <v>28131.417600000004</v>
      </c>
      <c r="BG6" s="241">
        <f>DB_FEConversion!CL6</f>
        <v>42197.126400000001</v>
      </c>
      <c r="BH6" s="241">
        <f>DB_FEConversion!CM6</f>
        <v>59620.275000000001</v>
      </c>
      <c r="BI6" s="241">
        <f>DB_FEConversion!CO6</f>
        <v>23941.632000000001</v>
      </c>
      <c r="BJ6" s="241">
        <f>DB_FEConversion!CP6</f>
        <v>36024.674399999989</v>
      </c>
      <c r="BK6" s="241">
        <f>SUM(DB_FEConversion!CS6:CT6)</f>
        <v>0</v>
      </c>
      <c r="BL6" s="241">
        <f>DB_FEConversion!CU6</f>
        <v>0</v>
      </c>
      <c r="BM6" s="241">
        <f>DB_FEConversion!CV6</f>
        <v>0</v>
      </c>
      <c r="BN6" s="241">
        <f>SUM(DB_FEConversion!CX6:CY6)</f>
        <v>0</v>
      </c>
      <c r="BO6" s="241">
        <f>DB_FEConversion!CZ6</f>
        <v>0</v>
      </c>
      <c r="BP6" s="241">
        <f>DB_FEConversion!DA6</f>
        <v>0</v>
      </c>
      <c r="BQ6" s="241">
        <f>SUM(DB_FEConversion!DC6:DD6)</f>
        <v>0</v>
      </c>
      <c r="BR6" s="241">
        <f>DB_FEConversion!DE6</f>
        <v>0</v>
      </c>
      <c r="BS6" s="241">
        <f>DB_FEConversion!DH6</f>
        <v>0</v>
      </c>
      <c r="BT6" s="241">
        <f>DB_FEConversion!DI6</f>
        <v>0</v>
      </c>
      <c r="BU6" s="241">
        <f>DB_FEConversion!DJ6</f>
        <v>0</v>
      </c>
      <c r="BV6" s="241">
        <f>DB_FEConversion!DL6</f>
        <v>0</v>
      </c>
      <c r="BW6" s="241">
        <f>DB_FEConversion!DM6</f>
        <v>0</v>
      </c>
      <c r="BX6" s="241">
        <f>DB_FEConversion!DN6</f>
        <v>0</v>
      </c>
      <c r="BY6" s="241">
        <f>DB_FEConversion!DP6</f>
        <v>0</v>
      </c>
      <c r="BZ6" s="241">
        <f>DB_FEConversion!DQ6</f>
        <v>0</v>
      </c>
      <c r="CA6" s="205">
        <f t="shared" si="0"/>
        <v>594.1364999707813</v>
      </c>
      <c r="CB6" s="205">
        <f t="shared" si="1"/>
        <v>350.43209239999999</v>
      </c>
      <c r="CC6" s="205">
        <f t="shared" si="2"/>
        <v>1686.8492037346987</v>
      </c>
      <c r="CD6" s="205">
        <f t="shared" si="3"/>
        <v>149570.10687502188</v>
      </c>
      <c r="CE6" s="205">
        <f t="shared" si="4"/>
        <v>62841.757248000002</v>
      </c>
      <c r="CF6" s="205">
        <f t="shared" si="5"/>
        <v>263264.30255196308</v>
      </c>
      <c r="CG6" s="205">
        <f t="shared" si="6"/>
        <v>121313.78121917319</v>
      </c>
      <c r="CH6" s="205">
        <f t="shared" si="7"/>
        <v>55452.927184082044</v>
      </c>
      <c r="CI6" s="241">
        <f>SUM(DB_FEConversion!DS6:DW6)</f>
        <v>2110.5273154297511</v>
      </c>
      <c r="CJ6" s="241">
        <f>SUM(DB_FEConversion!DX6:EB6)</f>
        <v>123866.06061676797</v>
      </c>
      <c r="CK6" s="241">
        <f>SUM(DB_FEConversion!EC6:EG6)</f>
        <v>84637.163077122546</v>
      </c>
      <c r="CL6" s="241">
        <f>SUM(DB_FEConversion!EH6:EJ6)</f>
        <v>164.32114720000001</v>
      </c>
      <c r="CM6" s="241">
        <f>SUM(DB_FEConversion!EK6:EM6)</f>
        <v>18564.190488</v>
      </c>
      <c r="CN6" s="241">
        <f>SUM(DB_FEConversion!EN6:EP6)</f>
        <v>12651.059196800001</v>
      </c>
      <c r="CO6" s="205">
        <f t="shared" si="8"/>
        <v>2274.8484626297509</v>
      </c>
      <c r="CP6" s="205">
        <f t="shared" si="9"/>
        <v>142430.25110476796</v>
      </c>
      <c r="CQ6" s="205">
        <f t="shared" si="10"/>
        <v>97288.222273922554</v>
      </c>
      <c r="CR6" s="205">
        <f t="shared" si="11"/>
        <v>2868.9849626005321</v>
      </c>
      <c r="CS6" s="205">
        <f t="shared" si="12"/>
        <v>292000.35797978984</v>
      </c>
      <c r="CT6" s="205">
        <f t="shared" si="13"/>
        <v>218602.00349309575</v>
      </c>
      <c r="CU6" s="267">
        <f t="shared" si="14"/>
        <v>3.8288313590254504</v>
      </c>
      <c r="CV6" s="267">
        <f t="shared" si="15"/>
        <v>0.95226415278141197</v>
      </c>
      <c r="CW6" s="267">
        <f t="shared" si="16"/>
        <v>0.80195523786498302</v>
      </c>
    </row>
    <row r="7" spans="1:101" x14ac:dyDescent="0.2">
      <c r="A7" s="203">
        <v>15</v>
      </c>
      <c r="B7" s="203" t="s">
        <v>36</v>
      </c>
      <c r="C7" s="203">
        <v>1975</v>
      </c>
      <c r="D7" s="204" t="s">
        <v>200</v>
      </c>
      <c r="E7" s="241">
        <f>DB_FEConversion!E7</f>
        <v>0</v>
      </c>
      <c r="F7" s="241">
        <f>DB_FEConversion!F7</f>
        <v>22.375522399999998</v>
      </c>
      <c r="G7" s="241">
        <f>SUM(DB_FEConversion!G7:H7)</f>
        <v>2.6928645333333336</v>
      </c>
      <c r="H7" s="241">
        <f>DB_FEConversion!I7</f>
        <v>723.12</v>
      </c>
      <c r="I7" s="241">
        <f>DB_FEConversion!J7</f>
        <v>1286.2934</v>
      </c>
      <c r="J7" s="241">
        <f>SUM(DB_FEConversion!K7:L7)</f>
        <v>706.45082666666667</v>
      </c>
      <c r="K7" s="241">
        <f>DB_FEConversion!M7</f>
        <v>680.80000000000007</v>
      </c>
      <c r="L7" s="241">
        <f>DB_FEConversion!N7</f>
        <v>649.12945999999999</v>
      </c>
      <c r="M7" s="241">
        <f>DB_FEConversion!O7</f>
        <v>8695.6548640000001</v>
      </c>
      <c r="N7" s="241">
        <f>SUM(DB_FEConversion!P7:Q7)</f>
        <v>5978.1502364000007</v>
      </c>
      <c r="O7" s="241">
        <f>DB_FEConversion!S7</f>
        <v>8930.6185173333342</v>
      </c>
      <c r="P7" s="241">
        <f>DB_FEConversion!T7</f>
        <v>1505017.1880000001</v>
      </c>
      <c r="Q7" s="241">
        <f>SUM(DB_FEConversion!U7:V7)</f>
        <v>960098.98172000027</v>
      </c>
      <c r="R7" s="241">
        <f>DB_FEConversion!X7</f>
        <v>3295823.5004444448</v>
      </c>
      <c r="S7" s="241">
        <f>DB_FEConversion!Y7</f>
        <v>1396321.5022</v>
      </c>
      <c r="T7" s="241">
        <f>SUM(DB_FEConversion!Z7:AB7)</f>
        <v>921589.73104648211</v>
      </c>
      <c r="U7" s="241">
        <f>DB_FEConversion!AD7</f>
        <v>770.16795239999988</v>
      </c>
      <c r="V7" s="241">
        <f>SUM(DB_FEConversion!AE7:AF7)</f>
        <v>17852.968712039998</v>
      </c>
      <c r="W7" s="241">
        <f>DB_FEConversion!AG7</f>
        <v>249941.29775999999</v>
      </c>
      <c r="X7" s="241">
        <f>SUM(DB_FEConversion!AH7:AI7)</f>
        <v>1950810.3236159999</v>
      </c>
      <c r="Y7" s="241">
        <f>DB_FEConversion!AJ7</f>
        <v>220878.35615999997</v>
      </c>
      <c r="Z7" s="241">
        <f>DB_FEConversion!AK7</f>
        <v>337.17200000000003</v>
      </c>
      <c r="AA7" s="241">
        <f>DB_FEConversion!AL7</f>
        <v>365.34497999999996</v>
      </c>
      <c r="AB7" s="241">
        <f>DB_FEConversion!AM7</f>
        <v>30008.308000000001</v>
      </c>
      <c r="AC7" s="241">
        <f>DB_FEConversion!AN7</f>
        <v>82558.475999999995</v>
      </c>
      <c r="AD7" s="241">
        <f>DB_FEConversion!AO7</f>
        <v>16099.963</v>
      </c>
      <c r="AE7" s="241">
        <f>DB_FEConversion!AP7</f>
        <v>47.04777</v>
      </c>
      <c r="AF7" s="241">
        <f>DB_FEConversion!AQ7</f>
        <v>6419.1204000000007</v>
      </c>
      <c r="AG7" s="241">
        <f>DB_FEConversion!AR7</f>
        <v>5349.2670000000007</v>
      </c>
      <c r="AH7" s="241">
        <f>DB_FEConversion!AX7</f>
        <v>0</v>
      </c>
      <c r="AI7" s="241">
        <f>SUM(DB_FEConversion!AW7,DB_FEConversion!AY7,DB_FEConversion!AZ7)</f>
        <v>3170.3108477681594</v>
      </c>
      <c r="AJ7" s="241">
        <f>DB_FEConversion!BF7</f>
        <v>131900.52742229999</v>
      </c>
      <c r="AK7" s="241">
        <f>SUM(DB_FEConversion!BE7,DB_FEConversion!BG7,DB_FEConversion!BH7)</f>
        <v>882263.31606495008</v>
      </c>
      <c r="AL7" s="241">
        <f>DB_FEConversion!BI7</f>
        <v>122102.20252807198</v>
      </c>
      <c r="AM7" s="241">
        <f>DB_FEConversion!BJ7</f>
        <v>2215.8671039999999</v>
      </c>
      <c r="AN7" s="241">
        <f>DB_FEConversion!BK7</f>
        <v>939.82416000000001</v>
      </c>
      <c r="AO7" s="241">
        <f>DB_FEConversion!BL7</f>
        <v>166190.03280000002</v>
      </c>
      <c r="AP7" s="241">
        <f>DB_FEConversion!BM7</f>
        <v>236941.584</v>
      </c>
      <c r="AQ7" s="241">
        <f>DB_FEConversion!BN7</f>
        <v>117315.86724000001</v>
      </c>
      <c r="AR7" s="241">
        <f>SUM(DB_FEConversion!BP7,DB_FEConversion!BR7)</f>
        <v>29.985013493437521</v>
      </c>
      <c r="AS7" s="241">
        <f>DB_FEConversion!BQ7</f>
        <v>37.655452799999999</v>
      </c>
      <c r="AT7" s="241">
        <f>SUM(DB_FEConversion!BT7,DB_FEConversion!BV7)</f>
        <v>7295.9356863562562</v>
      </c>
      <c r="AU7" s="241">
        <f>DB_FEConversion!BU7</f>
        <v>11359.394928</v>
      </c>
      <c r="AV7" s="241">
        <f>SUM(DB_FEConversion!BX7,DB_FEConversion!BZ7)</f>
        <v>3834.6886160156282</v>
      </c>
      <c r="AW7" s="241">
        <f>DB_FEConversion!BY7</f>
        <v>5899.3542719999996</v>
      </c>
      <c r="AX7" s="241">
        <f>DB_FEConversion!CA7</f>
        <v>15632.263920000001</v>
      </c>
      <c r="AY7" s="241">
        <f>DB_FEConversion!CB7</f>
        <v>73298.042284090901</v>
      </c>
      <c r="AZ7" s="241">
        <f>DB_FEConversion!CC7</f>
        <v>10281219.732000001</v>
      </c>
      <c r="BA7" s="241">
        <f>DB_FEConversion!CD7</f>
        <v>5857955.9897727268</v>
      </c>
      <c r="BB7" s="241">
        <f>DB_FEConversion!CE7</f>
        <v>7695883.7760000005</v>
      </c>
      <c r="BC7" s="241">
        <f>DB_FEConversion!CG7</f>
        <v>2979.2224000000006</v>
      </c>
      <c r="BD7" s="241">
        <f>DB_FEConversion!CH7</f>
        <v>4468.8335999999999</v>
      </c>
      <c r="BE7" s="241">
        <f>DB_FEConversion!CI7</f>
        <v>3956.7797499999997</v>
      </c>
      <c r="BF7" s="241">
        <f>DB_FEConversion!CK7</f>
        <v>560093.81120000011</v>
      </c>
      <c r="BG7" s="241">
        <f>DB_FEConversion!CL7</f>
        <v>840140.71679999994</v>
      </c>
      <c r="BH7" s="241">
        <f>DB_FEConversion!CM7</f>
        <v>1187033.925</v>
      </c>
      <c r="BI7" s="241">
        <f>DB_FEConversion!CO7</f>
        <v>476675.58400000003</v>
      </c>
      <c r="BJ7" s="241">
        <f>DB_FEConversion!CP7</f>
        <v>717247.79279999982</v>
      </c>
      <c r="BK7" s="241">
        <f>SUM(DB_FEConversion!CS7:CT7)</f>
        <v>0</v>
      </c>
      <c r="BL7" s="241">
        <f>DB_FEConversion!CU7</f>
        <v>0</v>
      </c>
      <c r="BM7" s="241">
        <f>DB_FEConversion!CV7</f>
        <v>0</v>
      </c>
      <c r="BN7" s="241">
        <f>SUM(DB_FEConversion!CX7:CY7)</f>
        <v>0</v>
      </c>
      <c r="BO7" s="241">
        <f>DB_FEConversion!CZ7</f>
        <v>0</v>
      </c>
      <c r="BP7" s="241">
        <f>DB_FEConversion!DA7</f>
        <v>0</v>
      </c>
      <c r="BQ7" s="241">
        <f>SUM(DB_FEConversion!DC7:DD7)</f>
        <v>0</v>
      </c>
      <c r="BR7" s="241">
        <f>DB_FEConversion!DE7</f>
        <v>0</v>
      </c>
      <c r="BS7" s="241">
        <f>DB_FEConversion!DH7</f>
        <v>0</v>
      </c>
      <c r="BT7" s="241">
        <f>DB_FEConversion!DI7</f>
        <v>0</v>
      </c>
      <c r="BU7" s="241">
        <f>DB_FEConversion!DJ7</f>
        <v>0</v>
      </c>
      <c r="BV7" s="241">
        <f>DB_FEConversion!DL7</f>
        <v>0</v>
      </c>
      <c r="BW7" s="241">
        <f>DB_FEConversion!DM7</f>
        <v>0</v>
      </c>
      <c r="BX7" s="241">
        <f>DB_FEConversion!DN7</f>
        <v>0</v>
      </c>
      <c r="BY7" s="241">
        <f>DB_FEConversion!DP7</f>
        <v>0</v>
      </c>
      <c r="BZ7" s="241">
        <f>DB_FEConversion!DQ7</f>
        <v>0</v>
      </c>
      <c r="CA7" s="205">
        <f t="shared" si="0"/>
        <v>30707.381023893438</v>
      </c>
      <c r="CB7" s="205">
        <f t="shared" si="1"/>
        <v>10507.0148116</v>
      </c>
      <c r="CC7" s="205">
        <f t="shared" si="2"/>
        <v>108516.58211576573</v>
      </c>
      <c r="CD7" s="205">
        <f t="shared" si="3"/>
        <v>12938809.073268658</v>
      </c>
      <c r="CE7" s="205">
        <f t="shared" si="4"/>
        <v>1812885.3868480003</v>
      </c>
      <c r="CF7" s="205">
        <f t="shared" si="5"/>
        <v>13494093.565724788</v>
      </c>
      <c r="CG7" s="205">
        <f t="shared" si="6"/>
        <v>10055142.006744089</v>
      </c>
      <c r="CH7" s="205">
        <f t="shared" si="7"/>
        <v>1645386.0075784819</v>
      </c>
      <c r="CI7" s="241">
        <f>SUM(DB_FEConversion!DS7:DW7)</f>
        <v>22101.358488264246</v>
      </c>
      <c r="CJ7" s="241">
        <f>SUM(DB_FEConversion!DX7:EB7)</f>
        <v>1389422.5026314021</v>
      </c>
      <c r="CK7" s="241">
        <f>SUM(DB_FEConversion!EC7:EG7)</f>
        <v>982236.79627634177</v>
      </c>
      <c r="CL7" s="241">
        <f>SUM(DB_FEConversion!EH7:EJ7)</f>
        <v>1292.3070195999999</v>
      </c>
      <c r="CM7" s="241">
        <f>SUM(DB_FEConversion!EK7:EM7)</f>
        <v>131915.56152240001</v>
      </c>
      <c r="CN7" s="241">
        <f>SUM(DB_FEConversion!EN7:EP7)</f>
        <v>86348.779193599985</v>
      </c>
      <c r="CO7" s="205">
        <f t="shared" si="8"/>
        <v>23393.665507864247</v>
      </c>
      <c r="CP7" s="205">
        <f t="shared" si="9"/>
        <v>1521338.0641538021</v>
      </c>
      <c r="CQ7" s="205">
        <f t="shared" si="10"/>
        <v>1068585.5754699418</v>
      </c>
      <c r="CR7" s="205">
        <f t="shared" si="11"/>
        <v>54101.046531757689</v>
      </c>
      <c r="CS7" s="205">
        <f t="shared" si="12"/>
        <v>14460147.137422459</v>
      </c>
      <c r="CT7" s="205">
        <f t="shared" si="13"/>
        <v>11123727.582214031</v>
      </c>
      <c r="CU7" s="267">
        <f t="shared" si="14"/>
        <v>0.76182548715768428</v>
      </c>
      <c r="CV7" s="267">
        <f t="shared" si="15"/>
        <v>0.11757945074688973</v>
      </c>
      <c r="CW7" s="267">
        <f t="shared" si="16"/>
        <v>0.10627254938351247</v>
      </c>
    </row>
    <row r="8" spans="1:101" x14ac:dyDescent="0.2">
      <c r="A8" s="203">
        <v>16</v>
      </c>
      <c r="B8" s="203" t="s">
        <v>37</v>
      </c>
      <c r="C8" s="203">
        <v>1975</v>
      </c>
      <c r="D8" s="204" t="s">
        <v>200</v>
      </c>
      <c r="E8" s="241">
        <f>DB_FEConversion!E8</f>
        <v>0</v>
      </c>
      <c r="F8" s="241">
        <f>DB_FEConversion!F8</f>
        <v>0</v>
      </c>
      <c r="G8" s="241">
        <f>SUM(DB_FEConversion!G8:H8)</f>
        <v>0</v>
      </c>
      <c r="H8" s="241">
        <f>DB_FEConversion!I8</f>
        <v>0</v>
      </c>
      <c r="I8" s="241">
        <f>DB_FEConversion!J8</f>
        <v>0</v>
      </c>
      <c r="J8" s="241">
        <f>SUM(DB_FEConversion!K8:L8)</f>
        <v>0</v>
      </c>
      <c r="K8" s="241">
        <f>DB_FEConversion!M8</f>
        <v>0</v>
      </c>
      <c r="L8" s="241">
        <f>DB_FEConversion!N8</f>
        <v>0</v>
      </c>
      <c r="M8" s="241">
        <f>DB_FEConversion!O8</f>
        <v>37.849343999999995</v>
      </c>
      <c r="N8" s="241">
        <f>SUM(DB_FEConversion!P8:Q8)</f>
        <v>26.020934400000002</v>
      </c>
      <c r="O8" s="241">
        <f>DB_FEConversion!S8</f>
        <v>38.872064000000002</v>
      </c>
      <c r="P8" s="241">
        <f>DB_FEConversion!T8</f>
        <v>6550.848</v>
      </c>
      <c r="Q8" s="241">
        <f>SUM(DB_FEConversion!U8:V8)</f>
        <v>4178.99712</v>
      </c>
      <c r="R8" s="241">
        <f>DB_FEConversion!X8</f>
        <v>14345.642666666667</v>
      </c>
      <c r="S8" s="241">
        <f>DB_FEConversion!Y8</f>
        <v>6077.7311999999993</v>
      </c>
      <c r="T8" s="241">
        <f>SUM(DB_FEConversion!Z8:AB8)</f>
        <v>4011.3789361230765</v>
      </c>
      <c r="U8" s="241">
        <f>DB_FEConversion!AD8</f>
        <v>83.668661999999998</v>
      </c>
      <c r="V8" s="241">
        <f>SUM(DB_FEConversion!AE8:AF8)</f>
        <v>1939.4912502000002</v>
      </c>
      <c r="W8" s="241">
        <f>DB_FEConversion!AG8</f>
        <v>27152.8488</v>
      </c>
      <c r="X8" s="241">
        <f>SUM(DB_FEConversion!AH8:AI8)</f>
        <v>211929.99408</v>
      </c>
      <c r="Y8" s="241">
        <f>DB_FEConversion!AJ8</f>
        <v>23995.540799999999</v>
      </c>
      <c r="Z8" s="241">
        <f>DB_FEConversion!AK8</f>
        <v>0.38800000000000001</v>
      </c>
      <c r="AA8" s="241">
        <f>DB_FEConversion!AL8</f>
        <v>0.42042000000000002</v>
      </c>
      <c r="AB8" s="241">
        <f>DB_FEConversion!AM8</f>
        <v>34.532000000000004</v>
      </c>
      <c r="AC8" s="241">
        <f>DB_FEConversion!AN8</f>
        <v>95.003999999999991</v>
      </c>
      <c r="AD8" s="241">
        <f>DB_FEConversion!AO8</f>
        <v>18.527000000000001</v>
      </c>
      <c r="AE8" s="241">
        <f>DB_FEConversion!AP8</f>
        <v>0.96578999999999982</v>
      </c>
      <c r="AF8" s="241">
        <f>DB_FEConversion!AQ8</f>
        <v>131.77080000000001</v>
      </c>
      <c r="AG8" s="241">
        <f>DB_FEConversion!AR8</f>
        <v>109.809</v>
      </c>
      <c r="AH8" s="241">
        <f>DB_FEConversion!AX8</f>
        <v>0</v>
      </c>
      <c r="AI8" s="241">
        <f>SUM(DB_FEConversion!AW8,DB_FEConversion!AY8,DB_FEConversion!AZ8)</f>
        <v>14.18582105407064</v>
      </c>
      <c r="AJ8" s="241">
        <f>DB_FEConversion!BF8</f>
        <v>590.19994215000008</v>
      </c>
      <c r="AK8" s="241">
        <f>SUM(DB_FEConversion!BE8,DB_FEConversion!BG8,DB_FEConversion!BH8)</f>
        <v>3947.7610004959365</v>
      </c>
      <c r="AL8" s="241">
        <f>DB_FEConversion!BI8</f>
        <v>546.356517876</v>
      </c>
      <c r="AM8" s="241">
        <f>DB_FEConversion!BJ8</f>
        <v>14.583888</v>
      </c>
      <c r="AN8" s="241">
        <f>DB_FEConversion!BK8</f>
        <v>6.1855199999999995</v>
      </c>
      <c r="AO8" s="241">
        <f>DB_FEConversion!BL8</f>
        <v>1093.7916</v>
      </c>
      <c r="AP8" s="241">
        <f>DB_FEConversion!BM8</f>
        <v>1559.4479999999999</v>
      </c>
      <c r="AQ8" s="241">
        <f>DB_FEConversion!BN8</f>
        <v>772.12278000000003</v>
      </c>
      <c r="AR8" s="241">
        <f>SUM(DB_FEConversion!BP8,DB_FEConversion!BR8)</f>
        <v>2.2879834209375018</v>
      </c>
      <c r="AS8" s="241">
        <f>DB_FEConversion!BQ8</f>
        <v>2.8732704</v>
      </c>
      <c r="AT8" s="241">
        <f>SUM(DB_FEConversion!BT8,DB_FEConversion!BV8)</f>
        <v>556.71076800625053</v>
      </c>
      <c r="AU8" s="241">
        <f>DB_FEConversion!BU8</f>
        <v>866.76990400000011</v>
      </c>
      <c r="AV8" s="241">
        <f>SUM(DB_FEConversion!BX8,DB_FEConversion!BZ8)</f>
        <v>292.60296914062531</v>
      </c>
      <c r="AW8" s="241">
        <f>DB_FEConversion!BY8</f>
        <v>450.14569600000004</v>
      </c>
      <c r="AX8" s="241">
        <f>DB_FEConversion!CA8</f>
        <v>564.22183999999993</v>
      </c>
      <c r="AY8" s="241">
        <f>DB_FEConversion!CB8</f>
        <v>2645.5768977272728</v>
      </c>
      <c r="AZ8" s="241">
        <f>DB_FEConversion!CC8</f>
        <v>371084.36400000006</v>
      </c>
      <c r="BA8" s="241">
        <f>DB_FEConversion!CD8</f>
        <v>211433.65568181817</v>
      </c>
      <c r="BB8" s="241">
        <f>DB_FEConversion!CE8</f>
        <v>277770.75200000004</v>
      </c>
      <c r="BC8" s="241">
        <f>DB_FEConversion!CG8</f>
        <v>40.937600000000003</v>
      </c>
      <c r="BD8" s="241">
        <f>DB_FEConversion!CH8</f>
        <v>61.406399999999998</v>
      </c>
      <c r="BE8" s="241">
        <f>DB_FEConversion!CI8</f>
        <v>54.370249999999999</v>
      </c>
      <c r="BF8" s="241">
        <f>DB_FEConversion!CK8</f>
        <v>7696.2688000000007</v>
      </c>
      <c r="BG8" s="241">
        <f>DB_FEConversion!CL8</f>
        <v>11544.403200000001</v>
      </c>
      <c r="BH8" s="241">
        <f>DB_FEConversion!CM8</f>
        <v>16311.074999999999</v>
      </c>
      <c r="BI8" s="241">
        <f>DB_FEConversion!CO8</f>
        <v>6550.0160000000005</v>
      </c>
      <c r="BJ8" s="241">
        <f>DB_FEConversion!CP8</f>
        <v>9855.7271999999975</v>
      </c>
      <c r="BK8" s="241">
        <f>SUM(DB_FEConversion!CS8:CT8)</f>
        <v>0</v>
      </c>
      <c r="BL8" s="241">
        <f>DB_FEConversion!CU8</f>
        <v>0</v>
      </c>
      <c r="BM8" s="241">
        <f>DB_FEConversion!CV8</f>
        <v>0</v>
      </c>
      <c r="BN8" s="241">
        <f>SUM(DB_FEConversion!CX8:CY8)</f>
        <v>0</v>
      </c>
      <c r="BO8" s="241">
        <f>DB_FEConversion!CZ8</f>
        <v>0</v>
      </c>
      <c r="BP8" s="241">
        <f>DB_FEConversion!DA8</f>
        <v>0</v>
      </c>
      <c r="BQ8" s="241">
        <f>SUM(DB_FEConversion!DC8:DD8)</f>
        <v>0</v>
      </c>
      <c r="BR8" s="241">
        <f>DB_FEConversion!DE8</f>
        <v>0</v>
      </c>
      <c r="BS8" s="241">
        <f>DB_FEConversion!DH8</f>
        <v>0</v>
      </c>
      <c r="BT8" s="241">
        <f>DB_FEConversion!DI8</f>
        <v>0</v>
      </c>
      <c r="BU8" s="241">
        <f>DB_FEConversion!DJ8</f>
        <v>0</v>
      </c>
      <c r="BV8" s="241">
        <f>DB_FEConversion!DL8</f>
        <v>0</v>
      </c>
      <c r="BW8" s="241">
        <f>DB_FEConversion!DM8</f>
        <v>0</v>
      </c>
      <c r="BX8" s="241">
        <f>DB_FEConversion!DN8</f>
        <v>0</v>
      </c>
      <c r="BY8" s="241">
        <f>DB_FEConversion!DP8</f>
        <v>0</v>
      </c>
      <c r="BZ8" s="241">
        <f>DB_FEConversion!DQ8</f>
        <v>0</v>
      </c>
      <c r="CA8" s="205">
        <f t="shared" si="0"/>
        <v>744.90310742093743</v>
      </c>
      <c r="CB8" s="205">
        <f t="shared" si="1"/>
        <v>90.300604800000002</v>
      </c>
      <c r="CC8" s="205">
        <f t="shared" si="2"/>
        <v>4699.1022229813434</v>
      </c>
      <c r="CD8" s="205">
        <f t="shared" si="3"/>
        <v>414891.33471015631</v>
      </c>
      <c r="CE8" s="205">
        <f t="shared" si="4"/>
        <v>16590.170224000001</v>
      </c>
      <c r="CF8" s="205">
        <f t="shared" si="5"/>
        <v>459622.58042898081</v>
      </c>
      <c r="CG8" s="205">
        <f t="shared" si="6"/>
        <v>316133.45826701669</v>
      </c>
      <c r="CH8" s="205">
        <f t="shared" si="7"/>
        <v>14317.251832123075</v>
      </c>
      <c r="CI8" s="241">
        <f>SUM(DB_FEConversion!DS8:DW8)</f>
        <v>1105.1636975363294</v>
      </c>
      <c r="CJ8" s="241">
        <f>SUM(DB_FEConversion!DX8:EB8)</f>
        <v>70422.96009847011</v>
      </c>
      <c r="CK8" s="241">
        <f>SUM(DB_FEConversion!EC8:EG8)</f>
        <v>50394.603670887343</v>
      </c>
      <c r="CL8" s="241">
        <f>SUM(DB_FEConversion!EH8:EJ8)</f>
        <v>100.59887999999998</v>
      </c>
      <c r="CM8" s="241">
        <f>SUM(DB_FEConversion!EK8:EM8)</f>
        <v>9513.6181776000012</v>
      </c>
      <c r="CN8" s="241">
        <f>SUM(DB_FEConversion!EN8:EP8)</f>
        <v>6016.7590367999992</v>
      </c>
      <c r="CO8" s="205">
        <f t="shared" si="8"/>
        <v>1205.7625775363294</v>
      </c>
      <c r="CP8" s="205">
        <f t="shared" si="9"/>
        <v>79936.578276070111</v>
      </c>
      <c r="CQ8" s="205">
        <f t="shared" si="10"/>
        <v>56411.362707687345</v>
      </c>
      <c r="CR8" s="205">
        <f t="shared" si="11"/>
        <v>1950.6656849572669</v>
      </c>
      <c r="CS8" s="205">
        <f t="shared" si="12"/>
        <v>494827.91298622644</v>
      </c>
      <c r="CT8" s="205">
        <f t="shared" si="13"/>
        <v>372544.82097470405</v>
      </c>
      <c r="CU8" s="267">
        <f t="shared" si="14"/>
        <v>1.6186837798422082</v>
      </c>
      <c r="CV8" s="267">
        <f t="shared" si="15"/>
        <v>0.1926687100657668</v>
      </c>
      <c r="CW8" s="267">
        <f t="shared" si="16"/>
        <v>0.17844160822749883</v>
      </c>
    </row>
    <row r="9" spans="1:101" x14ac:dyDescent="0.2">
      <c r="A9" s="203">
        <v>17</v>
      </c>
      <c r="B9" s="203" t="s">
        <v>38</v>
      </c>
      <c r="C9" s="203">
        <v>1975</v>
      </c>
      <c r="D9" s="204" t="s">
        <v>200</v>
      </c>
      <c r="E9" s="241">
        <f>DB_FEConversion!E9</f>
        <v>0</v>
      </c>
      <c r="F9" s="241">
        <f>DB_FEConversion!F9</f>
        <v>0</v>
      </c>
      <c r="G9" s="241">
        <f>SUM(DB_FEConversion!G9:H9)</f>
        <v>0</v>
      </c>
      <c r="H9" s="241">
        <f>DB_FEConversion!I9</f>
        <v>0</v>
      </c>
      <c r="I9" s="241">
        <f>DB_FEConversion!J9</f>
        <v>0</v>
      </c>
      <c r="J9" s="241">
        <f>SUM(DB_FEConversion!K9:L9)</f>
        <v>0</v>
      </c>
      <c r="K9" s="241">
        <f>DB_FEConversion!M9</f>
        <v>0</v>
      </c>
      <c r="L9" s="241">
        <f>DB_FEConversion!N9</f>
        <v>0</v>
      </c>
      <c r="M9" s="241">
        <f>DB_FEConversion!O9</f>
        <v>0</v>
      </c>
      <c r="N9" s="241">
        <f>SUM(DB_FEConversion!P9:Q9)</f>
        <v>0</v>
      </c>
      <c r="O9" s="241">
        <f>DB_FEConversion!S9</f>
        <v>0</v>
      </c>
      <c r="P9" s="241">
        <f>DB_FEConversion!T9</f>
        <v>0</v>
      </c>
      <c r="Q9" s="241">
        <f>SUM(DB_FEConversion!U9:V9)</f>
        <v>0</v>
      </c>
      <c r="R9" s="241">
        <f>DB_FEConversion!X9</f>
        <v>0</v>
      </c>
      <c r="S9" s="241">
        <f>DB_FEConversion!Y9</f>
        <v>0</v>
      </c>
      <c r="T9" s="241">
        <f>SUM(DB_FEConversion!Z9:AB9)</f>
        <v>0</v>
      </c>
      <c r="U9" s="241">
        <f>DB_FEConversion!AD9</f>
        <v>0</v>
      </c>
      <c r="V9" s="241">
        <f>SUM(DB_FEConversion!AE9:AF9)</f>
        <v>0</v>
      </c>
      <c r="W9" s="241">
        <f>DB_FEConversion!AG9</f>
        <v>0</v>
      </c>
      <c r="X9" s="241">
        <f>SUM(DB_FEConversion!AH9:AI9)</f>
        <v>0</v>
      </c>
      <c r="Y9" s="241">
        <f>DB_FEConversion!AJ9</f>
        <v>0</v>
      </c>
      <c r="Z9" s="241">
        <f>DB_FEConversion!AK9</f>
        <v>0</v>
      </c>
      <c r="AA9" s="241">
        <f>DB_FEConversion!AL9</f>
        <v>0</v>
      </c>
      <c r="AB9" s="241">
        <f>DB_FEConversion!AM9</f>
        <v>0</v>
      </c>
      <c r="AC9" s="241">
        <f>DB_FEConversion!AN9</f>
        <v>0</v>
      </c>
      <c r="AD9" s="241">
        <f>DB_FEConversion!AO9</f>
        <v>0</v>
      </c>
      <c r="AE9" s="241">
        <f>DB_FEConversion!AP9</f>
        <v>0</v>
      </c>
      <c r="AF9" s="241">
        <f>DB_FEConversion!AQ9</f>
        <v>0</v>
      </c>
      <c r="AG9" s="241">
        <f>DB_FEConversion!AR9</f>
        <v>0</v>
      </c>
      <c r="AH9" s="241">
        <f>DB_FEConversion!AX9</f>
        <v>0</v>
      </c>
      <c r="AI9" s="241">
        <f>SUM(DB_FEConversion!AW9,DB_FEConversion!AY9,DB_FEConversion!AZ9)</f>
        <v>0</v>
      </c>
      <c r="AJ9" s="241">
        <f>DB_FEConversion!BF9</f>
        <v>0</v>
      </c>
      <c r="AK9" s="241">
        <f>SUM(DB_FEConversion!BE9,DB_FEConversion!BG9,DB_FEConversion!BH9)</f>
        <v>0</v>
      </c>
      <c r="AL9" s="241">
        <f>DB_FEConversion!BI9</f>
        <v>0</v>
      </c>
      <c r="AM9" s="241">
        <f>DB_FEConversion!BJ9</f>
        <v>0</v>
      </c>
      <c r="AN9" s="241">
        <f>DB_FEConversion!BK9</f>
        <v>0</v>
      </c>
      <c r="AO9" s="241">
        <f>DB_FEConversion!BL9</f>
        <v>0</v>
      </c>
      <c r="AP9" s="241">
        <f>DB_FEConversion!BM9</f>
        <v>0</v>
      </c>
      <c r="AQ9" s="241">
        <f>DB_FEConversion!BN9</f>
        <v>0</v>
      </c>
      <c r="AR9" s="241">
        <f>SUM(DB_FEConversion!BP9,DB_FEConversion!BR9)</f>
        <v>0</v>
      </c>
      <c r="AS9" s="241">
        <f>DB_FEConversion!BQ9</f>
        <v>0</v>
      </c>
      <c r="AT9" s="241">
        <f>SUM(DB_FEConversion!BT9,DB_FEConversion!BV9)</f>
        <v>0</v>
      </c>
      <c r="AU9" s="241">
        <f>DB_FEConversion!BU9</f>
        <v>0</v>
      </c>
      <c r="AV9" s="241">
        <f>SUM(DB_FEConversion!BX9,DB_FEConversion!BZ9)</f>
        <v>0</v>
      </c>
      <c r="AW9" s="241">
        <f>DB_FEConversion!BY9</f>
        <v>0</v>
      </c>
      <c r="AX9" s="241">
        <f>DB_FEConversion!CA9</f>
        <v>0</v>
      </c>
      <c r="AY9" s="241">
        <f>DB_FEConversion!CB9</f>
        <v>0</v>
      </c>
      <c r="AZ9" s="241">
        <f>DB_FEConversion!CC9</f>
        <v>0</v>
      </c>
      <c r="BA9" s="241">
        <f>DB_FEConversion!CD9</f>
        <v>0</v>
      </c>
      <c r="BB9" s="241">
        <f>DB_FEConversion!CE9</f>
        <v>0</v>
      </c>
      <c r="BC9" s="241">
        <f>DB_FEConversion!CG9</f>
        <v>0</v>
      </c>
      <c r="BD9" s="241">
        <f>DB_FEConversion!CH9</f>
        <v>0</v>
      </c>
      <c r="BE9" s="241">
        <f>DB_FEConversion!CI9</f>
        <v>0</v>
      </c>
      <c r="BF9" s="241">
        <f>DB_FEConversion!CK9</f>
        <v>0</v>
      </c>
      <c r="BG9" s="241">
        <f>DB_FEConversion!CL9</f>
        <v>0</v>
      </c>
      <c r="BH9" s="241">
        <f>DB_FEConversion!CM9</f>
        <v>0</v>
      </c>
      <c r="BI9" s="241">
        <f>DB_FEConversion!CO9</f>
        <v>0</v>
      </c>
      <c r="BJ9" s="241">
        <f>DB_FEConversion!CP9</f>
        <v>0</v>
      </c>
      <c r="BK9" s="241">
        <f>SUM(DB_FEConversion!CS9:CT9)</f>
        <v>0</v>
      </c>
      <c r="BL9" s="241">
        <f>DB_FEConversion!CU9</f>
        <v>0</v>
      </c>
      <c r="BM9" s="241">
        <f>DB_FEConversion!CV9</f>
        <v>0</v>
      </c>
      <c r="BN9" s="241">
        <f>SUM(DB_FEConversion!CX9:CY9)</f>
        <v>0</v>
      </c>
      <c r="BO9" s="241">
        <f>DB_FEConversion!CZ9</f>
        <v>0</v>
      </c>
      <c r="BP9" s="241">
        <f>DB_FEConversion!DA9</f>
        <v>0</v>
      </c>
      <c r="BQ9" s="241">
        <f>SUM(DB_FEConversion!DC9:DD9)</f>
        <v>0</v>
      </c>
      <c r="BR9" s="241">
        <f>DB_FEConversion!DE9</f>
        <v>0</v>
      </c>
      <c r="BS9" s="241">
        <f>DB_FEConversion!DH9</f>
        <v>0</v>
      </c>
      <c r="BT9" s="241">
        <f>DB_FEConversion!DI9</f>
        <v>0</v>
      </c>
      <c r="BU9" s="241">
        <f>DB_FEConversion!DJ9</f>
        <v>0</v>
      </c>
      <c r="BV9" s="241">
        <f>DB_FEConversion!DL9</f>
        <v>0</v>
      </c>
      <c r="BW9" s="241">
        <f>DB_FEConversion!DM9</f>
        <v>0</v>
      </c>
      <c r="BX9" s="241">
        <f>DB_FEConversion!DN9</f>
        <v>0</v>
      </c>
      <c r="BY9" s="241">
        <f>DB_FEConversion!DP9</f>
        <v>0</v>
      </c>
      <c r="BZ9" s="241">
        <f>DB_FEConversion!DQ9</f>
        <v>0</v>
      </c>
      <c r="CA9" s="205">
        <f t="shared" si="0"/>
        <v>0</v>
      </c>
      <c r="CB9" s="205">
        <f t="shared" si="1"/>
        <v>0</v>
      </c>
      <c r="CC9" s="205">
        <f t="shared" si="2"/>
        <v>0</v>
      </c>
      <c r="CD9" s="205">
        <f t="shared" si="3"/>
        <v>0</v>
      </c>
      <c r="CE9" s="205">
        <f t="shared" si="4"/>
        <v>0</v>
      </c>
      <c r="CF9" s="205">
        <f t="shared" si="5"/>
        <v>0</v>
      </c>
      <c r="CG9" s="205">
        <f t="shared" si="6"/>
        <v>0</v>
      </c>
      <c r="CH9" s="205">
        <f t="shared" si="7"/>
        <v>0</v>
      </c>
      <c r="CI9" s="241">
        <f>SUM(DB_FEConversion!DS9:DW9)</f>
        <v>0</v>
      </c>
      <c r="CJ9" s="241">
        <f>SUM(DB_FEConversion!DX9:EB9)</f>
        <v>0</v>
      </c>
      <c r="CK9" s="241">
        <f>SUM(DB_FEConversion!EC9:EG9)</f>
        <v>0</v>
      </c>
      <c r="CL9" s="241">
        <f>SUM(DB_FEConversion!EH9:EJ9)</f>
        <v>0</v>
      </c>
      <c r="CM9" s="241">
        <f>SUM(DB_FEConversion!EK9:EM9)</f>
        <v>0</v>
      </c>
      <c r="CN9" s="241">
        <f>SUM(DB_FEConversion!EN9:EP9)</f>
        <v>0</v>
      </c>
      <c r="CO9" s="205">
        <f t="shared" si="8"/>
        <v>0</v>
      </c>
      <c r="CP9" s="205">
        <f t="shared" si="9"/>
        <v>0</v>
      </c>
      <c r="CQ9" s="205">
        <f t="shared" si="10"/>
        <v>0</v>
      </c>
      <c r="CR9" s="205">
        <f t="shared" si="11"/>
        <v>0</v>
      </c>
      <c r="CS9" s="205">
        <f t="shared" si="12"/>
        <v>0</v>
      </c>
      <c r="CT9" s="205">
        <f t="shared" si="13"/>
        <v>0</v>
      </c>
      <c r="CU9" s="267">
        <f t="shared" si="14"/>
        <v>0</v>
      </c>
      <c r="CV9" s="267">
        <f t="shared" si="15"/>
        <v>0</v>
      </c>
      <c r="CW9" s="267">
        <f t="shared" si="16"/>
        <v>0</v>
      </c>
    </row>
    <row r="10" spans="1:101" x14ac:dyDescent="0.2">
      <c r="A10" s="203">
        <v>21</v>
      </c>
      <c r="B10" s="203" t="s">
        <v>39</v>
      </c>
      <c r="C10" s="203">
        <v>1975</v>
      </c>
      <c r="D10" s="204" t="s">
        <v>201</v>
      </c>
      <c r="E10" s="241">
        <f>DB_FEConversion!E10</f>
        <v>0</v>
      </c>
      <c r="F10" s="241">
        <f>DB_FEConversion!F10</f>
        <v>127.9296172</v>
      </c>
      <c r="G10" s="241">
        <f>SUM(DB_FEConversion!G10:H10)</f>
        <v>15.396160266666667</v>
      </c>
      <c r="H10" s="241">
        <f>DB_FEConversion!I10</f>
        <v>4134.3599999999997</v>
      </c>
      <c r="I10" s="241">
        <f>DB_FEConversion!J10</f>
        <v>7354.2426999999998</v>
      </c>
      <c r="J10" s="241">
        <f>SUM(DB_FEConversion!K10:L10)</f>
        <v>4039.0558133333334</v>
      </c>
      <c r="K10" s="241">
        <f>DB_FEConversion!M10</f>
        <v>3892.4</v>
      </c>
      <c r="L10" s="241">
        <f>DB_FEConversion!N10</f>
        <v>3711.3271300000001</v>
      </c>
      <c r="M10" s="241">
        <f>DB_FEConversion!O10</f>
        <v>41474.949359999999</v>
      </c>
      <c r="N10" s="241">
        <f>SUM(DB_FEConversion!P10:Q10)</f>
        <v>28513.491185999999</v>
      </c>
      <c r="O10" s="241">
        <f>DB_FEConversion!S10</f>
        <v>42595.636160000016</v>
      </c>
      <c r="P10" s="241">
        <f>DB_FEConversion!T10</f>
        <v>7178356.6200000001</v>
      </c>
      <c r="Q10" s="241">
        <f>SUM(DB_FEConversion!U10:V10)</f>
        <v>4579305.0977999996</v>
      </c>
      <c r="R10" s="241">
        <f>DB_FEConversion!X10</f>
        <v>15719818.106666671</v>
      </c>
      <c r="S10" s="241">
        <f>DB_FEConversion!Y10</f>
        <v>6659919.7530000005</v>
      </c>
      <c r="T10" s="241">
        <f>SUM(DB_FEConversion!Z10:AB10)</f>
        <v>4395630.6941403076</v>
      </c>
      <c r="U10" s="241">
        <f>DB_FEConversion!AD10</f>
        <v>610.3233444</v>
      </c>
      <c r="V10" s="241">
        <f>SUM(DB_FEConversion!AE10:AF10)</f>
        <v>14147.67199524</v>
      </c>
      <c r="W10" s="241">
        <f>DB_FEConversion!AG10</f>
        <v>198067.19855999999</v>
      </c>
      <c r="X10" s="241">
        <f>SUM(DB_FEConversion!AH10:AI10)</f>
        <v>1545929.1408959997</v>
      </c>
      <c r="Y10" s="241">
        <f>DB_FEConversion!AJ10</f>
        <v>175036.12895999997</v>
      </c>
      <c r="Z10" s="241">
        <f>DB_FEConversion!AK10</f>
        <v>2.91</v>
      </c>
      <c r="AA10" s="241">
        <f>DB_FEConversion!AL10</f>
        <v>3.1531500000000001</v>
      </c>
      <c r="AB10" s="241">
        <f>DB_FEConversion!AM10</f>
        <v>258.99</v>
      </c>
      <c r="AC10" s="241">
        <f>DB_FEConversion!AN10</f>
        <v>712.53</v>
      </c>
      <c r="AD10" s="241">
        <f>DB_FEConversion!AO10</f>
        <v>138.95249999999999</v>
      </c>
      <c r="AE10" s="241">
        <f>DB_FEConversion!AP10</f>
        <v>11.313539999999998</v>
      </c>
      <c r="AF10" s="241">
        <f>DB_FEConversion!AQ10</f>
        <v>1543.6007999999999</v>
      </c>
      <c r="AG10" s="241">
        <f>DB_FEConversion!AR10</f>
        <v>1286.3340000000001</v>
      </c>
      <c r="AH10" s="241">
        <f>DB_FEConversion!AX10</f>
        <v>0</v>
      </c>
      <c r="AI10" s="241">
        <f>SUM(DB_FEConversion!AW10,DB_FEConversion!AY10,DB_FEConversion!AZ10)</f>
        <v>1346.2937649210037</v>
      </c>
      <c r="AJ10" s="241">
        <f>DB_FEConversion!BF10</f>
        <v>56012.443632599992</v>
      </c>
      <c r="AK10" s="241">
        <f>SUM(DB_FEConversion!BE10,DB_FEConversion!BG10,DB_FEConversion!BH10)</f>
        <v>374659.03454639163</v>
      </c>
      <c r="AL10" s="241">
        <f>DB_FEConversion!BI10</f>
        <v>51851.519248463992</v>
      </c>
      <c r="AM10" s="241">
        <f>DB_FEConversion!BJ10</f>
        <v>4845.6072720000002</v>
      </c>
      <c r="AN10" s="241">
        <f>DB_FEConversion!BK10</f>
        <v>2055.1858799999995</v>
      </c>
      <c r="AO10" s="241">
        <f>DB_FEConversion!BL10</f>
        <v>363420.54540000006</v>
      </c>
      <c r="AP10" s="241">
        <f>DB_FEConversion!BM10</f>
        <v>518138.41199999995</v>
      </c>
      <c r="AQ10" s="241">
        <f>DB_FEConversion!BN10</f>
        <v>256543.64307000002</v>
      </c>
      <c r="AR10" s="241">
        <f>SUM(DB_FEConversion!BP10,DB_FEConversion!BR10)</f>
        <v>115.56716258343759</v>
      </c>
      <c r="AS10" s="241">
        <f>DB_FEConversion!BQ10</f>
        <v>145.1302944</v>
      </c>
      <c r="AT10" s="241">
        <f>SUM(DB_FEConversion!BT10,DB_FEConversion!BV10)</f>
        <v>28119.733407756277</v>
      </c>
      <c r="AU10" s="241">
        <f>DB_FEConversion!BU10</f>
        <v>43780.972144000007</v>
      </c>
      <c r="AV10" s="241">
        <f>SUM(DB_FEConversion!BX10,DB_FEConversion!BZ10)</f>
        <v>14779.51920351564</v>
      </c>
      <c r="AW10" s="241">
        <f>DB_FEConversion!BY10</f>
        <v>22737.079455999999</v>
      </c>
      <c r="AX10" s="241">
        <f>DB_FEConversion!CA10</f>
        <v>8999.023072</v>
      </c>
      <c r="AY10" s="241">
        <f>DB_FEConversion!CB10</f>
        <v>42195.473222727269</v>
      </c>
      <c r="AZ10" s="241">
        <f>DB_FEConversion!CC10</f>
        <v>5918588.2512000008</v>
      </c>
      <c r="BA10" s="241">
        <f>DB_FEConversion!CD10</f>
        <v>3372248.6631818176</v>
      </c>
      <c r="BB10" s="241">
        <f>DB_FEConversion!CE10</f>
        <v>4430288.2816000003</v>
      </c>
      <c r="BC10" s="241">
        <f>DB_FEConversion!CG10</f>
        <v>5185.9808000000012</v>
      </c>
      <c r="BD10" s="241">
        <f>DB_FEConversion!CH10</f>
        <v>7778.9712</v>
      </c>
      <c r="BE10" s="241">
        <f>DB_FEConversion!CI10</f>
        <v>6887.6307499999994</v>
      </c>
      <c r="BF10" s="241">
        <f>DB_FEConversion!CK10</f>
        <v>974964.39040000015</v>
      </c>
      <c r="BG10" s="241">
        <f>DB_FEConversion!CL10</f>
        <v>1462446.5856000001</v>
      </c>
      <c r="BH10" s="241">
        <f>DB_FEConversion!CM10</f>
        <v>2066289.2249999999</v>
      </c>
      <c r="BI10" s="241">
        <f>DB_FEConversion!CO10</f>
        <v>829756.92800000007</v>
      </c>
      <c r="BJ10" s="241">
        <f>DB_FEConversion!CP10</f>
        <v>1248524.8775999998</v>
      </c>
      <c r="BK10" s="241">
        <f>SUM(DB_FEConversion!CS10:CT10)</f>
        <v>1.6016000000000004</v>
      </c>
      <c r="BL10" s="241">
        <f>DB_FEConversion!CU10</f>
        <v>6.8116171200000011</v>
      </c>
      <c r="BM10" s="241">
        <f>DB_FEConversion!CV10</f>
        <v>0.9900000000000001</v>
      </c>
      <c r="BN10" s="241">
        <f>SUM(DB_FEConversion!CX10:CY10)</f>
        <v>197.44560000000001</v>
      </c>
      <c r="BO10" s="241">
        <f>DB_FEConversion!CZ10</f>
        <v>259.05184800000001</v>
      </c>
      <c r="BP10" s="241">
        <f>DB_FEConversion!DA10</f>
        <v>326.7</v>
      </c>
      <c r="BQ10" s="241">
        <f>SUM(DB_FEConversion!DC10:DD10)</f>
        <v>173.75600000000003</v>
      </c>
      <c r="BR10" s="241">
        <f>DB_FEConversion!DE10</f>
        <v>182.12528400000002</v>
      </c>
      <c r="BS10" s="241">
        <f>DB_FEConversion!DH10</f>
        <v>0</v>
      </c>
      <c r="BT10" s="241">
        <f>DB_FEConversion!DI10</f>
        <v>0</v>
      </c>
      <c r="BU10" s="241">
        <f>DB_FEConversion!DJ10</f>
        <v>0</v>
      </c>
      <c r="BV10" s="241">
        <f>DB_FEConversion!DL10</f>
        <v>0</v>
      </c>
      <c r="BW10" s="241">
        <f>DB_FEConversion!DM10</f>
        <v>0</v>
      </c>
      <c r="BX10" s="241">
        <f>DB_FEConversion!DN10</f>
        <v>0</v>
      </c>
      <c r="BY10" s="241">
        <f>DB_FEConversion!DP10</f>
        <v>0</v>
      </c>
      <c r="BZ10" s="241">
        <f>DB_FEConversion!DQ10</f>
        <v>0</v>
      </c>
      <c r="CA10" s="205">
        <f t="shared" si="0"/>
        <v>61247.276150983445</v>
      </c>
      <c r="CB10" s="205">
        <f t="shared" si="1"/>
        <v>36572.333914720002</v>
      </c>
      <c r="CC10" s="205">
        <f t="shared" si="2"/>
        <v>109247.43108315495</v>
      </c>
      <c r="CD10" s="205">
        <f t="shared" si="3"/>
        <v>14723663.579000358</v>
      </c>
      <c r="CE10" s="205">
        <f t="shared" si="4"/>
        <v>6093145.950092</v>
      </c>
      <c r="CF10" s="205">
        <f t="shared" si="5"/>
        <v>23602160.868104216</v>
      </c>
      <c r="CG10" s="205">
        <f t="shared" si="6"/>
        <v>12423667.21558198</v>
      </c>
      <c r="CH10" s="205">
        <f t="shared" si="7"/>
        <v>5670786.1036103079</v>
      </c>
      <c r="CI10" s="241">
        <f>SUM(DB_FEConversion!DS10:DW10)</f>
        <v>47992.728606069541</v>
      </c>
      <c r="CJ10" s="241">
        <f>SUM(DB_FEConversion!DX10:EB10)</f>
        <v>3238512.4854997415</v>
      </c>
      <c r="CK10" s="241">
        <f>SUM(DB_FEConversion!EC10:EG10)</f>
        <v>2394600.137751956</v>
      </c>
      <c r="CL10" s="241">
        <f>SUM(DB_FEConversion!EH10:EJ10)</f>
        <v>1931.5998219999999</v>
      </c>
      <c r="CM10" s="241">
        <f>SUM(DB_FEConversion!EK10:EM10)</f>
        <v>202322.10041999997</v>
      </c>
      <c r="CN10" s="241">
        <f>SUM(DB_FEConversion!EN10:EP10)</f>
        <v>133871.18508799997</v>
      </c>
      <c r="CO10" s="205">
        <f t="shared" si="8"/>
        <v>49924.328428069537</v>
      </c>
      <c r="CP10" s="205">
        <f t="shared" si="9"/>
        <v>3440834.5859197415</v>
      </c>
      <c r="CQ10" s="205">
        <f t="shared" si="10"/>
        <v>2528471.3228399558</v>
      </c>
      <c r="CR10" s="205">
        <f t="shared" si="11"/>
        <v>111171.60457905298</v>
      </c>
      <c r="CS10" s="205">
        <f t="shared" si="12"/>
        <v>18164498.164920099</v>
      </c>
      <c r="CT10" s="205">
        <f t="shared" si="13"/>
        <v>14952138.538421936</v>
      </c>
      <c r="CU10" s="267">
        <f t="shared" si="14"/>
        <v>0.81512732590750325</v>
      </c>
      <c r="CV10" s="267">
        <f t="shared" si="15"/>
        <v>0.23369418673944956</v>
      </c>
      <c r="CW10" s="267">
        <f t="shared" si="16"/>
        <v>0.20352052891989114</v>
      </c>
    </row>
    <row r="11" spans="1:101" x14ac:dyDescent="0.2">
      <c r="A11" s="203">
        <v>22</v>
      </c>
      <c r="B11" s="203" t="s">
        <v>40</v>
      </c>
      <c r="C11" s="203">
        <v>1975</v>
      </c>
      <c r="D11" s="204" t="s">
        <v>201</v>
      </c>
      <c r="E11" s="241">
        <f>DB_FEConversion!E11</f>
        <v>0</v>
      </c>
      <c r="F11" s="241">
        <f>DB_FEConversion!F11</f>
        <v>546.25460119999991</v>
      </c>
      <c r="G11" s="241">
        <f>SUM(DB_FEConversion!G11:H11)</f>
        <v>65.741018933333336</v>
      </c>
      <c r="H11" s="241">
        <f>DB_FEConversion!I11</f>
        <v>17653.560000000001</v>
      </c>
      <c r="I11" s="241">
        <f>DB_FEConversion!J11</f>
        <v>31402.336699999996</v>
      </c>
      <c r="J11" s="241">
        <f>SUM(DB_FEConversion!K11:L11)</f>
        <v>17246.61474666667</v>
      </c>
      <c r="K11" s="241">
        <f>DB_FEConversion!M11</f>
        <v>16620.400000000001</v>
      </c>
      <c r="L11" s="241">
        <f>DB_FEConversion!N11</f>
        <v>15847.22573</v>
      </c>
      <c r="M11" s="241">
        <f>DB_FEConversion!O11</f>
        <v>6193.5627519999998</v>
      </c>
      <c r="N11" s="241">
        <f>SUM(DB_FEConversion!P11:Q11)</f>
        <v>4257.9942752000006</v>
      </c>
      <c r="O11" s="241">
        <f>DB_FEConversion!S11</f>
        <v>6360.9178453333343</v>
      </c>
      <c r="P11" s="241">
        <f>DB_FEConversion!T11</f>
        <v>1071962.784</v>
      </c>
      <c r="Q11" s="241">
        <f>SUM(DB_FEConversion!U11:V11)</f>
        <v>683839.61696000001</v>
      </c>
      <c r="R11" s="241">
        <f>DB_FEConversion!X11</f>
        <v>2347481.5857777777</v>
      </c>
      <c r="S11" s="241">
        <f>DB_FEConversion!Y11</f>
        <v>994543.24959999986</v>
      </c>
      <c r="T11" s="241">
        <f>SUM(DB_FEConversion!Z11:AB11)</f>
        <v>656411.03747872822</v>
      </c>
      <c r="U11" s="241">
        <f>DB_FEConversion!AD11</f>
        <v>189.64896719999999</v>
      </c>
      <c r="V11" s="241">
        <f>SUM(DB_FEConversion!AE11:AF11)</f>
        <v>4396.1801671200001</v>
      </c>
      <c r="W11" s="241">
        <f>DB_FEConversion!AG11</f>
        <v>61546.457279999988</v>
      </c>
      <c r="X11" s="241">
        <f>SUM(DB_FEConversion!AH11:AI11)</f>
        <v>480374.65324799996</v>
      </c>
      <c r="Y11" s="241">
        <f>DB_FEConversion!AJ11</f>
        <v>54389.892479999995</v>
      </c>
      <c r="Z11" s="241">
        <f>DB_FEConversion!AK11</f>
        <v>0</v>
      </c>
      <c r="AA11" s="241">
        <f>DB_FEConversion!AL11</f>
        <v>0</v>
      </c>
      <c r="AB11" s="241">
        <f>DB_FEConversion!AM11</f>
        <v>0</v>
      </c>
      <c r="AC11" s="241">
        <f>DB_FEConversion!AN11</f>
        <v>0</v>
      </c>
      <c r="AD11" s="241">
        <f>DB_FEConversion!AO11</f>
        <v>0</v>
      </c>
      <c r="AE11" s="241">
        <f>DB_FEConversion!AP11</f>
        <v>1.6556399999999998</v>
      </c>
      <c r="AF11" s="241">
        <f>DB_FEConversion!AQ11</f>
        <v>225.89280000000002</v>
      </c>
      <c r="AG11" s="241">
        <f>DB_FEConversion!AR11</f>
        <v>188.244</v>
      </c>
      <c r="AH11" s="241">
        <f>DB_FEConversion!AX11</f>
        <v>0</v>
      </c>
      <c r="AI11" s="241">
        <f>SUM(DB_FEConversion!AW11,DB_FEConversion!AY11,DB_FEConversion!AZ11)</f>
        <v>3772.9689405915647</v>
      </c>
      <c r="AJ11" s="241">
        <f>DB_FEConversion!BF11</f>
        <v>156974.06882430002</v>
      </c>
      <c r="AK11" s="241">
        <f>SUM(DB_FEConversion!BE11,DB_FEConversion!BG11,DB_FEConversion!BH11)</f>
        <v>1049976.5634274494</v>
      </c>
      <c r="AL11" s="241">
        <f>DB_FEConversion!BI11</f>
        <v>145313.13799735199</v>
      </c>
      <c r="AM11" s="241">
        <f>DB_FEConversion!BJ11</f>
        <v>9730.9887839999992</v>
      </c>
      <c r="AN11" s="241">
        <f>DB_FEConversion!BK11</f>
        <v>4127.24136</v>
      </c>
      <c r="AO11" s="241">
        <f>DB_FEConversion!BL11</f>
        <v>729824.15880000009</v>
      </c>
      <c r="AP11" s="241">
        <f>DB_FEConversion!BM11</f>
        <v>1040529.8639999999</v>
      </c>
      <c r="AQ11" s="241">
        <f>DB_FEConversion!BN11</f>
        <v>515193.07554000005</v>
      </c>
      <c r="AR11" s="241">
        <f>SUM(DB_FEConversion!BP11,DB_FEConversion!BR11)</f>
        <v>28.092104132812519</v>
      </c>
      <c r="AS11" s="241">
        <f>DB_FEConversion!BQ11</f>
        <v>35.278320000000001</v>
      </c>
      <c r="AT11" s="241">
        <f>SUM(DB_FEConversion!BT11,DB_FEConversion!BV11)</f>
        <v>6835.3541042187553</v>
      </c>
      <c r="AU11" s="241">
        <f>DB_FEConversion!BU11</f>
        <v>10642.2932</v>
      </c>
      <c r="AV11" s="241">
        <f>SUM(DB_FEConversion!BX11,DB_FEConversion!BZ11)</f>
        <v>3592.610419921878</v>
      </c>
      <c r="AW11" s="241">
        <f>DB_FEConversion!BY11</f>
        <v>5526.9368000000004</v>
      </c>
      <c r="AX11" s="241">
        <f>DB_FEConversion!CA11</f>
        <v>2176.2549119999999</v>
      </c>
      <c r="AY11" s="241">
        <f>DB_FEConversion!CB11</f>
        <v>10204.230518181819</v>
      </c>
      <c r="AZ11" s="241">
        <f>DB_FEConversion!CC11</f>
        <v>1431306.1152000001</v>
      </c>
      <c r="BA11" s="241">
        <f>DB_FEConversion!CD11</f>
        <v>815518.82454545458</v>
      </c>
      <c r="BB11" s="241">
        <f>DB_FEConversion!CE11</f>
        <v>1071387.0336</v>
      </c>
      <c r="BC11" s="241">
        <f>DB_FEConversion!CG11</f>
        <v>4612.4319999999998</v>
      </c>
      <c r="BD11" s="241">
        <f>DB_FEConversion!CH11</f>
        <v>6918.6480000000001</v>
      </c>
      <c r="BE11" s="241">
        <f>DB_FEConversion!CI11</f>
        <v>6125.8862500000005</v>
      </c>
      <c r="BF11" s="241">
        <f>DB_FEConversion!CK11</f>
        <v>867137.21600000001</v>
      </c>
      <c r="BG11" s="241">
        <f>DB_FEConversion!CL11</f>
        <v>1300705.824</v>
      </c>
      <c r="BH11" s="241">
        <f>DB_FEConversion!CM11</f>
        <v>1837765.875</v>
      </c>
      <c r="BI11" s="241">
        <f>DB_FEConversion!CO11</f>
        <v>737989.12</v>
      </c>
      <c r="BJ11" s="241">
        <f>DB_FEConversion!CP11</f>
        <v>1110443.0039999997</v>
      </c>
      <c r="BK11" s="241">
        <f>SUM(DB_FEConversion!CS11:CT11)</f>
        <v>0.36400000000000005</v>
      </c>
      <c r="BL11" s="241">
        <f>DB_FEConversion!CU11</f>
        <v>1.5480948000000001</v>
      </c>
      <c r="BM11" s="241">
        <f>DB_FEConversion!CV11</f>
        <v>0.22500000000000001</v>
      </c>
      <c r="BN11" s="241">
        <f>SUM(DB_FEConversion!CX11:CY11)</f>
        <v>44.873999999999995</v>
      </c>
      <c r="BO11" s="241">
        <f>DB_FEConversion!CZ11</f>
        <v>58.875419999999998</v>
      </c>
      <c r="BP11" s="241">
        <f>DB_FEConversion!DA11</f>
        <v>74.25</v>
      </c>
      <c r="BQ11" s="241">
        <f>SUM(DB_FEConversion!DC11:DD11)</f>
        <v>39.489999999999995</v>
      </c>
      <c r="BR11" s="241">
        <f>DB_FEConversion!DE11</f>
        <v>41.392110000000002</v>
      </c>
      <c r="BS11" s="241">
        <f>DB_FEConversion!DH11</f>
        <v>0</v>
      </c>
      <c r="BT11" s="241">
        <f>DB_FEConversion!DI11</f>
        <v>0</v>
      </c>
      <c r="BU11" s="241">
        <f>DB_FEConversion!DJ11</f>
        <v>0</v>
      </c>
      <c r="BV11" s="241">
        <f>DB_FEConversion!DL11</f>
        <v>0</v>
      </c>
      <c r="BW11" s="241">
        <f>DB_FEConversion!DM11</f>
        <v>0</v>
      </c>
      <c r="BX11" s="241">
        <f>DB_FEConversion!DN11</f>
        <v>0</v>
      </c>
      <c r="BY11" s="241">
        <f>DB_FEConversion!DP11</f>
        <v>0</v>
      </c>
      <c r="BZ11" s="241">
        <f>DB_FEConversion!DQ11</f>
        <v>0</v>
      </c>
      <c r="CA11" s="205">
        <f t="shared" si="0"/>
        <v>22932.999159332812</v>
      </c>
      <c r="CB11" s="205">
        <f t="shared" si="1"/>
        <v>11759.723291200002</v>
      </c>
      <c r="CC11" s="205">
        <f t="shared" si="2"/>
        <v>35053.39110016005</v>
      </c>
      <c r="CD11" s="205">
        <f t="shared" si="3"/>
        <v>4343510.4810085185</v>
      </c>
      <c r="CE11" s="205">
        <f t="shared" si="4"/>
        <v>2026648.9462799998</v>
      </c>
      <c r="CF11" s="205">
        <f t="shared" si="5"/>
        <v>7588968.2307453481</v>
      </c>
      <c r="CG11" s="205">
        <f t="shared" si="6"/>
        <v>3539256.2536372738</v>
      </c>
      <c r="CH11" s="205">
        <f t="shared" si="7"/>
        <v>1788269.5961187277</v>
      </c>
      <c r="CI11" s="241">
        <f>SUM(DB_FEConversion!DS11:DW11)</f>
        <v>29211.53434884582</v>
      </c>
      <c r="CJ11" s="241">
        <f>SUM(DB_FEConversion!DX11:EB11)</f>
        <v>1956317.4408305814</v>
      </c>
      <c r="CK11" s="241">
        <f>SUM(DB_FEConversion!EC11:EG11)</f>
        <v>1444409.1366740859</v>
      </c>
      <c r="CL11" s="241">
        <f>SUM(DB_FEConversion!EH11:EJ11)</f>
        <v>1430.0432647999999</v>
      </c>
      <c r="CM11" s="241">
        <f>SUM(DB_FEConversion!EK11:EM11)</f>
        <v>154723.40700479998</v>
      </c>
      <c r="CN11" s="241">
        <f>SUM(DB_FEConversion!EN11:EP11)</f>
        <v>103717.89252159999</v>
      </c>
      <c r="CO11" s="205">
        <f t="shared" si="8"/>
        <v>30641.577613645819</v>
      </c>
      <c r="CP11" s="205">
        <f t="shared" si="9"/>
        <v>2111040.8478353815</v>
      </c>
      <c r="CQ11" s="205">
        <f t="shared" si="10"/>
        <v>1548127.0291956859</v>
      </c>
      <c r="CR11" s="205">
        <f t="shared" si="11"/>
        <v>53574.576772978631</v>
      </c>
      <c r="CS11" s="205">
        <f t="shared" si="12"/>
        <v>6454551.3288439</v>
      </c>
      <c r="CT11" s="205">
        <f t="shared" si="13"/>
        <v>5087383.2828329597</v>
      </c>
      <c r="CU11" s="267">
        <f t="shared" si="14"/>
        <v>1.3361347724628474</v>
      </c>
      <c r="CV11" s="267">
        <f t="shared" si="15"/>
        <v>0.4860218150884304</v>
      </c>
      <c r="CW11" s="267">
        <f t="shared" si="16"/>
        <v>0.4374159196878396</v>
      </c>
    </row>
    <row r="12" spans="1:101" x14ac:dyDescent="0.2">
      <c r="A12" s="203">
        <v>23</v>
      </c>
      <c r="B12" s="203" t="s">
        <v>41</v>
      </c>
      <c r="C12" s="203">
        <v>1975</v>
      </c>
      <c r="D12" s="204" t="s">
        <v>201</v>
      </c>
      <c r="E12" s="241">
        <f>DB_FEConversion!E12</f>
        <v>0</v>
      </c>
      <c r="F12" s="241">
        <f>DB_FEConversion!F12</f>
        <v>9206.3114065999998</v>
      </c>
      <c r="G12" s="241">
        <f>SUM(DB_FEConversion!G12:H12)</f>
        <v>1107.9674041333335</v>
      </c>
      <c r="H12" s="241">
        <f>DB_FEConversion!I12</f>
        <v>297524.58</v>
      </c>
      <c r="I12" s="241">
        <f>DB_FEConversion!J12</f>
        <v>529239.82684999995</v>
      </c>
      <c r="J12" s="241">
        <f>SUM(DB_FEConversion!K12:L12)</f>
        <v>290666.12110666669</v>
      </c>
      <c r="K12" s="241">
        <f>DB_FEConversion!M12</f>
        <v>280112.2</v>
      </c>
      <c r="L12" s="241">
        <f>DB_FEConversion!N12</f>
        <v>267081.494015</v>
      </c>
      <c r="M12" s="241">
        <f>DB_FEConversion!O12</f>
        <v>3519.4787679999999</v>
      </c>
      <c r="N12" s="241">
        <f>SUM(DB_FEConversion!P12:Q12)</f>
        <v>2419.5961268000001</v>
      </c>
      <c r="O12" s="241">
        <f>DB_FEConversion!S12</f>
        <v>3614.5779413333344</v>
      </c>
      <c r="P12" s="241">
        <f>DB_FEConversion!T12</f>
        <v>609140.55599999998</v>
      </c>
      <c r="Q12" s="241">
        <f>SUM(DB_FEConversion!U12:V12)</f>
        <v>388590.39764000004</v>
      </c>
      <c r="R12" s="241">
        <f>DB_FEConversion!X12</f>
        <v>1333951.3831111114</v>
      </c>
      <c r="S12" s="241">
        <f>DB_FEConversion!Y12</f>
        <v>565147.07140000002</v>
      </c>
      <c r="T12" s="241">
        <f>SUM(DB_FEConversion!Z12:AB12)</f>
        <v>373004.16609829746</v>
      </c>
      <c r="U12" s="241">
        <f>DB_FEConversion!AD12</f>
        <v>1817.2333871999997</v>
      </c>
      <c r="V12" s="241">
        <f>SUM(DB_FEConversion!AE12:AF12)</f>
        <v>42124.592049120001</v>
      </c>
      <c r="W12" s="241">
        <f>DB_FEConversion!AG12</f>
        <v>589743.66527999996</v>
      </c>
      <c r="X12" s="241">
        <f>SUM(DB_FEConversion!AH12:AI12)</f>
        <v>4602992.946047999</v>
      </c>
      <c r="Y12" s="241">
        <f>DB_FEConversion!AJ12</f>
        <v>521168.82047999994</v>
      </c>
      <c r="Z12" s="241">
        <f>DB_FEConversion!AK12</f>
        <v>0.58200000000000007</v>
      </c>
      <c r="AA12" s="241">
        <f>DB_FEConversion!AL12</f>
        <v>0.63062999999999991</v>
      </c>
      <c r="AB12" s="241">
        <f>DB_FEConversion!AM12</f>
        <v>51.798000000000002</v>
      </c>
      <c r="AC12" s="241">
        <f>DB_FEConversion!AN12</f>
        <v>142.50599999999997</v>
      </c>
      <c r="AD12" s="241">
        <f>DB_FEConversion!AO12</f>
        <v>27.790500000000005</v>
      </c>
      <c r="AE12" s="241">
        <f>DB_FEConversion!AP12</f>
        <v>536.97923999999989</v>
      </c>
      <c r="AF12" s="241">
        <f>DB_FEConversion!AQ12</f>
        <v>73264.564799999993</v>
      </c>
      <c r="AG12" s="241">
        <f>DB_FEConversion!AR12</f>
        <v>61053.803999999996</v>
      </c>
      <c r="AH12" s="241">
        <f>DB_FEConversion!AX12</f>
        <v>0</v>
      </c>
      <c r="AI12" s="241">
        <f>SUM(DB_FEConversion!AW12,DB_FEConversion!AY12,DB_FEConversion!AZ12)</f>
        <v>21690.560707307268</v>
      </c>
      <c r="AJ12" s="241">
        <f>DB_FEConversion!BF12</f>
        <v>902434.03084380005</v>
      </c>
      <c r="AK12" s="241">
        <f>SUM(DB_FEConversion!BE12,DB_FEConversion!BG12,DB_FEConversion!BH12)</f>
        <v>6036249.1048500696</v>
      </c>
      <c r="AL12" s="241">
        <f>DB_FEConversion!BI12</f>
        <v>835396.07426683197</v>
      </c>
      <c r="AM12" s="241">
        <f>DB_FEConversion!BJ12</f>
        <v>21032.397143999999</v>
      </c>
      <c r="AN12" s="241">
        <f>DB_FEConversion!BK12</f>
        <v>8920.5507599999964</v>
      </c>
      <c r="AO12" s="241">
        <f>DB_FEConversion!BL12</f>
        <v>1577429.7858000002</v>
      </c>
      <c r="AP12" s="241">
        <f>DB_FEConversion!BM12</f>
        <v>2248983.9239999992</v>
      </c>
      <c r="AQ12" s="241">
        <f>DB_FEConversion!BN12</f>
        <v>1113529.7358900001</v>
      </c>
      <c r="AR12" s="241">
        <f>SUM(DB_FEConversion!BP12,DB_FEConversion!BR12)</f>
        <v>29.634246804375017</v>
      </c>
      <c r="AS12" s="241">
        <f>DB_FEConversion!BQ12</f>
        <v>37.214956799999996</v>
      </c>
      <c r="AT12" s="241">
        <f>SUM(DB_FEConversion!BT12,DB_FEConversion!BV12)</f>
        <v>7210.587343762506</v>
      </c>
      <c r="AU12" s="241">
        <f>DB_FEConversion!BU12</f>
        <v>11226.511968000001</v>
      </c>
      <c r="AV12" s="241">
        <f>SUM(DB_FEConversion!BX12,DB_FEConversion!BZ12)</f>
        <v>3789.8301726562531</v>
      </c>
      <c r="AW12" s="241">
        <f>DB_FEConversion!BY12</f>
        <v>5830.3432320000002</v>
      </c>
      <c r="AX12" s="241">
        <f>DB_FEConversion!CA12</f>
        <v>4586.60592</v>
      </c>
      <c r="AY12" s="241">
        <f>DB_FEConversion!CB12</f>
        <v>21506.11302272727</v>
      </c>
      <c r="AZ12" s="241">
        <f>DB_FEConversion!CC12</f>
        <v>3016575.4320000005</v>
      </c>
      <c r="BA12" s="241">
        <f>DB_FEConversion!CD12</f>
        <v>1718761.6431818178</v>
      </c>
      <c r="BB12" s="241">
        <f>DB_FEConversion!CE12</f>
        <v>2258021.3760000002</v>
      </c>
      <c r="BC12" s="241">
        <f>DB_FEConversion!CG12</f>
        <v>11152.345600000001</v>
      </c>
      <c r="BD12" s="241">
        <f>DB_FEConversion!CH12</f>
        <v>16728.518399999997</v>
      </c>
      <c r="BE12" s="241">
        <f>DB_FEConversion!CI12</f>
        <v>14811.708999999999</v>
      </c>
      <c r="BF12" s="241">
        <f>DB_FEConversion!CK12</f>
        <v>2096640.9728000001</v>
      </c>
      <c r="BG12" s="241">
        <f>DB_FEConversion!CL12</f>
        <v>3144961.4591999999</v>
      </c>
      <c r="BH12" s="241">
        <f>DB_FEConversion!CM12</f>
        <v>4443512.7</v>
      </c>
      <c r="BI12" s="241">
        <f>DB_FEConversion!CO12</f>
        <v>1784375.2960000001</v>
      </c>
      <c r="BJ12" s="241">
        <f>DB_FEConversion!CP12</f>
        <v>2684927.2031999994</v>
      </c>
      <c r="BK12" s="241">
        <f>SUM(DB_FEConversion!CS12:CT12)</f>
        <v>0.87360000000000027</v>
      </c>
      <c r="BL12" s="241">
        <f>DB_FEConversion!CU12</f>
        <v>3.7154275200000004</v>
      </c>
      <c r="BM12" s="241">
        <f>DB_FEConversion!CV12</f>
        <v>0.54</v>
      </c>
      <c r="BN12" s="241">
        <f>SUM(DB_FEConversion!CX12:CY12)</f>
        <v>107.69760000000002</v>
      </c>
      <c r="BO12" s="241">
        <f>DB_FEConversion!CZ12</f>
        <v>141.301008</v>
      </c>
      <c r="BP12" s="241">
        <f>DB_FEConversion!DA12</f>
        <v>178.20000000000002</v>
      </c>
      <c r="BQ12" s="241">
        <f>SUM(DB_FEConversion!DC12:DD12)</f>
        <v>94.77600000000001</v>
      </c>
      <c r="BR12" s="241">
        <f>DB_FEConversion!DE12</f>
        <v>99.341064000000017</v>
      </c>
      <c r="BS12" s="241">
        <f>DB_FEConversion!DH12</f>
        <v>0</v>
      </c>
      <c r="BT12" s="241">
        <f>DB_FEConversion!DI12</f>
        <v>0</v>
      </c>
      <c r="BU12" s="241">
        <f>DB_FEConversion!DJ12</f>
        <v>0</v>
      </c>
      <c r="BV12" s="241">
        <f>DB_FEConversion!DL12</f>
        <v>0</v>
      </c>
      <c r="BW12" s="241">
        <f>DB_FEConversion!DM12</f>
        <v>0</v>
      </c>
      <c r="BX12" s="241">
        <f>DB_FEConversion!DN12</f>
        <v>0</v>
      </c>
      <c r="BY12" s="241">
        <f>DB_FEConversion!DP12</f>
        <v>0</v>
      </c>
      <c r="BZ12" s="241">
        <f>DB_FEConversion!DQ12</f>
        <v>0</v>
      </c>
      <c r="CA12" s="205">
        <f t="shared" si="0"/>
        <v>42676.129906004375</v>
      </c>
      <c r="CB12" s="205">
        <f t="shared" si="1"/>
        <v>28395.356317719998</v>
      </c>
      <c r="CC12" s="205">
        <f t="shared" si="2"/>
        <v>113777.2415146212</v>
      </c>
      <c r="CD12" s="205">
        <f t="shared" si="3"/>
        <v>9170123.670467563</v>
      </c>
      <c r="CE12" s="205">
        <f t="shared" si="4"/>
        <v>4074159.4966659998</v>
      </c>
      <c r="CF12" s="205">
        <f t="shared" si="5"/>
        <v>20675438.528297663</v>
      </c>
      <c r="CG12" s="205">
        <f t="shared" si="6"/>
        <v>7422716.7747094883</v>
      </c>
      <c r="CH12" s="205">
        <f t="shared" si="7"/>
        <v>3330942.5476092971</v>
      </c>
      <c r="CI12" s="241">
        <f>SUM(DB_FEConversion!DS12:DW12)</f>
        <v>31430.96881737552</v>
      </c>
      <c r="CJ12" s="241">
        <f>SUM(DB_FEConversion!DX12:EB12)</f>
        <v>1992820.4949846119</v>
      </c>
      <c r="CK12" s="241">
        <f>SUM(DB_FEConversion!EC12:EG12)</f>
        <v>1414568.8561787263</v>
      </c>
      <c r="CL12" s="241">
        <f>SUM(DB_FEConversion!EH12:EJ12)</f>
        <v>7188.5743320000001</v>
      </c>
      <c r="CM12" s="241">
        <f>SUM(DB_FEConversion!EK12:EM12)</f>
        <v>803421.0202895999</v>
      </c>
      <c r="CN12" s="241">
        <f>SUM(DB_FEConversion!EN12:EP12)</f>
        <v>545318.16910079995</v>
      </c>
      <c r="CO12" s="205">
        <f t="shared" si="8"/>
        <v>38619.543149375517</v>
      </c>
      <c r="CP12" s="205">
        <f t="shared" si="9"/>
        <v>2796241.5152742118</v>
      </c>
      <c r="CQ12" s="205">
        <f t="shared" si="10"/>
        <v>1959887.0252795261</v>
      </c>
      <c r="CR12" s="205">
        <f t="shared" si="11"/>
        <v>81295.673055379884</v>
      </c>
      <c r="CS12" s="205">
        <f t="shared" si="12"/>
        <v>11966365.185741775</v>
      </c>
      <c r="CT12" s="205">
        <f t="shared" si="13"/>
        <v>9382603.7999890149</v>
      </c>
      <c r="CU12" s="267">
        <f t="shared" si="14"/>
        <v>0.90494483062162323</v>
      </c>
      <c r="CV12" s="267">
        <f t="shared" si="15"/>
        <v>0.30492953156995295</v>
      </c>
      <c r="CW12" s="267">
        <f t="shared" si="16"/>
        <v>0.26403904187173199</v>
      </c>
    </row>
    <row r="13" spans="1:101" x14ac:dyDescent="0.2">
      <c r="A13" s="203">
        <v>24</v>
      </c>
      <c r="B13" s="203" t="s">
        <v>42</v>
      </c>
      <c r="C13" s="203">
        <v>1975</v>
      </c>
      <c r="D13" s="204" t="s">
        <v>201</v>
      </c>
      <c r="E13" s="241">
        <f>DB_FEConversion!E13</f>
        <v>0</v>
      </c>
      <c r="F13" s="241">
        <f>DB_FEConversion!F13</f>
        <v>5305.9173551999993</v>
      </c>
      <c r="G13" s="241">
        <f>SUM(DB_FEConversion!G13:H13)</f>
        <v>638.56013759999996</v>
      </c>
      <c r="H13" s="241">
        <f>DB_FEConversion!I13</f>
        <v>171473.75999999998</v>
      </c>
      <c r="I13" s="241">
        <f>DB_FEConversion!J13</f>
        <v>305019.31319999998</v>
      </c>
      <c r="J13" s="241">
        <f>SUM(DB_FEConversion!K13:L13)</f>
        <v>167520.99167999998</v>
      </c>
      <c r="K13" s="241">
        <f>DB_FEConversion!M13</f>
        <v>161438.39999999999</v>
      </c>
      <c r="L13" s="241">
        <f>DB_FEConversion!N13</f>
        <v>153928.35108000002</v>
      </c>
      <c r="M13" s="241">
        <f>DB_FEConversion!O13</f>
        <v>403.16972799999996</v>
      </c>
      <c r="N13" s="241">
        <f>SUM(DB_FEConversion!P13:Q13)</f>
        <v>277.1739728</v>
      </c>
      <c r="O13" s="241">
        <f>DB_FEConversion!S13</f>
        <v>414.06370133333343</v>
      </c>
      <c r="P13" s="241">
        <f>DB_FEConversion!T13</f>
        <v>69779.376000000004</v>
      </c>
      <c r="Q13" s="241">
        <f>SUM(DB_FEConversion!U13:V13)</f>
        <v>44514.513440000002</v>
      </c>
      <c r="R13" s="241">
        <f>DB_FEConversion!X13</f>
        <v>152809.22311111115</v>
      </c>
      <c r="S13" s="241">
        <f>DB_FEConversion!Y13</f>
        <v>64739.754399999998</v>
      </c>
      <c r="T13" s="241">
        <f>SUM(DB_FEConversion!Z13:AB13)</f>
        <v>42729.05111860513</v>
      </c>
      <c r="U13" s="241">
        <f>DB_FEConversion!AD13</f>
        <v>126.95990999999998</v>
      </c>
      <c r="V13" s="241">
        <f>SUM(DB_FEConversion!AE13:AF13)</f>
        <v>2943.0091109999998</v>
      </c>
      <c r="W13" s="241">
        <f>DB_FEConversion!AG13</f>
        <v>41202.083999999995</v>
      </c>
      <c r="X13" s="241">
        <f>SUM(DB_FEConversion!AH13:AI13)</f>
        <v>321585.31439999997</v>
      </c>
      <c r="Y13" s="241">
        <f>DB_FEConversion!AJ13</f>
        <v>36411.143999999993</v>
      </c>
      <c r="Z13" s="241">
        <f>DB_FEConversion!AK13</f>
        <v>0</v>
      </c>
      <c r="AA13" s="241">
        <f>DB_FEConversion!AL13</f>
        <v>0</v>
      </c>
      <c r="AB13" s="241">
        <f>DB_FEConversion!AM13</f>
        <v>0</v>
      </c>
      <c r="AC13" s="241">
        <f>DB_FEConversion!AN13</f>
        <v>0</v>
      </c>
      <c r="AD13" s="241">
        <f>DB_FEConversion!AO13</f>
        <v>0</v>
      </c>
      <c r="AE13" s="241">
        <f>DB_FEConversion!AP13</f>
        <v>0.41390999999999994</v>
      </c>
      <c r="AF13" s="241">
        <f>DB_FEConversion!AQ13</f>
        <v>56.473200000000006</v>
      </c>
      <c r="AG13" s="241">
        <f>DB_FEConversion!AR13</f>
        <v>47.061</v>
      </c>
      <c r="AH13" s="241">
        <f>DB_FEConversion!AX13</f>
        <v>0</v>
      </c>
      <c r="AI13" s="241">
        <f>SUM(DB_FEConversion!AW13,DB_FEConversion!AY13,DB_FEConversion!AZ13)</f>
        <v>10844.686884756635</v>
      </c>
      <c r="AJ13" s="241">
        <f>DB_FEConversion!BF13</f>
        <v>451192.32419625</v>
      </c>
      <c r="AK13" s="241">
        <f>SUM(DB_FEConversion!BE13,DB_FEConversion!BG13,DB_FEConversion!BH13)</f>
        <v>3017959.3964317618</v>
      </c>
      <c r="AL13" s="241">
        <f>DB_FEConversion!BI13</f>
        <v>417675.18011309998</v>
      </c>
      <c r="AM13" s="241">
        <f>DB_FEConversion!BJ13</f>
        <v>6685.6078080000007</v>
      </c>
      <c r="AN13" s="241">
        <f>DB_FEConversion!BK13</f>
        <v>2835.5923199999993</v>
      </c>
      <c r="AO13" s="241">
        <f>DB_FEConversion!BL13</f>
        <v>501420.58560000005</v>
      </c>
      <c r="AP13" s="241">
        <f>DB_FEConversion!BM13</f>
        <v>714888.76799999981</v>
      </c>
      <c r="AQ13" s="241">
        <f>DB_FEConversion!BN13</f>
        <v>353959.80048000003</v>
      </c>
      <c r="AR13" s="241">
        <f>SUM(DB_FEConversion!BP13,DB_FEConversion!BR13)</f>
        <v>3.7704342173437531</v>
      </c>
      <c r="AS13" s="241">
        <f>DB_FEConversion!BQ13</f>
        <v>4.7349456000000005</v>
      </c>
      <c r="AT13" s="241">
        <f>SUM(DB_FEConversion!BT13,DB_FEConversion!BV13)</f>
        <v>917.4198159156258</v>
      </c>
      <c r="AU13" s="241">
        <f>DB_FEConversion!BU13</f>
        <v>1428.3752560000003</v>
      </c>
      <c r="AV13" s="241">
        <f>SUM(DB_FEConversion!BX13,DB_FEConversion!BZ13)</f>
        <v>482.18891660156294</v>
      </c>
      <c r="AW13" s="241">
        <f>DB_FEConversion!BY13</f>
        <v>741.80814400000008</v>
      </c>
      <c r="AX13" s="241">
        <f>DB_FEConversion!CA13</f>
        <v>1258.132096</v>
      </c>
      <c r="AY13" s="241">
        <f>DB_FEConversion!CB13</f>
        <v>5899.2491454545461</v>
      </c>
      <c r="AZ13" s="241">
        <f>DB_FEConversion!CC13</f>
        <v>827463.80160000012</v>
      </c>
      <c r="BA13" s="241">
        <f>DB_FEConversion!CD13</f>
        <v>471466.09636363637</v>
      </c>
      <c r="BB13" s="241">
        <f>DB_FEConversion!CE13</f>
        <v>619388.10880000005</v>
      </c>
      <c r="BC13" s="241">
        <f>DB_FEConversion!CG13</f>
        <v>1708.6080000000002</v>
      </c>
      <c r="BD13" s="241">
        <f>DB_FEConversion!CH13</f>
        <v>2562.9120000000003</v>
      </c>
      <c r="BE13" s="241">
        <f>DB_FEConversion!CI13</f>
        <v>2269.2449999999999</v>
      </c>
      <c r="BF13" s="241">
        <f>DB_FEConversion!CK13</f>
        <v>321218.30400000006</v>
      </c>
      <c r="BG13" s="241">
        <f>DB_FEConversion!CL13</f>
        <v>481827.45600000001</v>
      </c>
      <c r="BH13" s="241">
        <f>DB_FEConversion!CM13</f>
        <v>680773.5</v>
      </c>
      <c r="BI13" s="241">
        <f>DB_FEConversion!CO13</f>
        <v>273377.28000000003</v>
      </c>
      <c r="BJ13" s="241">
        <f>DB_FEConversion!CP13</f>
        <v>411347.37599999993</v>
      </c>
      <c r="BK13" s="241">
        <f>SUM(DB_FEConversion!CS13:CT13)</f>
        <v>0</v>
      </c>
      <c r="BL13" s="241">
        <f>DB_FEConversion!CU13</f>
        <v>0</v>
      </c>
      <c r="BM13" s="241">
        <f>DB_FEConversion!CV13</f>
        <v>0</v>
      </c>
      <c r="BN13" s="241">
        <f>SUM(DB_FEConversion!CX13:CY13)</f>
        <v>0</v>
      </c>
      <c r="BO13" s="241">
        <f>DB_FEConversion!CZ13</f>
        <v>0</v>
      </c>
      <c r="BP13" s="241">
        <f>DB_FEConversion!DA13</f>
        <v>0</v>
      </c>
      <c r="BQ13" s="241">
        <f>SUM(DB_FEConversion!DC13:DD13)</f>
        <v>0</v>
      </c>
      <c r="BR13" s="241">
        <f>DB_FEConversion!DE13</f>
        <v>0</v>
      </c>
      <c r="BS13" s="241">
        <f>DB_FEConversion!DH13</f>
        <v>0</v>
      </c>
      <c r="BT13" s="241">
        <f>DB_FEConversion!DI13</f>
        <v>0</v>
      </c>
      <c r="BU13" s="241">
        <f>DB_FEConversion!DJ13</f>
        <v>0</v>
      </c>
      <c r="BV13" s="241">
        <f>DB_FEConversion!DL13</f>
        <v>0</v>
      </c>
      <c r="BW13" s="241">
        <f>DB_FEConversion!DM13</f>
        <v>0</v>
      </c>
      <c r="BX13" s="241">
        <f>DB_FEConversion!DN13</f>
        <v>0</v>
      </c>
      <c r="BY13" s="241">
        <f>DB_FEConversion!DP13</f>
        <v>0</v>
      </c>
      <c r="BZ13" s="241">
        <f>DB_FEConversion!DQ13</f>
        <v>0</v>
      </c>
      <c r="CA13" s="205">
        <f t="shared" si="0"/>
        <v>10186.661886217344</v>
      </c>
      <c r="CB13" s="205">
        <f t="shared" si="1"/>
        <v>8150.7382736</v>
      </c>
      <c r="CC13" s="205">
        <f t="shared" si="2"/>
        <v>25844.40630014451</v>
      </c>
      <c r="CD13" s="205">
        <f t="shared" si="3"/>
        <v>2384724.1284121661</v>
      </c>
      <c r="CE13" s="205">
        <f t="shared" si="4"/>
        <v>832789.65789599996</v>
      </c>
      <c r="CF13" s="205">
        <f t="shared" si="5"/>
        <v>5527003.2899865098</v>
      </c>
      <c r="CG13" s="205">
        <f t="shared" si="6"/>
        <v>1927518.9177097015</v>
      </c>
      <c r="CH13" s="205">
        <f t="shared" si="7"/>
        <v>608746.58634260506</v>
      </c>
      <c r="CI13" s="241">
        <f>SUM(DB_FEConversion!DS13:DW13)</f>
        <v>8009.8344683050873</v>
      </c>
      <c r="CJ13" s="241">
        <f>SUM(DB_FEConversion!DX13:EB13)</f>
        <v>480043.13369861164</v>
      </c>
      <c r="CK13" s="241">
        <f>SUM(DB_FEConversion!EC13:EG13)</f>
        <v>329111.46963759681</v>
      </c>
      <c r="CL13" s="241">
        <f>SUM(DB_FEConversion!EH13:EJ13)</f>
        <v>2685.8805987999995</v>
      </c>
      <c r="CM13" s="241">
        <f>SUM(DB_FEConversion!EK13:EM13)</f>
        <v>307218.58783919999</v>
      </c>
      <c r="CN13" s="241">
        <f>SUM(DB_FEConversion!EN13:EP13)</f>
        <v>210314.98983679997</v>
      </c>
      <c r="CO13" s="205">
        <f t="shared" si="8"/>
        <v>10695.715067105088</v>
      </c>
      <c r="CP13" s="205">
        <f t="shared" si="9"/>
        <v>787261.72153781168</v>
      </c>
      <c r="CQ13" s="205">
        <f t="shared" si="10"/>
        <v>539426.45947439678</v>
      </c>
      <c r="CR13" s="205">
        <f t="shared" si="11"/>
        <v>20882.376953322433</v>
      </c>
      <c r="CS13" s="205">
        <f t="shared" si="12"/>
        <v>3171985.8499499778</v>
      </c>
      <c r="CT13" s="205">
        <f t="shared" si="13"/>
        <v>2466945.3771840981</v>
      </c>
      <c r="CU13" s="267">
        <f t="shared" si="14"/>
        <v>1.049972521575149</v>
      </c>
      <c r="CV13" s="267">
        <f t="shared" si="15"/>
        <v>0.33012695772990669</v>
      </c>
      <c r="CW13" s="267">
        <f t="shared" si="16"/>
        <v>0.27985533865231738</v>
      </c>
    </row>
    <row r="14" spans="1:101" x14ac:dyDescent="0.2">
      <c r="A14" s="203">
        <v>25</v>
      </c>
      <c r="B14" s="203" t="s">
        <v>43</v>
      </c>
      <c r="C14" s="203">
        <v>1975</v>
      </c>
      <c r="D14" s="204" t="s">
        <v>201</v>
      </c>
      <c r="E14" s="241">
        <f>DB_FEConversion!E14</f>
        <v>0</v>
      </c>
      <c r="F14" s="241">
        <f>DB_FEConversion!F14</f>
        <v>5984.7226053999993</v>
      </c>
      <c r="G14" s="241">
        <f>SUM(DB_FEConversion!G14:H14)</f>
        <v>720.25345186666664</v>
      </c>
      <c r="H14" s="241">
        <f>DB_FEConversion!I14</f>
        <v>193411.02000000002</v>
      </c>
      <c r="I14" s="241">
        <f>DB_FEConversion!J14</f>
        <v>344041.54014999996</v>
      </c>
      <c r="J14" s="241">
        <f>SUM(DB_FEConversion!K14:L14)</f>
        <v>188952.55969333334</v>
      </c>
      <c r="K14" s="241">
        <f>DB_FEConversion!M14</f>
        <v>182091.80000000002</v>
      </c>
      <c r="L14" s="241">
        <f>DB_FEConversion!N14</f>
        <v>173620.96328500001</v>
      </c>
      <c r="M14" s="241">
        <f>DB_FEConversion!O14</f>
        <v>998.69390400000009</v>
      </c>
      <c r="N14" s="241">
        <f>SUM(DB_FEConversion!P14:Q14)</f>
        <v>686.58914039999991</v>
      </c>
      <c r="O14" s="241">
        <f>DB_FEConversion!S14</f>
        <v>1025.6794240000002</v>
      </c>
      <c r="P14" s="241">
        <f>DB_FEConversion!T14</f>
        <v>172850.86800000002</v>
      </c>
      <c r="Q14" s="241">
        <f>SUM(DB_FEConversion!U14:V14)</f>
        <v>110267.14092000001</v>
      </c>
      <c r="R14" s="241">
        <f>DB_FEConversion!X14</f>
        <v>378524.54933333339</v>
      </c>
      <c r="S14" s="241">
        <f>DB_FEConversion!Y14</f>
        <v>160367.1942</v>
      </c>
      <c r="T14" s="241">
        <f>SUM(DB_FEConversion!Z14:AB14)</f>
        <v>105844.36259027691</v>
      </c>
      <c r="U14" s="241">
        <f>DB_FEConversion!AD14</f>
        <v>483.94620120000002</v>
      </c>
      <c r="V14" s="241">
        <f>SUM(DB_FEConversion!AE14:AF14)</f>
        <v>11218.17177852</v>
      </c>
      <c r="W14" s="241">
        <f>DB_FEConversion!AG14</f>
        <v>157054.23887999999</v>
      </c>
      <c r="X14" s="241">
        <f>SUM(DB_FEConversion!AH14:AI14)</f>
        <v>1225819.9558079999</v>
      </c>
      <c r="Y14" s="241">
        <f>DB_FEConversion!AJ14</f>
        <v>138792.11807999999</v>
      </c>
      <c r="Z14" s="241">
        <f>DB_FEConversion!AK14</f>
        <v>0</v>
      </c>
      <c r="AA14" s="241">
        <f>DB_FEConversion!AL14</f>
        <v>0</v>
      </c>
      <c r="AB14" s="241">
        <f>DB_FEConversion!AM14</f>
        <v>0</v>
      </c>
      <c r="AC14" s="241">
        <f>DB_FEConversion!AN14</f>
        <v>0</v>
      </c>
      <c r="AD14" s="241">
        <f>DB_FEConversion!AO14</f>
        <v>0</v>
      </c>
      <c r="AE14" s="241">
        <f>DB_FEConversion!AP14</f>
        <v>29.801519999999993</v>
      </c>
      <c r="AF14" s="241">
        <f>DB_FEConversion!AQ14</f>
        <v>4066.0704000000001</v>
      </c>
      <c r="AG14" s="241">
        <f>DB_FEConversion!AR14</f>
        <v>3388.3919999999998</v>
      </c>
      <c r="AH14" s="241">
        <f>DB_FEConversion!AX14</f>
        <v>0</v>
      </c>
      <c r="AI14" s="241">
        <f>SUM(DB_FEConversion!AW14,DB_FEConversion!AY14,DB_FEConversion!AZ14)</f>
        <v>36358.910262953948</v>
      </c>
      <c r="AJ14" s="241">
        <f>DB_FEConversion!BF14</f>
        <v>1512709.5324295501</v>
      </c>
      <c r="AK14" s="241">
        <f>SUM(DB_FEConversion!BE14,DB_FEConversion!BG14,DB_FEConversion!BH14)</f>
        <v>10118292.583102414</v>
      </c>
      <c r="AL14" s="241">
        <f>DB_FEConversion!BI14</f>
        <v>1400336.8243062119</v>
      </c>
      <c r="AM14" s="241">
        <f>DB_FEConversion!BJ14</f>
        <v>14088.256776</v>
      </c>
      <c r="AN14" s="241">
        <f>DB_FEConversion!BK14</f>
        <v>5975.3060399999986</v>
      </c>
      <c r="AO14" s="241">
        <f>DB_FEConversion!BL14</f>
        <v>1056619.2582</v>
      </c>
      <c r="AP14" s="241">
        <f>DB_FEConversion!BM14</f>
        <v>1506450.3959999997</v>
      </c>
      <c r="AQ14" s="241">
        <f>DB_FEConversion!BN14</f>
        <v>745882.30431000004</v>
      </c>
      <c r="AR14" s="241">
        <f>SUM(DB_FEConversion!BP14,DB_FEConversion!BR14)</f>
        <v>88.560589046250044</v>
      </c>
      <c r="AS14" s="241">
        <f>DB_FEConversion!BQ14</f>
        <v>111.21519359999999</v>
      </c>
      <c r="AT14" s="241">
        <f>SUM(DB_FEConversion!BT14,DB_FEConversion!BV14)</f>
        <v>21548.509963775017</v>
      </c>
      <c r="AU14" s="241">
        <f>DB_FEConversion!BU14</f>
        <v>33549.916735999999</v>
      </c>
      <c r="AV14" s="241">
        <f>SUM(DB_FEConversion!BX14,DB_FEConversion!BZ14)</f>
        <v>11325.733860937507</v>
      </c>
      <c r="AW14" s="241">
        <f>DB_FEConversion!BY14</f>
        <v>17423.713663999999</v>
      </c>
      <c r="AX14" s="241">
        <f>DB_FEConversion!CA14</f>
        <v>2752.755408</v>
      </c>
      <c r="AY14" s="241">
        <f>DB_FEConversion!CB14</f>
        <v>12907.380743181819</v>
      </c>
      <c r="AZ14" s="241">
        <f>DB_FEConversion!CC14</f>
        <v>1810466.0568000001</v>
      </c>
      <c r="BA14" s="241">
        <f>DB_FEConversion!CD14</f>
        <v>1031553.7220454544</v>
      </c>
      <c r="BB14" s="241">
        <f>DB_FEConversion!CE14</f>
        <v>1355202.6624</v>
      </c>
      <c r="BC14" s="241">
        <f>DB_FEConversion!CG14</f>
        <v>4521.7920000000004</v>
      </c>
      <c r="BD14" s="241">
        <f>DB_FEConversion!CH14</f>
        <v>6782.688000000001</v>
      </c>
      <c r="BE14" s="241">
        <f>DB_FEConversion!CI14</f>
        <v>6005.5050000000001</v>
      </c>
      <c r="BF14" s="241">
        <f>DB_FEConversion!CK14</f>
        <v>850096.89599999995</v>
      </c>
      <c r="BG14" s="241">
        <f>DB_FEConversion!CL14</f>
        <v>1275145.344</v>
      </c>
      <c r="BH14" s="241">
        <f>DB_FEConversion!CM14</f>
        <v>1801651.5</v>
      </c>
      <c r="BI14" s="241">
        <f>DB_FEConversion!CO14</f>
        <v>723486.71999999997</v>
      </c>
      <c r="BJ14" s="241">
        <f>DB_FEConversion!CP14</f>
        <v>1088621.4239999999</v>
      </c>
      <c r="BK14" s="241">
        <f>SUM(DB_FEConversion!CS14:CT14)</f>
        <v>7.2800000000000017E-2</v>
      </c>
      <c r="BL14" s="241">
        <f>DB_FEConversion!CU14</f>
        <v>0.30961896</v>
      </c>
      <c r="BM14" s="241">
        <f>DB_FEConversion!CV14</f>
        <v>4.5000000000000005E-2</v>
      </c>
      <c r="BN14" s="241">
        <f>SUM(DB_FEConversion!CX14:CY14)</f>
        <v>8.9747999999999983</v>
      </c>
      <c r="BO14" s="241">
        <f>DB_FEConversion!CZ14</f>
        <v>11.775084</v>
      </c>
      <c r="BP14" s="241">
        <f>DB_FEConversion!DA14</f>
        <v>14.85</v>
      </c>
      <c r="BQ14" s="241">
        <f>SUM(DB_FEConversion!DC14:DD14)</f>
        <v>7.8979999999999997</v>
      </c>
      <c r="BR14" s="241">
        <f>DB_FEConversion!DE14</f>
        <v>8.2784220000000008</v>
      </c>
      <c r="BS14" s="241">
        <f>DB_FEConversion!DH14</f>
        <v>0</v>
      </c>
      <c r="BT14" s="241">
        <f>DB_FEConversion!DI14</f>
        <v>0</v>
      </c>
      <c r="BU14" s="241">
        <f>DB_FEConversion!DJ14</f>
        <v>0</v>
      </c>
      <c r="BV14" s="241">
        <f>DB_FEConversion!DL14</f>
        <v>0</v>
      </c>
      <c r="BW14" s="241">
        <f>DB_FEConversion!DM14</f>
        <v>0</v>
      </c>
      <c r="BX14" s="241">
        <f>DB_FEConversion!DN14</f>
        <v>0</v>
      </c>
      <c r="BY14" s="241">
        <f>DB_FEConversion!DP14</f>
        <v>0</v>
      </c>
      <c r="BZ14" s="241">
        <f>DB_FEConversion!DQ14</f>
        <v>0</v>
      </c>
      <c r="CA14" s="205">
        <f t="shared" si="0"/>
        <v>22963.879198246254</v>
      </c>
      <c r="CB14" s="205">
        <f t="shared" si="1"/>
        <v>13565.524558360001</v>
      </c>
      <c r="CC14" s="205">
        <f t="shared" si="2"/>
        <v>74211.251700522436</v>
      </c>
      <c r="CD14" s="205">
        <f t="shared" si="3"/>
        <v>5778831.425473325</v>
      </c>
      <c r="CE14" s="205">
        <f t="shared" si="4"/>
        <v>1763015.71689</v>
      </c>
      <c r="CF14" s="205">
        <f t="shared" si="5"/>
        <v>16251260.115982536</v>
      </c>
      <c r="CG14" s="205">
        <f t="shared" si="6"/>
        <v>4720881.6471571494</v>
      </c>
      <c r="CH14" s="205">
        <f t="shared" si="7"/>
        <v>1385518.7419612766</v>
      </c>
      <c r="CI14" s="241">
        <f>SUM(DB_FEConversion!DS14:DW14)</f>
        <v>13579.627618659755</v>
      </c>
      <c r="CJ14" s="241">
        <f>SUM(DB_FEConversion!DX14:EB14)</f>
        <v>819327.18365085369</v>
      </c>
      <c r="CK14" s="241">
        <f>SUM(DB_FEConversion!EC14:EG14)</f>
        <v>563193.78353189165</v>
      </c>
      <c r="CL14" s="241">
        <f>SUM(DB_FEConversion!EH14:EJ14)</f>
        <v>4283.3449199999995</v>
      </c>
      <c r="CM14" s="241">
        <f>SUM(DB_FEConversion!EK14:EM14)</f>
        <v>492423.88250879996</v>
      </c>
      <c r="CN14" s="241">
        <f>SUM(DB_FEConversion!EN14:EP14)</f>
        <v>337720.31859839999</v>
      </c>
      <c r="CO14" s="205">
        <f t="shared" si="8"/>
        <v>17862.972538659757</v>
      </c>
      <c r="CP14" s="205">
        <f t="shared" si="9"/>
        <v>1311751.0661596537</v>
      </c>
      <c r="CQ14" s="205">
        <f t="shared" si="10"/>
        <v>900914.10213029163</v>
      </c>
      <c r="CR14" s="205">
        <f t="shared" si="11"/>
        <v>40826.851736906014</v>
      </c>
      <c r="CS14" s="205">
        <f t="shared" si="12"/>
        <v>7090582.4916329784</v>
      </c>
      <c r="CT14" s="205">
        <f t="shared" si="13"/>
        <v>5621795.7492874414</v>
      </c>
      <c r="CU14" s="267">
        <f t="shared" si="14"/>
        <v>0.77787260525320778</v>
      </c>
      <c r="CV14" s="267">
        <f t="shared" si="15"/>
        <v>0.22699244355483383</v>
      </c>
      <c r="CW14" s="267">
        <f t="shared" si="16"/>
        <v>0.1908359856199339</v>
      </c>
    </row>
    <row r="15" spans="1:101" x14ac:dyDescent="0.2">
      <c r="A15" s="203">
        <v>26</v>
      </c>
      <c r="B15" s="203" t="s">
        <v>44</v>
      </c>
      <c r="C15" s="203">
        <v>1975</v>
      </c>
      <c r="D15" s="204" t="s">
        <v>201</v>
      </c>
      <c r="E15" s="241">
        <f>DB_FEConversion!E15</f>
        <v>0</v>
      </c>
      <c r="F15" s="241">
        <f>DB_FEConversion!F15</f>
        <v>2723.7334277999998</v>
      </c>
      <c r="G15" s="241">
        <f>SUM(DB_FEConversion!G15:H15)</f>
        <v>327.79771640000007</v>
      </c>
      <c r="H15" s="241">
        <f>DB_FEConversion!I15</f>
        <v>88024.14</v>
      </c>
      <c r="I15" s="241">
        <f>DB_FEConversion!J15</f>
        <v>156578.25855</v>
      </c>
      <c r="J15" s="241">
        <f>SUM(DB_FEConversion!K15:L15)</f>
        <v>85995.030520000015</v>
      </c>
      <c r="K15" s="241">
        <f>DB_FEConversion!M15</f>
        <v>82872.600000000006</v>
      </c>
      <c r="L15" s="241">
        <f>DB_FEConversion!N15</f>
        <v>79017.400244999997</v>
      </c>
      <c r="M15" s="241">
        <f>DB_FEConversion!O15</f>
        <v>520.01102399999991</v>
      </c>
      <c r="N15" s="241">
        <f>SUM(DB_FEConversion!P15:Q15)</f>
        <v>357.50085240000004</v>
      </c>
      <c r="O15" s="241">
        <f>DB_FEConversion!S15</f>
        <v>534.0621440000001</v>
      </c>
      <c r="P15" s="241">
        <f>DB_FEConversion!T15</f>
        <v>90001.907999999996</v>
      </c>
      <c r="Q15" s="241">
        <f>SUM(DB_FEConversion!U15:V15)</f>
        <v>57415.118520000004</v>
      </c>
      <c r="R15" s="241">
        <f>DB_FEConversion!X15</f>
        <v>197094.36266666668</v>
      </c>
      <c r="S15" s="241">
        <f>DB_FEConversion!Y15</f>
        <v>83501.770199999999</v>
      </c>
      <c r="T15" s="241">
        <f>SUM(DB_FEConversion!Z15:AB15)</f>
        <v>55112.217221661544</v>
      </c>
      <c r="U15" s="241">
        <f>DB_FEConversion!AD15</f>
        <v>1613.2650071999997</v>
      </c>
      <c r="V15" s="241">
        <f>SUM(DB_FEConversion!AE15:AF15)</f>
        <v>37396.479051120004</v>
      </c>
      <c r="W15" s="241">
        <f>DB_FEConversion!AG15</f>
        <v>523550.15327999991</v>
      </c>
      <c r="X15" s="241">
        <f>SUM(DB_FEConversion!AH15:AI15)</f>
        <v>4086347.6868479997</v>
      </c>
      <c r="Y15" s="241">
        <f>DB_FEConversion!AJ15</f>
        <v>462672.22847999993</v>
      </c>
      <c r="Z15" s="241">
        <f>DB_FEConversion!AK15</f>
        <v>0.77600000000000002</v>
      </c>
      <c r="AA15" s="241">
        <f>DB_FEConversion!AL15</f>
        <v>0.84084000000000003</v>
      </c>
      <c r="AB15" s="241">
        <f>DB_FEConversion!AM15</f>
        <v>69.064000000000007</v>
      </c>
      <c r="AC15" s="241">
        <f>DB_FEConversion!AN15</f>
        <v>190.00799999999998</v>
      </c>
      <c r="AD15" s="241">
        <f>DB_FEConversion!AO15</f>
        <v>37.054000000000002</v>
      </c>
      <c r="AE15" s="241">
        <f>DB_FEConversion!AP15</f>
        <v>1196.6138099999998</v>
      </c>
      <c r="AF15" s="241">
        <f>DB_FEConversion!AQ15</f>
        <v>163264.02119999999</v>
      </c>
      <c r="AG15" s="241">
        <f>DB_FEConversion!AR15</f>
        <v>136053.351</v>
      </c>
      <c r="AH15" s="241">
        <f>DB_FEConversion!AX15</f>
        <v>0</v>
      </c>
      <c r="AI15" s="241">
        <f>SUM(DB_FEConversion!AW15,DB_FEConversion!AY15,DB_FEConversion!AZ15)</f>
        <v>271142.6338490129</v>
      </c>
      <c r="AJ15" s="241">
        <f>DB_FEConversion!BF15</f>
        <v>11280867.438135752</v>
      </c>
      <c r="AK15" s="241">
        <f>SUM(DB_FEConversion!BE15,DB_FEConversion!BG15,DB_FEConversion!BH15)</f>
        <v>75456070.635666743</v>
      </c>
      <c r="AL15" s="241">
        <f>DB_FEConversion!BI15</f>
        <v>10442860.142731382</v>
      </c>
      <c r="AM15" s="241">
        <f>DB_FEConversion!BJ15</f>
        <v>21942.564335999999</v>
      </c>
      <c r="AN15" s="241">
        <f>DB_FEConversion!BK15</f>
        <v>9306.5834399999985</v>
      </c>
      <c r="AO15" s="241">
        <f>DB_FEConversion!BL15</f>
        <v>1645692.3252000001</v>
      </c>
      <c r="AP15" s="241">
        <f>DB_FEConversion!BM15</f>
        <v>2346307.6559999995</v>
      </c>
      <c r="AQ15" s="241">
        <f>DB_FEConversion!BN15</f>
        <v>1161717.2166599999</v>
      </c>
      <c r="AR15" s="241">
        <f>SUM(DB_FEConversion!BP15,DB_FEConversion!BR15)</f>
        <v>95.812228807500063</v>
      </c>
      <c r="AS15" s="241">
        <f>DB_FEConversion!BQ15</f>
        <v>120.32186879999998</v>
      </c>
      <c r="AT15" s="241">
        <f>SUM(DB_FEConversion!BT15,DB_FEConversion!BV15)</f>
        <v>23312.97464645002</v>
      </c>
      <c r="AU15" s="241">
        <f>DB_FEConversion!BU15</f>
        <v>36297.097087999995</v>
      </c>
      <c r="AV15" s="241">
        <f>SUM(DB_FEConversion!BX15,DB_FEConversion!BZ15)</f>
        <v>12253.123153125011</v>
      </c>
      <c r="AW15" s="241">
        <f>DB_FEConversion!BY15</f>
        <v>18850.426111999997</v>
      </c>
      <c r="AX15" s="241">
        <f>DB_FEConversion!CA15</f>
        <v>6936.5021439999991</v>
      </c>
      <c r="AY15" s="241">
        <f>DB_FEConversion!CB15</f>
        <v>32524.529399999996</v>
      </c>
      <c r="AZ15" s="241">
        <f>DB_FEConversion!CC15</f>
        <v>4562084.1024000002</v>
      </c>
      <c r="BA15" s="241">
        <f>DB_FEConversion!CD15</f>
        <v>2599349.9399999995</v>
      </c>
      <c r="BB15" s="241">
        <f>DB_FEConversion!CE15</f>
        <v>3414893.3632</v>
      </c>
      <c r="BC15" s="241">
        <f>DB_FEConversion!CG15</f>
        <v>6963.44</v>
      </c>
      <c r="BD15" s="241">
        <f>DB_FEConversion!CH15</f>
        <v>10445.160000000002</v>
      </c>
      <c r="BE15" s="241">
        <f>DB_FEConversion!CI15</f>
        <v>9248.3187500000004</v>
      </c>
      <c r="BF15" s="241">
        <f>DB_FEConversion!CK15</f>
        <v>1309126.72</v>
      </c>
      <c r="BG15" s="241">
        <f>DB_FEConversion!CL15</f>
        <v>1963690.08</v>
      </c>
      <c r="BH15" s="241">
        <f>DB_FEConversion!CM15</f>
        <v>2774495.625</v>
      </c>
      <c r="BI15" s="241">
        <f>DB_FEConversion!CO15</f>
        <v>1114150.3999999999</v>
      </c>
      <c r="BJ15" s="241">
        <f>DB_FEConversion!CP15</f>
        <v>1676448.1799999997</v>
      </c>
      <c r="BK15" s="241">
        <f>SUM(DB_FEConversion!CS15:CT15)</f>
        <v>3.5672000000000006</v>
      </c>
      <c r="BL15" s="241">
        <f>DB_FEConversion!CU15</f>
        <v>15.17132904</v>
      </c>
      <c r="BM15" s="241">
        <f>DB_FEConversion!CV15</f>
        <v>2.2050000000000001</v>
      </c>
      <c r="BN15" s="241">
        <f>SUM(DB_FEConversion!CX15:CY15)</f>
        <v>439.76519999999999</v>
      </c>
      <c r="BO15" s="241">
        <f>DB_FEConversion!CZ15</f>
        <v>576.97911599999998</v>
      </c>
      <c r="BP15" s="241">
        <f>DB_FEConversion!DA15</f>
        <v>727.65</v>
      </c>
      <c r="BQ15" s="241">
        <f>SUM(DB_FEConversion!DC15:DD15)</f>
        <v>387.00200000000001</v>
      </c>
      <c r="BR15" s="241">
        <f>DB_FEConversion!DE15</f>
        <v>405.64267800000005</v>
      </c>
      <c r="BS15" s="241">
        <f>DB_FEConversion!DH15</f>
        <v>0</v>
      </c>
      <c r="BT15" s="241">
        <f>DB_FEConversion!DI15</f>
        <v>0</v>
      </c>
      <c r="BU15" s="241">
        <f>DB_FEConversion!DJ15</f>
        <v>0</v>
      </c>
      <c r="BV15" s="241">
        <f>DB_FEConversion!DL15</f>
        <v>0</v>
      </c>
      <c r="BW15" s="241">
        <f>DB_FEConversion!DM15</f>
        <v>0</v>
      </c>
      <c r="BX15" s="241">
        <f>DB_FEConversion!DN15</f>
        <v>0</v>
      </c>
      <c r="BY15" s="241">
        <f>DB_FEConversion!DP15</f>
        <v>0</v>
      </c>
      <c r="BZ15" s="241">
        <f>DB_FEConversion!DQ15</f>
        <v>0</v>
      </c>
      <c r="CA15" s="205">
        <f t="shared" si="0"/>
        <v>39272.551750007493</v>
      </c>
      <c r="CB15" s="205">
        <f t="shared" si="1"/>
        <v>13661.887478040002</v>
      </c>
      <c r="CC15" s="205">
        <f t="shared" si="2"/>
        <v>360483.45019053289</v>
      </c>
      <c r="CD15" s="205">
        <f t="shared" si="3"/>
        <v>19686432.612062205</v>
      </c>
      <c r="CE15" s="205">
        <f t="shared" si="4"/>
        <v>2214557.533274</v>
      </c>
      <c r="CF15" s="205">
        <f t="shared" si="5"/>
        <v>87546578.594701424</v>
      </c>
      <c r="CG15" s="205">
        <f t="shared" si="6"/>
        <v>16911398.251424506</v>
      </c>
      <c r="CH15" s="205">
        <f t="shared" si="7"/>
        <v>1829833.8662566612</v>
      </c>
      <c r="CI15" s="241">
        <f>SUM(DB_FEConversion!DS15:DW15)</f>
        <v>24726.177001126431</v>
      </c>
      <c r="CJ15" s="241">
        <f>SUM(DB_FEConversion!DX15:EB15)</f>
        <v>1507013.1177934571</v>
      </c>
      <c r="CK15" s="241">
        <f>SUM(DB_FEConversion!EC15:EG15)</f>
        <v>1028481.8115444996</v>
      </c>
      <c r="CL15" s="241">
        <f>SUM(DB_FEConversion!EH15:EJ15)</f>
        <v>8849.7183387999994</v>
      </c>
      <c r="CM15" s="241">
        <f>SUM(DB_FEConversion!EK15:EM15)</f>
        <v>960896.47944239993</v>
      </c>
      <c r="CN15" s="241">
        <f>SUM(DB_FEConversion!EN15:EP15)</f>
        <v>645026.18949439994</v>
      </c>
      <c r="CO15" s="205">
        <f t="shared" si="8"/>
        <v>33575.895339926428</v>
      </c>
      <c r="CP15" s="205">
        <f t="shared" si="9"/>
        <v>2467909.597235857</v>
      </c>
      <c r="CQ15" s="205">
        <f t="shared" si="10"/>
        <v>1673508.0010388996</v>
      </c>
      <c r="CR15" s="205">
        <f t="shared" si="11"/>
        <v>72848.447089933921</v>
      </c>
      <c r="CS15" s="205">
        <f t="shared" si="12"/>
        <v>22154342.209298063</v>
      </c>
      <c r="CT15" s="205">
        <f t="shared" si="13"/>
        <v>18584906.252463408</v>
      </c>
      <c r="CU15" s="267">
        <f t="shared" si="14"/>
        <v>0.85494560052161683</v>
      </c>
      <c r="CV15" s="267">
        <f t="shared" si="15"/>
        <v>0.12536093490720751</v>
      </c>
      <c r="CW15" s="267">
        <f t="shared" si="16"/>
        <v>9.8957399983051919E-2</v>
      </c>
    </row>
    <row r="16" spans="1:101" x14ac:dyDescent="0.2">
      <c r="A16" s="203">
        <v>27</v>
      </c>
      <c r="B16" s="203" t="s">
        <v>45</v>
      </c>
      <c r="C16" s="203">
        <v>1975</v>
      </c>
      <c r="D16" s="204" t="s">
        <v>201</v>
      </c>
      <c r="E16" s="241">
        <f>DB_FEConversion!E16</f>
        <v>0</v>
      </c>
      <c r="F16" s="241">
        <f>DB_FEConversion!F16</f>
        <v>2067.5469122</v>
      </c>
      <c r="G16" s="241">
        <f>SUM(DB_FEConversion!G16:H16)</f>
        <v>248.82653693333336</v>
      </c>
      <c r="H16" s="241">
        <f>DB_FEConversion!I16</f>
        <v>66817.86</v>
      </c>
      <c r="I16" s="241">
        <f>DB_FEConversion!J16</f>
        <v>118856.30645</v>
      </c>
      <c r="J16" s="241">
        <f>SUM(DB_FEConversion!K16:L16)</f>
        <v>65277.59214666667</v>
      </c>
      <c r="K16" s="241">
        <f>DB_FEConversion!M16</f>
        <v>62907.4</v>
      </c>
      <c r="L16" s="241">
        <f>DB_FEConversion!N16</f>
        <v>59980.973255000012</v>
      </c>
      <c r="M16" s="241">
        <f>DB_FEConversion!O16</f>
        <v>710.09265600000003</v>
      </c>
      <c r="N16" s="241">
        <f>SUM(DB_FEConversion!P16:Q16)</f>
        <v>488.17951560000006</v>
      </c>
      <c r="O16" s="241">
        <f>DB_FEConversion!S16</f>
        <v>729.27993600000013</v>
      </c>
      <c r="P16" s="241">
        <f>DB_FEConversion!T16</f>
        <v>122900.652</v>
      </c>
      <c r="Q16" s="241">
        <f>SUM(DB_FEConversion!U16:V16)</f>
        <v>78402.287880000003</v>
      </c>
      <c r="R16" s="241">
        <f>DB_FEConversion!X16</f>
        <v>269139.02400000003</v>
      </c>
      <c r="S16" s="241">
        <f>DB_FEConversion!Y16</f>
        <v>114024.4938</v>
      </c>
      <c r="T16" s="241">
        <f>SUM(DB_FEConversion!Z16:AB16)</f>
        <v>75257.598202338471</v>
      </c>
      <c r="U16" s="241">
        <f>DB_FEConversion!AD16</f>
        <v>442.81951559999999</v>
      </c>
      <c r="V16" s="241">
        <f>SUM(DB_FEConversion!AE16:AF16)</f>
        <v>10264.829810760002</v>
      </c>
      <c r="W16" s="241">
        <f>DB_FEConversion!AG16</f>
        <v>143707.46544</v>
      </c>
      <c r="X16" s="241">
        <f>SUM(DB_FEConversion!AH16:AI16)</f>
        <v>1121647.4015040002</v>
      </c>
      <c r="Y16" s="241">
        <f>DB_FEConversion!AJ16</f>
        <v>126997.29503999998</v>
      </c>
      <c r="Z16" s="241">
        <f>DB_FEConversion!AK16</f>
        <v>0</v>
      </c>
      <c r="AA16" s="241">
        <f>DB_FEConversion!AL16</f>
        <v>0</v>
      </c>
      <c r="AB16" s="241">
        <f>DB_FEConversion!AM16</f>
        <v>0</v>
      </c>
      <c r="AC16" s="241">
        <f>DB_FEConversion!AN16</f>
        <v>0</v>
      </c>
      <c r="AD16" s="241">
        <f>DB_FEConversion!AO16</f>
        <v>0</v>
      </c>
      <c r="AE16" s="241">
        <f>DB_FEConversion!AP16</f>
        <v>16.556399999999996</v>
      </c>
      <c r="AF16" s="241">
        <f>DB_FEConversion!AQ16</f>
        <v>2258.9279999999999</v>
      </c>
      <c r="AG16" s="241">
        <f>DB_FEConversion!AR16</f>
        <v>1882.44</v>
      </c>
      <c r="AH16" s="241">
        <f>DB_FEConversion!AX16</f>
        <v>0</v>
      </c>
      <c r="AI16" s="241">
        <f>SUM(DB_FEConversion!AW16,DB_FEConversion!AY16,DB_FEConversion!AZ16)</f>
        <v>221205.21265519789</v>
      </c>
      <c r="AJ16" s="241">
        <f>DB_FEConversion!BF16</f>
        <v>9203225.0523076486</v>
      </c>
      <c r="AK16" s="241">
        <f>SUM(DB_FEConversion!BE16,DB_FEConversion!BG16,DB_FEConversion!BH16)</f>
        <v>61559024.909313634</v>
      </c>
      <c r="AL16" s="241">
        <f>DB_FEConversion!BI16</f>
        <v>8519556.9055647943</v>
      </c>
      <c r="AM16" s="241">
        <f>DB_FEConversion!BJ16</f>
        <v>12864.315024</v>
      </c>
      <c r="AN16" s="241">
        <f>DB_FEConversion!BK16</f>
        <v>5456.190959999999</v>
      </c>
      <c r="AO16" s="241">
        <f>DB_FEConversion!BL16</f>
        <v>964823.62680000009</v>
      </c>
      <c r="AP16" s="241">
        <f>DB_FEConversion!BM16</f>
        <v>1375574.9039999999</v>
      </c>
      <c r="AQ16" s="241">
        <f>DB_FEConversion!BN16</f>
        <v>681082.48493999999</v>
      </c>
      <c r="AR16" s="241">
        <f>SUM(DB_FEConversion!BP16,DB_FEConversion!BR16)</f>
        <v>13.710669881250009</v>
      </c>
      <c r="AS16" s="241">
        <f>DB_FEConversion!BQ16</f>
        <v>17.217984000000001</v>
      </c>
      <c r="AT16" s="241">
        <f>SUM(DB_FEConversion!BT16,DB_FEConversion!BV16)</f>
        <v>3336.0720578750029</v>
      </c>
      <c r="AU16" s="241">
        <f>DB_FEConversion!BU16</f>
        <v>5194.091840000001</v>
      </c>
      <c r="AV16" s="241">
        <f>SUM(DB_FEConversion!BX16,DB_FEConversion!BZ16)</f>
        <v>1753.4142421875015</v>
      </c>
      <c r="AW16" s="241">
        <f>DB_FEConversion!BY16</f>
        <v>2697.4841600000004</v>
      </c>
      <c r="AX16" s="241">
        <f>DB_FEConversion!CA16</f>
        <v>1491.8860320000001</v>
      </c>
      <c r="AY16" s="241">
        <f>DB_FEConversion!CB16</f>
        <v>6995.2967795454551</v>
      </c>
      <c r="AZ16" s="241">
        <f>DB_FEConversion!CC16</f>
        <v>981201.96720000019</v>
      </c>
      <c r="BA16" s="241">
        <f>DB_FEConversion!CD16</f>
        <v>559061.87113636371</v>
      </c>
      <c r="BB16" s="241">
        <f>DB_FEConversion!CE16</f>
        <v>734466.96960000007</v>
      </c>
      <c r="BC16" s="241">
        <f>DB_FEConversion!CG16</f>
        <v>1833.9904000000004</v>
      </c>
      <c r="BD16" s="241">
        <f>DB_FEConversion!CH16</f>
        <v>2750.9856</v>
      </c>
      <c r="BE16" s="241">
        <f>DB_FEConversion!CI16</f>
        <v>2435.7684999999997</v>
      </c>
      <c r="BF16" s="241">
        <f>DB_FEConversion!CK16</f>
        <v>344790.19520000007</v>
      </c>
      <c r="BG16" s="241">
        <f>DB_FEConversion!CL16</f>
        <v>517185.29279999994</v>
      </c>
      <c r="BH16" s="241">
        <f>DB_FEConversion!CM16</f>
        <v>730730.54999999993</v>
      </c>
      <c r="BI16" s="241">
        <f>DB_FEConversion!CO16</f>
        <v>293438.46400000004</v>
      </c>
      <c r="BJ16" s="241">
        <f>DB_FEConversion!CP16</f>
        <v>441533.18879999989</v>
      </c>
      <c r="BK16" s="241">
        <f>SUM(DB_FEConversion!CS16:CT16)</f>
        <v>0</v>
      </c>
      <c r="BL16" s="241">
        <f>DB_FEConversion!CU16</f>
        <v>0</v>
      </c>
      <c r="BM16" s="241">
        <f>DB_FEConversion!CV16</f>
        <v>0</v>
      </c>
      <c r="BN16" s="241">
        <f>SUM(DB_FEConversion!CX16:CY16)</f>
        <v>0</v>
      </c>
      <c r="BO16" s="241">
        <f>DB_FEConversion!CZ16</f>
        <v>0</v>
      </c>
      <c r="BP16" s="241">
        <f>DB_FEConversion!DA16</f>
        <v>0</v>
      </c>
      <c r="BQ16" s="241">
        <f>SUM(DB_FEConversion!DC16:DD16)</f>
        <v>0</v>
      </c>
      <c r="BR16" s="241">
        <f>DB_FEConversion!DE16</f>
        <v>0</v>
      </c>
      <c r="BS16" s="241">
        <f>DB_FEConversion!DH16</f>
        <v>0</v>
      </c>
      <c r="BT16" s="241">
        <f>DB_FEConversion!DI16</f>
        <v>0</v>
      </c>
      <c r="BU16" s="241">
        <f>DB_FEConversion!DJ16</f>
        <v>0</v>
      </c>
      <c r="BV16" s="241">
        <f>DB_FEConversion!DL16</f>
        <v>0</v>
      </c>
      <c r="BW16" s="241">
        <f>DB_FEConversion!DM16</f>
        <v>0</v>
      </c>
      <c r="BX16" s="241">
        <f>DB_FEConversion!DN16</f>
        <v>0</v>
      </c>
      <c r="BY16" s="241">
        <f>DB_FEConversion!DP16</f>
        <v>0</v>
      </c>
      <c r="BZ16" s="241">
        <f>DB_FEConversion!DQ16</f>
        <v>0</v>
      </c>
      <c r="CA16" s="205">
        <f t="shared" si="0"/>
        <v>17373.370697481248</v>
      </c>
      <c r="CB16" s="205">
        <f t="shared" si="1"/>
        <v>5323.9300118000001</v>
      </c>
      <c r="CC16" s="205">
        <f t="shared" si="2"/>
        <v>247335.40517843669</v>
      </c>
      <c r="CD16" s="205">
        <f t="shared" si="3"/>
        <v>11833061.819005525</v>
      </c>
      <c r="CE16" s="205">
        <f t="shared" si="4"/>
        <v>719637.97896999994</v>
      </c>
      <c r="CF16" s="205">
        <f t="shared" si="5"/>
        <v>65680456.252100661</v>
      </c>
      <c r="CG16" s="205">
        <f t="shared" si="6"/>
        <v>10536109.86718698</v>
      </c>
      <c r="CH16" s="205">
        <f t="shared" si="7"/>
        <v>579469.2444173384</v>
      </c>
      <c r="CI16" s="241">
        <f>SUM(DB_FEConversion!DS16:DW16)</f>
        <v>6987.4675393351481</v>
      </c>
      <c r="CJ16" s="241">
        <f>SUM(DB_FEConversion!DX16:EB16)</f>
        <v>414819.42480591743</v>
      </c>
      <c r="CK16" s="241">
        <f>SUM(DB_FEConversion!EC16:EG16)</f>
        <v>281639.09328576247</v>
      </c>
      <c r="CL16" s="241">
        <f>SUM(DB_FEConversion!EH16:EJ16)</f>
        <v>2401.2614647999994</v>
      </c>
      <c r="CM16" s="241">
        <f>SUM(DB_FEConversion!EK16:EM16)</f>
        <v>275508.96194879996</v>
      </c>
      <c r="CN16" s="241">
        <f>SUM(DB_FEConversion!EN16:EP16)</f>
        <v>188817.81511359997</v>
      </c>
      <c r="CO16" s="205">
        <f t="shared" si="8"/>
        <v>9388.729004135148</v>
      </c>
      <c r="CP16" s="205">
        <f t="shared" si="9"/>
        <v>690328.38675471745</v>
      </c>
      <c r="CQ16" s="205">
        <f t="shared" si="10"/>
        <v>470456.90839936247</v>
      </c>
      <c r="CR16" s="205">
        <f t="shared" si="11"/>
        <v>26762.099701616396</v>
      </c>
      <c r="CS16" s="205">
        <f t="shared" si="12"/>
        <v>12523390.205760242</v>
      </c>
      <c r="CT16" s="205">
        <f t="shared" si="13"/>
        <v>11006566.775586342</v>
      </c>
      <c r="CU16" s="267">
        <f t="shared" si="14"/>
        <v>0.54040917952071932</v>
      </c>
      <c r="CV16" s="267">
        <f t="shared" si="15"/>
        <v>5.8338948728042232E-2</v>
      </c>
      <c r="CW16" s="267">
        <f t="shared" si="16"/>
        <v>4.4651860537685245E-2</v>
      </c>
    </row>
    <row r="17" spans="1:101" x14ac:dyDescent="0.2">
      <c r="A17" s="203">
        <v>28</v>
      </c>
      <c r="B17" s="203" t="s">
        <v>46</v>
      </c>
      <c r="C17" s="203">
        <v>1975</v>
      </c>
      <c r="D17" s="204" t="s">
        <v>201</v>
      </c>
      <c r="E17" s="241">
        <f>DB_FEConversion!E17</f>
        <v>0</v>
      </c>
      <c r="F17" s="241">
        <f>DB_FEConversion!F17</f>
        <v>454.56360180000007</v>
      </c>
      <c r="G17" s="241">
        <f>SUM(DB_FEConversion!G17:H17)</f>
        <v>54.706128400000004</v>
      </c>
      <c r="H17" s="241">
        <f>DB_FEConversion!I17</f>
        <v>14690.34</v>
      </c>
      <c r="I17" s="241">
        <f>DB_FEConversion!J17</f>
        <v>26131.330050000004</v>
      </c>
      <c r="J17" s="241">
        <f>SUM(DB_FEConversion!K17:L17)</f>
        <v>14351.702120000002</v>
      </c>
      <c r="K17" s="241">
        <f>DB_FEConversion!M17</f>
        <v>13830.6</v>
      </c>
      <c r="L17" s="241">
        <f>DB_FEConversion!N17</f>
        <v>13187.206095000003</v>
      </c>
      <c r="M17" s="241">
        <f>DB_FEConversion!O17</f>
        <v>1024.3906399999998</v>
      </c>
      <c r="N17" s="241">
        <f>SUM(DB_FEConversion!P17:Q17)</f>
        <v>704.255314</v>
      </c>
      <c r="O17" s="241">
        <f>DB_FEConversion!S17</f>
        <v>1052.0705066666669</v>
      </c>
      <c r="P17" s="241">
        <f>DB_FEConversion!T17</f>
        <v>177298.38</v>
      </c>
      <c r="Q17" s="241">
        <f>SUM(DB_FEConversion!U17:V17)</f>
        <v>113104.35219999999</v>
      </c>
      <c r="R17" s="241">
        <f>DB_FEConversion!X17</f>
        <v>388264.11555555562</v>
      </c>
      <c r="S17" s="241">
        <f>DB_FEConversion!Y17</f>
        <v>164493.497</v>
      </c>
      <c r="T17" s="241">
        <f>SUM(DB_FEConversion!Z17:AB17)</f>
        <v>108567.77426994871</v>
      </c>
      <c r="U17" s="241">
        <f>DB_FEConversion!AD17</f>
        <v>89.246572799999981</v>
      </c>
      <c r="V17" s="241">
        <f>SUM(DB_FEConversion!AE17:AF17)</f>
        <v>2068.7906668800001</v>
      </c>
      <c r="W17" s="241">
        <f>DB_FEConversion!AG17</f>
        <v>28963.038719999997</v>
      </c>
      <c r="X17" s="241">
        <f>SUM(DB_FEConversion!AH17:AI17)</f>
        <v>226058.66035199998</v>
      </c>
      <c r="Y17" s="241">
        <f>DB_FEConversion!AJ17</f>
        <v>25595.243519999996</v>
      </c>
      <c r="Z17" s="241">
        <f>DB_FEConversion!AK17</f>
        <v>0</v>
      </c>
      <c r="AA17" s="241">
        <f>DB_FEConversion!AL17</f>
        <v>0</v>
      </c>
      <c r="AB17" s="241">
        <f>DB_FEConversion!AM17</f>
        <v>0</v>
      </c>
      <c r="AC17" s="241">
        <f>DB_FEConversion!AN17</f>
        <v>0</v>
      </c>
      <c r="AD17" s="241">
        <f>DB_FEConversion!AO17</f>
        <v>0</v>
      </c>
      <c r="AE17" s="241">
        <f>DB_FEConversion!AP17</f>
        <v>4.4150399999999994</v>
      </c>
      <c r="AF17" s="241">
        <f>DB_FEConversion!AQ17</f>
        <v>602.38080000000002</v>
      </c>
      <c r="AG17" s="241">
        <f>DB_FEConversion!AR17</f>
        <v>501.98400000000004</v>
      </c>
      <c r="AH17" s="241">
        <f>DB_FEConversion!AX17</f>
        <v>0</v>
      </c>
      <c r="AI17" s="241">
        <f>SUM(DB_FEConversion!AW17,DB_FEConversion!AY17,DB_FEConversion!AZ17)</f>
        <v>14547.186179869072</v>
      </c>
      <c r="AJ17" s="241">
        <f>DB_FEConversion!BF17</f>
        <v>605234.5090974</v>
      </c>
      <c r="AK17" s="241">
        <f>SUM(DB_FEConversion!BE17,DB_FEConversion!BG17,DB_FEConversion!BH17)</f>
        <v>4048325.017561201</v>
      </c>
      <c r="AL17" s="241">
        <f>DB_FEConversion!BI17</f>
        <v>560274.23127873603</v>
      </c>
      <c r="AM17" s="241">
        <f>DB_FEConversion!BJ17</f>
        <v>2388.4431119999999</v>
      </c>
      <c r="AN17" s="241">
        <f>DB_FEConversion!BK17</f>
        <v>1013.0194799999998</v>
      </c>
      <c r="AO17" s="241">
        <f>DB_FEConversion!BL17</f>
        <v>179133.2334</v>
      </c>
      <c r="AP17" s="241">
        <f>DB_FEConversion!BM17</f>
        <v>255395.05199999997</v>
      </c>
      <c r="AQ17" s="241">
        <f>DB_FEConversion!BN17</f>
        <v>126452.65347</v>
      </c>
      <c r="AR17" s="241">
        <f>SUM(DB_FEConversion!BP17,DB_FEConversion!BR17)</f>
        <v>203.31668058375013</v>
      </c>
      <c r="AS17" s="241">
        <f>DB_FEConversion!BQ17</f>
        <v>255.32693759999998</v>
      </c>
      <c r="AT17" s="241">
        <f>SUM(DB_FEConversion!BT17,DB_FEConversion!BV17)</f>
        <v>49470.894046025038</v>
      </c>
      <c r="AU17" s="241">
        <f>DB_FEConversion!BU17</f>
        <v>77023.626176000005</v>
      </c>
      <c r="AV17" s="241">
        <f>SUM(DB_FEConversion!BX17,DB_FEConversion!BZ17)</f>
        <v>26001.52775156252</v>
      </c>
      <c r="AW17" s="241">
        <f>DB_FEConversion!BY17</f>
        <v>40001.220223999997</v>
      </c>
      <c r="AX17" s="241">
        <f>DB_FEConversion!CA17</f>
        <v>2193.9396959999999</v>
      </c>
      <c r="AY17" s="241">
        <f>DB_FEConversion!CB17</f>
        <v>10287.152611363636</v>
      </c>
      <c r="AZ17" s="241">
        <f>DB_FEConversion!CC17</f>
        <v>1442937.2616000001</v>
      </c>
      <c r="BA17" s="241">
        <f>DB_FEConversion!CD17</f>
        <v>822145.93159090902</v>
      </c>
      <c r="BB17" s="241">
        <f>DB_FEConversion!CE17</f>
        <v>1080093.3888000001</v>
      </c>
      <c r="BC17" s="241">
        <f>DB_FEConversion!CG17</f>
        <v>1161.6704000000002</v>
      </c>
      <c r="BD17" s="241">
        <f>DB_FEConversion!CH17</f>
        <v>1742.5056000000002</v>
      </c>
      <c r="BE17" s="241">
        <f>DB_FEConversion!CI17</f>
        <v>1542.8434999999999</v>
      </c>
      <c r="BF17" s="241">
        <f>DB_FEConversion!CK17</f>
        <v>218394.03520000004</v>
      </c>
      <c r="BG17" s="241">
        <f>DB_FEConversion!CL17</f>
        <v>327591.0528</v>
      </c>
      <c r="BH17" s="241">
        <f>DB_FEConversion!CM17</f>
        <v>462853.05</v>
      </c>
      <c r="BI17" s="241">
        <f>DB_FEConversion!CO17</f>
        <v>185867.26400000002</v>
      </c>
      <c r="BJ17" s="241">
        <f>DB_FEConversion!CP17</f>
        <v>279672.14879999997</v>
      </c>
      <c r="BK17" s="241">
        <f>SUM(DB_FEConversion!CS17:CT17)</f>
        <v>0</v>
      </c>
      <c r="BL17" s="241">
        <f>DB_FEConversion!CU17</f>
        <v>0</v>
      </c>
      <c r="BM17" s="241">
        <f>DB_FEConversion!CV17</f>
        <v>0</v>
      </c>
      <c r="BN17" s="241">
        <f>SUM(DB_FEConversion!CX17:CY17)</f>
        <v>0</v>
      </c>
      <c r="BO17" s="241">
        <f>DB_FEConversion!CZ17</f>
        <v>0</v>
      </c>
      <c r="BP17" s="241">
        <f>DB_FEConversion!DA17</f>
        <v>0</v>
      </c>
      <c r="BQ17" s="241">
        <f>SUM(DB_FEConversion!DC17:DD17)</f>
        <v>0</v>
      </c>
      <c r="BR17" s="241">
        <f>DB_FEConversion!DE17</f>
        <v>0</v>
      </c>
      <c r="BS17" s="241">
        <f>DB_FEConversion!DH17</f>
        <v>0</v>
      </c>
      <c r="BT17" s="241">
        <f>DB_FEConversion!DI17</f>
        <v>0</v>
      </c>
      <c r="BU17" s="241">
        <f>DB_FEConversion!DJ17</f>
        <v>0</v>
      </c>
      <c r="BV17" s="241">
        <f>DB_FEConversion!DL17</f>
        <v>0</v>
      </c>
      <c r="BW17" s="241">
        <f>DB_FEConversion!DM17</f>
        <v>0</v>
      </c>
      <c r="BX17" s="241">
        <f>DB_FEConversion!DN17</f>
        <v>0</v>
      </c>
      <c r="BY17" s="241">
        <f>DB_FEConversion!DP17</f>
        <v>0</v>
      </c>
      <c r="BZ17" s="241">
        <f>DB_FEConversion!DQ17</f>
        <v>0</v>
      </c>
      <c r="CA17" s="205">
        <f t="shared" si="0"/>
        <v>7065.4221413837504</v>
      </c>
      <c r="CB17" s="205">
        <f t="shared" si="1"/>
        <v>3156.6514534000003</v>
      </c>
      <c r="CC17" s="205">
        <f t="shared" si="2"/>
        <v>30565.76907317937</v>
      </c>
      <c r="CD17" s="205">
        <f t="shared" si="3"/>
        <v>2716724.0728634251</v>
      </c>
      <c r="CE17" s="205">
        <f t="shared" si="4"/>
        <v>543850.36122600001</v>
      </c>
      <c r="CF17" s="205">
        <f t="shared" si="5"/>
        <v>6217393.5291796662</v>
      </c>
      <c r="CG17" s="205">
        <f t="shared" si="6"/>
        <v>2183110.3898202986</v>
      </c>
      <c r="CH17" s="205">
        <f t="shared" si="7"/>
        <v>441428.34938894864</v>
      </c>
      <c r="CI17" s="241">
        <f>SUM(DB_FEConversion!DS17:DW17)</f>
        <v>7338.5151916081495</v>
      </c>
      <c r="CJ17" s="241">
        <f>SUM(DB_FEConversion!DX17:EB17)</f>
        <v>429203.54520857974</v>
      </c>
      <c r="CK17" s="241">
        <f>SUM(DB_FEConversion!EC17:EG17)</f>
        <v>290438.2566834538</v>
      </c>
      <c r="CL17" s="241">
        <f>SUM(DB_FEConversion!EH17:EJ17)</f>
        <v>2336.3280368000001</v>
      </c>
      <c r="CM17" s="241">
        <f>SUM(DB_FEConversion!EK17:EM17)</f>
        <v>269857.96109279996</v>
      </c>
      <c r="CN17" s="241">
        <f>SUM(DB_FEConversion!EN17:EP17)</f>
        <v>185391.33703359996</v>
      </c>
      <c r="CO17" s="205">
        <f t="shared" si="8"/>
        <v>9674.84322840815</v>
      </c>
      <c r="CP17" s="205">
        <f t="shared" si="9"/>
        <v>699061.50630137976</v>
      </c>
      <c r="CQ17" s="205">
        <f t="shared" si="10"/>
        <v>475829.59371705377</v>
      </c>
      <c r="CR17" s="205">
        <f t="shared" si="11"/>
        <v>16740.265369791901</v>
      </c>
      <c r="CS17" s="205">
        <f t="shared" si="12"/>
        <v>3415785.5791648049</v>
      </c>
      <c r="CT17" s="205">
        <f t="shared" si="13"/>
        <v>2658939.9835373526</v>
      </c>
      <c r="CU17" s="267">
        <f t="shared" si="14"/>
        <v>1.3693227431862054</v>
      </c>
      <c r="CV17" s="267">
        <f t="shared" si="15"/>
        <v>0.25731781644080237</v>
      </c>
      <c r="CW17" s="267">
        <f t="shared" si="16"/>
        <v>0.21795947467238308</v>
      </c>
    </row>
    <row r="18" spans="1:101" x14ac:dyDescent="0.2">
      <c r="A18" s="203">
        <v>29</v>
      </c>
      <c r="B18" s="203" t="s">
        <v>47</v>
      </c>
      <c r="C18" s="203">
        <v>1975</v>
      </c>
      <c r="D18" s="204" t="s">
        <v>201</v>
      </c>
      <c r="E18" s="241">
        <f>DB_FEConversion!E18</f>
        <v>0</v>
      </c>
      <c r="F18" s="241">
        <f>DB_FEConversion!F18</f>
        <v>5549.3727674000002</v>
      </c>
      <c r="G18" s="241">
        <f>SUM(DB_FEConversion!G18:H18)</f>
        <v>667.85967453333342</v>
      </c>
      <c r="H18" s="241">
        <f>DB_FEConversion!I18</f>
        <v>179341.62</v>
      </c>
      <c r="I18" s="241">
        <f>DB_FEConversion!J18</f>
        <v>319014.74465000001</v>
      </c>
      <c r="J18" s="241">
        <f>SUM(DB_FEConversion!K18:L18)</f>
        <v>175207.48382666672</v>
      </c>
      <c r="K18" s="241">
        <f>DB_FEConversion!M18</f>
        <v>168845.80000000002</v>
      </c>
      <c r="L18" s="241">
        <f>DB_FEConversion!N18</f>
        <v>160991.16183500001</v>
      </c>
      <c r="M18" s="241">
        <f>DB_FEConversion!O18</f>
        <v>1000.827568</v>
      </c>
      <c r="N18" s="241">
        <f>SUM(DB_FEConversion!P18:Q18)</f>
        <v>688.05600680000009</v>
      </c>
      <c r="O18" s="241">
        <f>DB_FEConversion!S18</f>
        <v>1027.8707413333336</v>
      </c>
      <c r="P18" s="241">
        <f>DB_FEConversion!T18</f>
        <v>173220.15600000002</v>
      </c>
      <c r="Q18" s="241">
        <f>SUM(DB_FEConversion!U18:V18)</f>
        <v>110502.72164</v>
      </c>
      <c r="R18" s="241">
        <f>DB_FEConversion!X18</f>
        <v>379333.24977777782</v>
      </c>
      <c r="S18" s="241">
        <f>DB_FEConversion!Y18</f>
        <v>160709.81140000001</v>
      </c>
      <c r="T18" s="241">
        <f>SUM(DB_FEConversion!Z18:AB18)</f>
        <v>106070.49424598974</v>
      </c>
      <c r="U18" s="241">
        <f>DB_FEConversion!AD18</f>
        <v>2422.1453256</v>
      </c>
      <c r="V18" s="241">
        <f>SUM(DB_FEConversion!AE18:AF18)</f>
        <v>56146.82431176</v>
      </c>
      <c r="W18" s="241">
        <f>DB_FEConversion!AG18</f>
        <v>786054.70943999989</v>
      </c>
      <c r="X18" s="241">
        <f>SUM(DB_FEConversion!AH18:AI18)</f>
        <v>6135215.1719039995</v>
      </c>
      <c r="Y18" s="241">
        <f>DB_FEConversion!AJ18</f>
        <v>694652.99903999991</v>
      </c>
      <c r="Z18" s="241">
        <f>DB_FEConversion!AK18</f>
        <v>56258.642000000007</v>
      </c>
      <c r="AA18" s="241">
        <f>DB_FEConversion!AL18</f>
        <v>60959.428529999997</v>
      </c>
      <c r="AB18" s="241">
        <f>DB_FEConversion!AM18</f>
        <v>5007019.1380000003</v>
      </c>
      <c r="AC18" s="241">
        <f>DB_FEConversion!AN18</f>
        <v>13775247.486</v>
      </c>
      <c r="AD18" s="241">
        <f>DB_FEConversion!AO18</f>
        <v>2686350.1555000003</v>
      </c>
      <c r="AE18" s="241">
        <f>DB_FEConversion!AP18</f>
        <v>2297.6144099999997</v>
      </c>
      <c r="AF18" s="241">
        <f>DB_FEConversion!AQ18</f>
        <v>313482.73320000002</v>
      </c>
      <c r="AG18" s="241">
        <f>DB_FEConversion!AR18</f>
        <v>261235.611</v>
      </c>
      <c r="AH18" s="241">
        <f>DB_FEConversion!AX18</f>
        <v>0</v>
      </c>
      <c r="AI18" s="241">
        <f>SUM(DB_FEConversion!AW18,DB_FEConversion!AY18,DB_FEConversion!AZ18)</f>
        <v>14829.064761785583</v>
      </c>
      <c r="AJ18" s="241">
        <f>DB_FEConversion!BF18</f>
        <v>616962.04478999996</v>
      </c>
      <c r="AK18" s="241">
        <f>SUM(DB_FEConversion!BE18,DB_FEConversion!BG18,DB_FEConversion!BH18)</f>
        <v>4126768.7867532419</v>
      </c>
      <c r="AL18" s="241">
        <f>DB_FEConversion!BI18</f>
        <v>571130.57860559993</v>
      </c>
      <c r="AM18" s="241">
        <f>DB_FEConversion!BJ18</f>
        <v>36166.716432000001</v>
      </c>
      <c r="AN18" s="241">
        <f>DB_FEConversion!BK18</f>
        <v>15339.527279999997</v>
      </c>
      <c r="AO18" s="241">
        <f>DB_FEConversion!BL18</f>
        <v>2712503.7324000006</v>
      </c>
      <c r="AP18" s="241">
        <f>DB_FEConversion!BM18</f>
        <v>3867289.2719999989</v>
      </c>
      <c r="AQ18" s="241">
        <f>DB_FEConversion!BN18</f>
        <v>1914794.3014200004</v>
      </c>
      <c r="AR18" s="241">
        <f>SUM(DB_FEConversion!BP18,DB_FEConversion!BR18)</f>
        <v>323.85303792890647</v>
      </c>
      <c r="AS18" s="241">
        <f>DB_FEConversion!BQ18</f>
        <v>406.69759199999993</v>
      </c>
      <c r="AT18" s="241">
        <f>SUM(DB_FEConversion!BT18,DB_FEConversion!BV18)</f>
        <v>78799.728973859441</v>
      </c>
      <c r="AU18" s="241">
        <f>DB_FEConversion!BU18</f>
        <v>122687.10691999999</v>
      </c>
      <c r="AV18" s="241">
        <f>SUM(DB_FEConversion!BX18,DB_FEConversion!BZ18)</f>
        <v>41416.541569335968</v>
      </c>
      <c r="AW18" s="241">
        <f>DB_FEConversion!BY18</f>
        <v>63715.956079999996</v>
      </c>
      <c r="AX18" s="241">
        <f>DB_FEConversion!CA18</f>
        <v>21736.05616</v>
      </c>
      <c r="AY18" s="241">
        <f>DB_FEConversion!CB18</f>
        <v>101918.08247727272</v>
      </c>
      <c r="AZ18" s="241">
        <f>DB_FEConversion!CC18</f>
        <v>14295636.936000003</v>
      </c>
      <c r="BA18" s="241">
        <f>DB_FEConversion!CD18</f>
        <v>8145260.4068181813</v>
      </c>
      <c r="BB18" s="241">
        <f>DB_FEConversion!CE18</f>
        <v>10700827.648000002</v>
      </c>
      <c r="BC18" s="241">
        <f>DB_FEConversion!CG18</f>
        <v>9945.2320000000018</v>
      </c>
      <c r="BD18" s="241">
        <f>DB_FEConversion!CH18</f>
        <v>14917.848000000002</v>
      </c>
      <c r="BE18" s="241">
        <f>DB_FEConversion!CI18</f>
        <v>13208.51125</v>
      </c>
      <c r="BF18" s="241">
        <f>DB_FEConversion!CK18</f>
        <v>1869703.6160000002</v>
      </c>
      <c r="BG18" s="241">
        <f>DB_FEConversion!CL18</f>
        <v>2804555.4240000001</v>
      </c>
      <c r="BH18" s="241">
        <f>DB_FEConversion!CM18</f>
        <v>3962553.375</v>
      </c>
      <c r="BI18" s="241">
        <f>DB_FEConversion!CO18</f>
        <v>1591237.12</v>
      </c>
      <c r="BJ18" s="241">
        <f>DB_FEConversion!CP18</f>
        <v>2394314.6039999998</v>
      </c>
      <c r="BK18" s="241">
        <f>SUM(DB_FEConversion!CS18:CT18)</f>
        <v>6.0424000000000007</v>
      </c>
      <c r="BL18" s="241">
        <f>DB_FEConversion!CU18</f>
        <v>25.698373680000003</v>
      </c>
      <c r="BM18" s="241">
        <f>DB_FEConversion!CV18</f>
        <v>3.7350000000000003</v>
      </c>
      <c r="BN18" s="241">
        <f>SUM(DB_FEConversion!CX18:CY18)</f>
        <v>744.90840000000003</v>
      </c>
      <c r="BO18" s="241">
        <f>DB_FEConversion!CZ18</f>
        <v>977.33197200000006</v>
      </c>
      <c r="BP18" s="241">
        <f>DB_FEConversion!DA18</f>
        <v>1232.55</v>
      </c>
      <c r="BQ18" s="241">
        <f>SUM(DB_FEConversion!DC18:DD18)</f>
        <v>655.53400000000011</v>
      </c>
      <c r="BR18" s="241">
        <f>DB_FEConversion!DE18</f>
        <v>687.1090260000002</v>
      </c>
      <c r="BS18" s="241">
        <f>DB_FEConversion!DH18</f>
        <v>0</v>
      </c>
      <c r="BT18" s="241">
        <f>DB_FEConversion!DI18</f>
        <v>0</v>
      </c>
      <c r="BU18" s="241">
        <f>DB_FEConversion!DJ18</f>
        <v>0</v>
      </c>
      <c r="BV18" s="241">
        <f>DB_FEConversion!DL18</f>
        <v>0</v>
      </c>
      <c r="BW18" s="241">
        <f>DB_FEConversion!DM18</f>
        <v>0</v>
      </c>
      <c r="BX18" s="241">
        <f>DB_FEConversion!DN18</f>
        <v>0</v>
      </c>
      <c r="BY18" s="241">
        <f>DB_FEConversion!DP18</f>
        <v>0</v>
      </c>
      <c r="BZ18" s="241">
        <f>DB_FEConversion!DQ18</f>
        <v>0</v>
      </c>
      <c r="CA18" s="205">
        <f t="shared" si="0"/>
        <v>130157.12933352894</v>
      </c>
      <c r="CB18" s="205">
        <f t="shared" si="1"/>
        <v>21587.672739880003</v>
      </c>
      <c r="CC18" s="205">
        <f t="shared" si="2"/>
        <v>264100.90402668493</v>
      </c>
      <c r="CD18" s="205">
        <f t="shared" si="3"/>
        <v>26033469.323203862</v>
      </c>
      <c r="CE18" s="205">
        <f t="shared" si="4"/>
        <v>3357737.3291820004</v>
      </c>
      <c r="CF18" s="205">
        <f t="shared" si="5"/>
        <v>40568107.782079861</v>
      </c>
      <c r="CG18" s="205">
        <f t="shared" si="6"/>
        <v>18791856.100534942</v>
      </c>
      <c r="CH18" s="205">
        <f t="shared" si="7"/>
        <v>2725779.3251869893</v>
      </c>
      <c r="CI18" s="241">
        <f>SUM(DB_FEConversion!DS18:DW18)</f>
        <v>86444.030922370643</v>
      </c>
      <c r="CJ18" s="241">
        <f>SUM(DB_FEConversion!DX18:EB18)</f>
        <v>5279646.9775627982</v>
      </c>
      <c r="CK18" s="241">
        <f>SUM(DB_FEConversion!EC18:EG18)</f>
        <v>3695236.1427310361</v>
      </c>
      <c r="CL18" s="241">
        <f>SUM(DB_FEConversion!EH18:EJ18)</f>
        <v>14599.145453199999</v>
      </c>
      <c r="CM18" s="241">
        <f>SUM(DB_FEConversion!EK18:EM18)</f>
        <v>1677938.0836679996</v>
      </c>
      <c r="CN18" s="241">
        <f>SUM(DB_FEConversion!EN18:EP18)</f>
        <v>1150681.6051808</v>
      </c>
      <c r="CO18" s="205">
        <f t="shared" si="8"/>
        <v>101043.17637557065</v>
      </c>
      <c r="CP18" s="205">
        <f t="shared" si="9"/>
        <v>6957585.0612307973</v>
      </c>
      <c r="CQ18" s="205">
        <f t="shared" si="10"/>
        <v>4845917.747911836</v>
      </c>
      <c r="CR18" s="205">
        <f t="shared" si="11"/>
        <v>231200.30570909957</v>
      </c>
      <c r="CS18" s="205">
        <f t="shared" si="12"/>
        <v>32991054.384434659</v>
      </c>
      <c r="CT18" s="205">
        <f t="shared" si="13"/>
        <v>23637773.848446779</v>
      </c>
      <c r="CU18" s="267">
        <f t="shared" si="14"/>
        <v>0.77631687862941801</v>
      </c>
      <c r="CV18" s="267">
        <f t="shared" si="15"/>
        <v>0.26725539246624497</v>
      </c>
      <c r="CW18" s="267">
        <f t="shared" si="16"/>
        <v>0.25787328947106447</v>
      </c>
    </row>
    <row r="19" spans="1:101" x14ac:dyDescent="0.2">
      <c r="A19" s="203">
        <v>31</v>
      </c>
      <c r="B19" s="203" t="s">
        <v>48</v>
      </c>
      <c r="C19" s="203">
        <v>1975</v>
      </c>
      <c r="D19" s="204" t="s">
        <v>202</v>
      </c>
      <c r="E19" s="241">
        <f>DB_FEConversion!E19</f>
        <v>0</v>
      </c>
      <c r="F19" s="241">
        <f>DB_FEConversion!F19</f>
        <v>13280.358968799997</v>
      </c>
      <c r="G19" s="241">
        <f>SUM(DB_FEConversion!G19:H19)</f>
        <v>1598.2736410666669</v>
      </c>
      <c r="H19" s="241">
        <f>DB_FEConversion!I19</f>
        <v>429187.44</v>
      </c>
      <c r="I19" s="241">
        <f>DB_FEConversion!J19</f>
        <v>763443.09579999989</v>
      </c>
      <c r="J19" s="241">
        <f>SUM(DB_FEConversion!K19:L19)</f>
        <v>419293.92325333343</v>
      </c>
      <c r="K19" s="241">
        <f>DB_FEConversion!M19</f>
        <v>404069.60000000003</v>
      </c>
      <c r="L19" s="241">
        <f>DB_FEConversion!N19</f>
        <v>385272.44601999997</v>
      </c>
      <c r="M19" s="241">
        <f>DB_FEConversion!O19</f>
        <v>26150.835359999997</v>
      </c>
      <c r="N19" s="241">
        <f>SUM(DB_FEConversion!P19:Q19)</f>
        <v>17978.361035999998</v>
      </c>
      <c r="O19" s="241">
        <f>DB_FEConversion!S19</f>
        <v>26857.452160000001</v>
      </c>
      <c r="P19" s="241">
        <f>DB_FEConversion!T19</f>
        <v>4526106.12</v>
      </c>
      <c r="Q19" s="241">
        <f>SUM(DB_FEConversion!U19:V19)</f>
        <v>2887349.0027999999</v>
      </c>
      <c r="R19" s="241">
        <f>DB_FEConversion!X19</f>
        <v>9911678.7733333316</v>
      </c>
      <c r="S19" s="241">
        <f>DB_FEConversion!Y19</f>
        <v>4199220.6779999994</v>
      </c>
      <c r="T19" s="241">
        <f>SUM(DB_FEConversion!Z19:AB19)</f>
        <v>2771538.3950941535</v>
      </c>
      <c r="U19" s="241">
        <f>DB_FEConversion!AD19</f>
        <v>1597.6968084</v>
      </c>
      <c r="V19" s="241">
        <f>SUM(DB_FEConversion!AE19:AF19)</f>
        <v>37035.598589640002</v>
      </c>
      <c r="W19" s="241">
        <f>DB_FEConversion!AG19</f>
        <v>518497.83215999999</v>
      </c>
      <c r="X19" s="241">
        <f>SUM(DB_FEConversion!AH19:AI19)</f>
        <v>4046913.9466560003</v>
      </c>
      <c r="Y19" s="241">
        <f>DB_FEConversion!AJ19</f>
        <v>458207.38655999996</v>
      </c>
      <c r="Z19" s="241">
        <f>DB_FEConversion!AK19</f>
        <v>1.94</v>
      </c>
      <c r="AA19" s="241">
        <f>DB_FEConversion!AL19</f>
        <v>2.1021000000000001</v>
      </c>
      <c r="AB19" s="241">
        <f>DB_FEConversion!AM19</f>
        <v>172.66</v>
      </c>
      <c r="AC19" s="241">
        <f>DB_FEConversion!AN19</f>
        <v>475.02</v>
      </c>
      <c r="AD19" s="241">
        <f>DB_FEConversion!AO19</f>
        <v>92.635000000000005</v>
      </c>
      <c r="AE19" s="241">
        <f>DB_FEConversion!AP19</f>
        <v>40402.72088999999</v>
      </c>
      <c r="AF19" s="241">
        <f>DB_FEConversion!AQ19</f>
        <v>5512480.8228000002</v>
      </c>
      <c r="AG19" s="241">
        <f>DB_FEConversion!AR19</f>
        <v>4593734.0189999994</v>
      </c>
      <c r="AH19" s="241">
        <f>DB_FEConversion!AX19</f>
        <v>0</v>
      </c>
      <c r="AI19" s="241">
        <f>SUM(DB_FEConversion!AW19,DB_FEConversion!AY19,DB_FEConversion!AZ19)</f>
        <v>71514.131593688347</v>
      </c>
      <c r="AJ19" s="241">
        <f>DB_FEConversion!BF19</f>
        <v>2975339.6838028496</v>
      </c>
      <c r="AK19" s="241">
        <f>SUM(DB_FEConversion!BE19,DB_FEConversion!BG19,DB_FEConversion!BH19)</f>
        <v>19901611.518558167</v>
      </c>
      <c r="AL19" s="241">
        <f>DB_FEConversion!BI19</f>
        <v>2754314.4501489238</v>
      </c>
      <c r="AM19" s="241">
        <f>DB_FEConversion!BJ19</f>
        <v>41242.130424000003</v>
      </c>
      <c r="AN19" s="241">
        <f>DB_FEConversion!BK19</f>
        <v>17492.181959999998</v>
      </c>
      <c r="AO19" s="241">
        <f>DB_FEConversion!BL19</f>
        <v>3093159.7818000005</v>
      </c>
      <c r="AP19" s="241">
        <f>DB_FEConversion!BM19</f>
        <v>4410000.8039999995</v>
      </c>
      <c r="AQ19" s="241">
        <f>DB_FEConversion!BN19</f>
        <v>2183504.7276900001</v>
      </c>
      <c r="AR19" s="241">
        <f>SUM(DB_FEConversion!BP19,DB_FEConversion!BR19)</f>
        <v>521.33283773062522</v>
      </c>
      <c r="AS19" s="241">
        <f>DB_FEConversion!BQ19</f>
        <v>654.69452159999992</v>
      </c>
      <c r="AT19" s="241">
        <f>SUM(DB_FEConversion!BT19,DB_FEConversion!BV19)</f>
        <v>126850.39665233759</v>
      </c>
      <c r="AU19" s="241">
        <f>DB_FEConversion!BU19</f>
        <v>197499.514016</v>
      </c>
      <c r="AV19" s="241">
        <f>SUM(DB_FEConversion!BX19,DB_FEConversion!BZ19)</f>
        <v>66671.609083593794</v>
      </c>
      <c r="AW19" s="241">
        <f>DB_FEConversion!BY19</f>
        <v>102568.80838399999</v>
      </c>
      <c r="AX19" s="241">
        <f>DB_FEConversion!CA19</f>
        <v>3700.098688</v>
      </c>
      <c r="AY19" s="241">
        <f>DB_FEConversion!CB19</f>
        <v>17349.373799999998</v>
      </c>
      <c r="AZ19" s="241">
        <f>DB_FEConversion!CC19</f>
        <v>2433526.4448000006</v>
      </c>
      <c r="BA19" s="241">
        <f>DB_FEConversion!CD19</f>
        <v>1386556.38</v>
      </c>
      <c r="BB19" s="241">
        <f>DB_FEConversion!CE19</f>
        <v>1821587.0464000003</v>
      </c>
      <c r="BC19" s="241">
        <f>DB_FEConversion!CG19</f>
        <v>67877.919999999998</v>
      </c>
      <c r="BD19" s="241">
        <f>DB_FEConversion!CH19</f>
        <v>101816.88</v>
      </c>
      <c r="BE19" s="241">
        <f>DB_FEConversion!CI19</f>
        <v>90150.362500000003</v>
      </c>
      <c r="BF19" s="241">
        <f>DB_FEConversion!CK19</f>
        <v>12761048.959999999</v>
      </c>
      <c r="BG19" s="241">
        <f>DB_FEConversion!CL19</f>
        <v>19141573.440000001</v>
      </c>
      <c r="BH19" s="241">
        <f>DB_FEConversion!CM19</f>
        <v>27045108.75</v>
      </c>
      <c r="BI19" s="241">
        <f>DB_FEConversion!CO19</f>
        <v>10860467.199999999</v>
      </c>
      <c r="BJ19" s="241">
        <f>DB_FEConversion!CP19</f>
        <v>16341609.239999998</v>
      </c>
      <c r="BK19" s="241">
        <f>SUM(DB_FEConversion!CS19:CT19)</f>
        <v>3475.7632000000008</v>
      </c>
      <c r="BL19" s="241">
        <f>DB_FEConversion!CU19</f>
        <v>14782.447626240002</v>
      </c>
      <c r="BM19" s="241">
        <f>DB_FEConversion!CV19</f>
        <v>2148.48</v>
      </c>
      <c r="BN19" s="241">
        <f>SUM(DB_FEConversion!CX19:CY19)</f>
        <v>428492.85120000003</v>
      </c>
      <c r="BO19" s="241">
        <f>DB_FEConversion!CZ19</f>
        <v>562189.61049600004</v>
      </c>
      <c r="BP19" s="241">
        <f>DB_FEConversion!DA19</f>
        <v>708998.4</v>
      </c>
      <c r="BQ19" s="241">
        <f>SUM(DB_FEConversion!DC19:DD19)</f>
        <v>377082.11200000008</v>
      </c>
      <c r="BR19" s="241">
        <f>DB_FEConversion!DE19</f>
        <v>395244.97996800009</v>
      </c>
      <c r="BS19" s="241">
        <f>DB_FEConversion!DH19</f>
        <v>58.944399999999995</v>
      </c>
      <c r="BT19" s="241">
        <f>DB_FEConversion!DI19</f>
        <v>22.425989999999999</v>
      </c>
      <c r="BU19" s="241">
        <f>DB_FEConversion!DJ19</f>
        <v>42.710850000000008</v>
      </c>
      <c r="BV19" s="241">
        <f>DB_FEConversion!DL19</f>
        <v>9379.848</v>
      </c>
      <c r="BW19" s="241">
        <f>DB_FEConversion!DM19</f>
        <v>2450.0069999999996</v>
      </c>
      <c r="BX19" s="241">
        <f>DB_FEConversion!DN19</f>
        <v>18813.112500000003</v>
      </c>
      <c r="BY19" s="241">
        <f>DB_FEConversion!DP19</f>
        <v>8200.9599999999991</v>
      </c>
      <c r="BZ19" s="241">
        <f>DB_FEConversion!DQ19</f>
        <v>1205.559</v>
      </c>
      <c r="CA19" s="205">
        <f t="shared" si="0"/>
        <v>185029.3826081306</v>
      </c>
      <c r="CB19" s="205">
        <f t="shared" si="1"/>
        <v>148535.16814263997</v>
      </c>
      <c r="CC19" s="205">
        <f t="shared" si="2"/>
        <v>264190.66719439498</v>
      </c>
      <c r="CD19" s="205">
        <f t="shared" si="3"/>
        <v>32814242.84121519</v>
      </c>
      <c r="CE19" s="205">
        <f t="shared" si="4"/>
        <v>23554504.670111999</v>
      </c>
      <c r="CF19" s="205">
        <f t="shared" si="5"/>
        <v>67849450.628300831</v>
      </c>
      <c r="CG19" s="205">
        <f t="shared" si="6"/>
        <v>27727152.423882514</v>
      </c>
      <c r="CH19" s="205">
        <f t="shared" si="7"/>
        <v>19997439.428466152</v>
      </c>
      <c r="CI19" s="241">
        <f>SUM(DB_FEConversion!DS19:DW19)</f>
        <v>191378.94973516249</v>
      </c>
      <c r="CJ19" s="241">
        <f>SUM(DB_FEConversion!DX19:EB19)</f>
        <v>11464520.160572164</v>
      </c>
      <c r="CK19" s="241">
        <f>SUM(DB_FEConversion!EC19:EG19)</f>
        <v>7929202.6931654336</v>
      </c>
      <c r="CL19" s="241">
        <f>SUM(DB_FEConversion!EH19:EJ19)</f>
        <v>99944.661440800002</v>
      </c>
      <c r="CM19" s="241">
        <f>SUM(DB_FEConversion!EK19:EM19)</f>
        <v>11602436.558976</v>
      </c>
      <c r="CN19" s="241">
        <f>SUM(DB_FEConversion!EN19:EP19)</f>
        <v>7985198.7752671987</v>
      </c>
      <c r="CO19" s="205">
        <f t="shared" si="8"/>
        <v>291323.61117596249</v>
      </c>
      <c r="CP19" s="205">
        <f t="shared" si="9"/>
        <v>23066956.719548166</v>
      </c>
      <c r="CQ19" s="205">
        <f t="shared" si="10"/>
        <v>15914401.468432631</v>
      </c>
      <c r="CR19" s="205">
        <f t="shared" si="11"/>
        <v>476352.99378409307</v>
      </c>
      <c r="CS19" s="205">
        <f t="shared" si="12"/>
        <v>55881199.560763359</v>
      </c>
      <c r="CT19" s="205">
        <f t="shared" si="13"/>
        <v>43641553.892315149</v>
      </c>
      <c r="CU19" s="267">
        <f t="shared" si="14"/>
        <v>1.5744721571759765</v>
      </c>
      <c r="CV19" s="267">
        <f t="shared" si="15"/>
        <v>0.70295562908968656</v>
      </c>
      <c r="CW19" s="267">
        <f t="shared" si="16"/>
        <v>0.57396451049639396</v>
      </c>
    </row>
    <row r="20" spans="1:101" x14ac:dyDescent="0.2">
      <c r="A20" s="203">
        <v>32</v>
      </c>
      <c r="B20" s="203" t="s">
        <v>49</v>
      </c>
      <c r="C20" s="203">
        <v>1975</v>
      </c>
      <c r="D20" s="204" t="s">
        <v>202</v>
      </c>
      <c r="E20" s="241">
        <f>DB_FEConversion!E20</f>
        <v>0</v>
      </c>
      <c r="F20" s="241">
        <f>DB_FEConversion!F20</f>
        <v>102.3923362</v>
      </c>
      <c r="G20" s="241">
        <f>SUM(DB_FEConversion!G20:H20)</f>
        <v>12.322782266666668</v>
      </c>
      <c r="H20" s="241">
        <f>DB_FEConversion!I20</f>
        <v>3309.06</v>
      </c>
      <c r="I20" s="241">
        <f>DB_FEConversion!J20</f>
        <v>5886.1904500000001</v>
      </c>
      <c r="J20" s="241">
        <f>SUM(DB_FEConversion!K20:L20)</f>
        <v>3232.7804133333339</v>
      </c>
      <c r="K20" s="241">
        <f>DB_FEConversion!M20</f>
        <v>3115.4</v>
      </c>
      <c r="L20" s="241">
        <f>DB_FEConversion!N20</f>
        <v>2970.4728550000004</v>
      </c>
      <c r="M20" s="241">
        <f>DB_FEConversion!O20</f>
        <v>1738.3795520000001</v>
      </c>
      <c r="N20" s="241">
        <f>SUM(DB_FEConversion!P20:Q20)</f>
        <v>1195.1134552000001</v>
      </c>
      <c r="O20" s="241">
        <f>DB_FEConversion!S20</f>
        <v>1785.3519786666668</v>
      </c>
      <c r="P20" s="241">
        <f>DB_FEConversion!T20</f>
        <v>300873.38400000002</v>
      </c>
      <c r="Q20" s="241">
        <f>SUM(DB_FEConversion!U20:V20)</f>
        <v>191936.83095999999</v>
      </c>
      <c r="R20" s="241">
        <f>DB_FEConversion!X20</f>
        <v>658879.89688888891</v>
      </c>
      <c r="S20" s="241">
        <f>DB_FEConversion!Y20</f>
        <v>279143.63959999999</v>
      </c>
      <c r="T20" s="241">
        <f>SUM(DB_FEConversion!Z20:AB20)</f>
        <v>184238.30853924103</v>
      </c>
      <c r="U20" s="241">
        <f>DB_FEConversion!AD20</f>
        <v>1251.5333292</v>
      </c>
      <c r="V20" s="241">
        <f>SUM(DB_FEConversion!AE20:AF20)</f>
        <v>29011.315387320003</v>
      </c>
      <c r="W20" s="241">
        <f>DB_FEConversion!AG20</f>
        <v>406157.98608</v>
      </c>
      <c r="X20" s="241">
        <f>SUM(DB_FEConversion!AH20:AI20)</f>
        <v>3170093.1353279995</v>
      </c>
      <c r="Y20" s="241">
        <f>DB_FEConversion!AJ20</f>
        <v>358930.31328</v>
      </c>
      <c r="Z20" s="241">
        <f>DB_FEConversion!AK20</f>
        <v>1837.5680000000002</v>
      </c>
      <c r="AA20" s="241">
        <f>DB_FEConversion!AL20</f>
        <v>1991.1091200000001</v>
      </c>
      <c r="AB20" s="241">
        <f>DB_FEConversion!AM20</f>
        <v>163543.552</v>
      </c>
      <c r="AC20" s="241">
        <f>DB_FEConversion!AN20</f>
        <v>449938.94399999996</v>
      </c>
      <c r="AD20" s="241">
        <f>DB_FEConversion!AO20</f>
        <v>87743.872000000003</v>
      </c>
      <c r="AE20" s="241">
        <f>DB_FEConversion!AP20</f>
        <v>14967.537479999997</v>
      </c>
      <c r="AF20" s="241">
        <f>DB_FEConversion!AQ20</f>
        <v>2042146.2095999999</v>
      </c>
      <c r="AG20" s="241">
        <f>DB_FEConversion!AR20</f>
        <v>1701788.5079999999</v>
      </c>
      <c r="AH20" s="241">
        <f>DB_FEConversion!AX20</f>
        <v>0</v>
      </c>
      <c r="AI20" s="241">
        <f>SUM(DB_FEConversion!AW20,DB_FEConversion!AY20,DB_FEConversion!AZ20)</f>
        <v>9565.2445194588618</v>
      </c>
      <c r="AJ20" s="241">
        <f>DB_FEConversion!BF20</f>
        <v>397961.22765944997</v>
      </c>
      <c r="AK20" s="241">
        <f>SUM(DB_FEConversion!BE20,DB_FEConversion!BG20,DB_FEConversion!BH20)</f>
        <v>2661904.3853856828</v>
      </c>
      <c r="AL20" s="241">
        <f>DB_FEConversion!BI20</f>
        <v>368398.39360474795</v>
      </c>
      <c r="AM20" s="241">
        <f>DB_FEConversion!BJ20</f>
        <v>4906.5944399999998</v>
      </c>
      <c r="AN20" s="241">
        <f>DB_FEConversion!BK20</f>
        <v>2081.0525999999995</v>
      </c>
      <c r="AO20" s="241">
        <f>DB_FEConversion!BL20</f>
        <v>367994.58299999998</v>
      </c>
      <c r="AP20" s="241">
        <f>DB_FEConversion!BM20</f>
        <v>524659.73999999987</v>
      </c>
      <c r="AQ20" s="241">
        <f>DB_FEConversion!BN20</f>
        <v>259772.52015</v>
      </c>
      <c r="AR20" s="241">
        <f>SUM(DB_FEConversion!BP20,DB_FEConversion!BR20)</f>
        <v>85.597533593906306</v>
      </c>
      <c r="AS20" s="241">
        <f>DB_FEConversion!BQ20</f>
        <v>107.4941616</v>
      </c>
      <c r="AT20" s="241">
        <f>SUM(DB_FEConversion!BT20,DB_FEConversion!BV20)</f>
        <v>20827.541069759394</v>
      </c>
      <c r="AU20" s="241">
        <f>DB_FEConversion!BU20</f>
        <v>32427.405416000001</v>
      </c>
      <c r="AV20" s="241">
        <f>SUM(DB_FEConversion!BX20,DB_FEConversion!BZ20)</f>
        <v>10946.798063085947</v>
      </c>
      <c r="AW20" s="241">
        <f>DB_FEConversion!BY20</f>
        <v>16840.751983999999</v>
      </c>
      <c r="AX20" s="241">
        <f>DB_FEConversion!CA20</f>
        <v>1809.0488</v>
      </c>
      <c r="AY20" s="241">
        <f>DB_FEConversion!CB20</f>
        <v>8482.4396590909091</v>
      </c>
      <c r="AZ20" s="241">
        <f>DB_FEConversion!CC20</f>
        <v>1189797.4800000002</v>
      </c>
      <c r="BA20" s="241">
        <f>DB_FEConversion!CD20</f>
        <v>677913.85227272729</v>
      </c>
      <c r="BB20" s="241">
        <f>DB_FEConversion!CE20</f>
        <v>890608.64000000013</v>
      </c>
      <c r="BC20" s="241">
        <f>DB_FEConversion!CG20</f>
        <v>5352.8991999999998</v>
      </c>
      <c r="BD20" s="241">
        <f>DB_FEConversion!CH20</f>
        <v>8029.3487999999998</v>
      </c>
      <c r="BE20" s="241">
        <f>DB_FEConversion!CI20</f>
        <v>7109.3192499999996</v>
      </c>
      <c r="BF20" s="241">
        <f>DB_FEConversion!CK20</f>
        <v>1006345.0496</v>
      </c>
      <c r="BG20" s="241">
        <f>DB_FEConversion!CL20</f>
        <v>1509517.5744</v>
      </c>
      <c r="BH20" s="241">
        <f>DB_FEConversion!CM20</f>
        <v>2132795.7749999999</v>
      </c>
      <c r="BI20" s="241">
        <f>DB_FEConversion!CO20</f>
        <v>856463.87199999997</v>
      </c>
      <c r="BJ20" s="241">
        <f>DB_FEConversion!CP20</f>
        <v>1288710.4823999996</v>
      </c>
      <c r="BK20" s="241">
        <f>SUM(DB_FEConversion!CS20:CT20)</f>
        <v>9.1</v>
      </c>
      <c r="BL20" s="241">
        <f>DB_FEConversion!CU20</f>
        <v>38.702370000000002</v>
      </c>
      <c r="BM20" s="241">
        <f>DB_FEConversion!CV20</f>
        <v>5.625</v>
      </c>
      <c r="BN20" s="241">
        <f>SUM(DB_FEConversion!CX20:CY20)</f>
        <v>1121.8499999999999</v>
      </c>
      <c r="BO20" s="241">
        <f>DB_FEConversion!CZ20</f>
        <v>1471.8855000000001</v>
      </c>
      <c r="BP20" s="241">
        <f>DB_FEConversion!DA20</f>
        <v>1856.25</v>
      </c>
      <c r="BQ20" s="241">
        <f>SUM(DB_FEConversion!DC20:DD20)</f>
        <v>987.25</v>
      </c>
      <c r="BR20" s="241">
        <f>DB_FEConversion!DE20</f>
        <v>1034.8027500000001</v>
      </c>
      <c r="BS20" s="241">
        <f>DB_FEConversion!DH20</f>
        <v>0</v>
      </c>
      <c r="BT20" s="241">
        <f>DB_FEConversion!DI20</f>
        <v>0</v>
      </c>
      <c r="BU20" s="241">
        <f>DB_FEConversion!DJ20</f>
        <v>0</v>
      </c>
      <c r="BV20" s="241">
        <f>DB_FEConversion!DL20</f>
        <v>0</v>
      </c>
      <c r="BW20" s="241">
        <f>DB_FEConversion!DM20</f>
        <v>0</v>
      </c>
      <c r="BX20" s="241">
        <f>DB_FEConversion!DN20</f>
        <v>0</v>
      </c>
      <c r="BY20" s="241">
        <f>DB_FEConversion!DP20</f>
        <v>0</v>
      </c>
      <c r="BZ20" s="241">
        <f>DB_FEConversion!DQ20</f>
        <v>0</v>
      </c>
      <c r="CA20" s="205">
        <f t="shared" si="0"/>
        <v>31958.258334793903</v>
      </c>
      <c r="CB20" s="205">
        <f t="shared" si="1"/>
        <v>9473.0511230000011</v>
      </c>
      <c r="CC20" s="205">
        <f t="shared" si="2"/>
        <v>60043.780296803103</v>
      </c>
      <c r="CD20" s="205">
        <f t="shared" si="3"/>
        <v>5900077.9230092093</v>
      </c>
      <c r="CE20" s="205">
        <f t="shared" si="4"/>
        <v>1741239.8867260001</v>
      </c>
      <c r="CF20" s="205">
        <f t="shared" si="5"/>
        <v>10281274.759288631</v>
      </c>
      <c r="CG20" s="205">
        <f t="shared" si="6"/>
        <v>4817899.2066978347</v>
      </c>
      <c r="CH20" s="205">
        <f t="shared" si="7"/>
        <v>1493794.8185282408</v>
      </c>
      <c r="CI20" s="241">
        <f>SUM(DB_FEConversion!DS20:DW20)</f>
        <v>22677.164009200496</v>
      </c>
      <c r="CJ20" s="241">
        <f>SUM(DB_FEConversion!DX20:EB20)</f>
        <v>1375695.7596741924</v>
      </c>
      <c r="CK20" s="241">
        <f>SUM(DB_FEConversion!EC20:EG20)</f>
        <v>955401.17333440762</v>
      </c>
      <c r="CL20" s="241">
        <f>SUM(DB_FEConversion!EH20:EJ20)</f>
        <v>10331.068745999999</v>
      </c>
      <c r="CM20" s="241">
        <f>SUM(DB_FEConversion!EK20:EM20)</f>
        <v>1185863.5316232</v>
      </c>
      <c r="CN20" s="241">
        <f>SUM(DB_FEConversion!EN20:EP20)</f>
        <v>812852.72756159992</v>
      </c>
      <c r="CO20" s="205">
        <f t="shared" si="8"/>
        <v>33008.232755200494</v>
      </c>
      <c r="CP20" s="205">
        <f t="shared" si="9"/>
        <v>2561559.2912973925</v>
      </c>
      <c r="CQ20" s="205">
        <f t="shared" si="10"/>
        <v>1768253.9008960077</v>
      </c>
      <c r="CR20" s="205">
        <f t="shared" si="11"/>
        <v>64966.491089994393</v>
      </c>
      <c r="CS20" s="205">
        <f t="shared" si="12"/>
        <v>8461637.2143066023</v>
      </c>
      <c r="CT20" s="205">
        <f t="shared" si="13"/>
        <v>6586153.1075938419</v>
      </c>
      <c r="CU20" s="267">
        <f t="shared" si="14"/>
        <v>1.0328545570101815</v>
      </c>
      <c r="CV20" s="267">
        <f t="shared" si="15"/>
        <v>0.43415685770992724</v>
      </c>
      <c r="CW20" s="267">
        <f t="shared" si="16"/>
        <v>0.36701762013571898</v>
      </c>
    </row>
    <row r="21" spans="1:101" x14ac:dyDescent="0.2">
      <c r="A21" s="203">
        <v>33</v>
      </c>
      <c r="B21" s="203" t="s">
        <v>50</v>
      </c>
      <c r="C21" s="203">
        <v>1975</v>
      </c>
      <c r="D21" s="204" t="s">
        <v>202</v>
      </c>
      <c r="E21" s="241">
        <f>DB_FEConversion!E21</f>
        <v>0</v>
      </c>
      <c r="F21" s="241">
        <f>DB_FEConversion!F21</f>
        <v>34.292920199999998</v>
      </c>
      <c r="G21" s="241">
        <f>SUM(DB_FEConversion!G21:H21)</f>
        <v>4.1271076000000004</v>
      </c>
      <c r="H21" s="241">
        <f>DB_FEConversion!I21</f>
        <v>1108.26</v>
      </c>
      <c r="I21" s="241">
        <f>DB_FEConversion!J21</f>
        <v>1971.3844499999998</v>
      </c>
      <c r="J21" s="241">
        <f>SUM(DB_FEConversion!K21:L21)</f>
        <v>1082.7126800000001</v>
      </c>
      <c r="K21" s="241">
        <f>DB_FEConversion!M21</f>
        <v>1043.4000000000001</v>
      </c>
      <c r="L21" s="241">
        <f>DB_FEConversion!N21</f>
        <v>994.86145499999998</v>
      </c>
      <c r="M21" s="241">
        <f>DB_FEConversion!O21</f>
        <v>3098.265664</v>
      </c>
      <c r="N21" s="241">
        <f>SUM(DB_FEConversion!P21:Q21)</f>
        <v>2130.0175664000003</v>
      </c>
      <c r="O21" s="241">
        <f>DB_FEConversion!S21</f>
        <v>3181.9833173333341</v>
      </c>
      <c r="P21" s="241">
        <f>DB_FEConversion!T21</f>
        <v>536238.28799999994</v>
      </c>
      <c r="Q21" s="241">
        <f>SUM(DB_FEConversion!U21:V21)</f>
        <v>342083.69072000007</v>
      </c>
      <c r="R21" s="241">
        <f>DB_FEConversion!X21</f>
        <v>1174303.3671111113</v>
      </c>
      <c r="S21" s="241">
        <f>DB_FEConversion!Y21</f>
        <v>497509.96719999996</v>
      </c>
      <c r="T21" s="241">
        <f>SUM(DB_FEConversion!Z21:AB21)</f>
        <v>328362.82771725126</v>
      </c>
      <c r="U21" s="241">
        <f>DB_FEConversion!AD21</f>
        <v>1991.81367</v>
      </c>
      <c r="V21" s="241">
        <f>SUM(DB_FEConversion!AE21:AF21)</f>
        <v>46171.470807000005</v>
      </c>
      <c r="W21" s="241">
        <f>DB_FEConversion!AG21</f>
        <v>646399.90799999994</v>
      </c>
      <c r="X21" s="241">
        <f>SUM(DB_FEConversion!AH21:AI21)</f>
        <v>5045199.1128000002</v>
      </c>
      <c r="Y21" s="241">
        <f>DB_FEConversion!AJ21</f>
        <v>571237.12799999991</v>
      </c>
      <c r="Z21" s="241">
        <f>DB_FEConversion!AK21</f>
        <v>0.58200000000000007</v>
      </c>
      <c r="AA21" s="241">
        <f>DB_FEConversion!AL21</f>
        <v>0.63062999999999991</v>
      </c>
      <c r="AB21" s="241">
        <f>DB_FEConversion!AM21</f>
        <v>51.798000000000002</v>
      </c>
      <c r="AC21" s="241">
        <f>DB_FEConversion!AN21</f>
        <v>142.50599999999997</v>
      </c>
      <c r="AD21" s="241">
        <f>DB_FEConversion!AO21</f>
        <v>27.790500000000005</v>
      </c>
      <c r="AE21" s="241">
        <f>DB_FEConversion!AP21</f>
        <v>543.46382999999992</v>
      </c>
      <c r="AF21" s="241">
        <f>DB_FEConversion!AQ21</f>
        <v>74149.311600000001</v>
      </c>
      <c r="AG21" s="241">
        <f>DB_FEConversion!AR21</f>
        <v>61791.093000000008</v>
      </c>
      <c r="AH21" s="241">
        <f>DB_FEConversion!AX21</f>
        <v>0</v>
      </c>
      <c r="AI21" s="241">
        <f>SUM(DB_FEConversion!AW21,DB_FEConversion!AY21,DB_FEConversion!AZ21)</f>
        <v>126722.62866569984</v>
      </c>
      <c r="AJ21" s="241">
        <f>DB_FEConversion!BF21</f>
        <v>5272284.7569073495</v>
      </c>
      <c r="AK21" s="241">
        <f>SUM(DB_FEConversion!BE21,DB_FEConversion!BG21,DB_FEConversion!BH21)</f>
        <v>35265540.811486892</v>
      </c>
      <c r="AL21" s="241">
        <f>DB_FEConversion!BI21</f>
        <v>4880629.3178228028</v>
      </c>
      <c r="AM21" s="241">
        <f>DB_FEConversion!BJ21</f>
        <v>1564.2324719999999</v>
      </c>
      <c r="AN21" s="241">
        <f>DB_FEConversion!BK21</f>
        <v>663.44387999999981</v>
      </c>
      <c r="AO21" s="241">
        <f>DB_FEConversion!BL21</f>
        <v>117317.43540000002</v>
      </c>
      <c r="AP21" s="241">
        <f>DB_FEConversion!BM21</f>
        <v>167262.61199999996</v>
      </c>
      <c r="AQ21" s="241">
        <f>DB_FEConversion!BN21</f>
        <v>82816.017570000011</v>
      </c>
      <c r="AR21" s="241">
        <f>SUM(DB_FEConversion!BP21,DB_FEConversion!BR21)</f>
        <v>1200.0719194879696</v>
      </c>
      <c r="AS21" s="241">
        <f>DB_FEConversion!BQ21</f>
        <v>1507.0612367999997</v>
      </c>
      <c r="AT21" s="241">
        <f>SUM(DB_FEConversion!BT21,DB_FEConversion!BV21)</f>
        <v>292000.78717665339</v>
      </c>
      <c r="AU21" s="241">
        <f>DB_FEConversion!BU21</f>
        <v>454630.13976799999</v>
      </c>
      <c r="AV21" s="241">
        <f>SUM(DB_FEConversion!BX21,DB_FEConversion!BZ21)</f>
        <v>153473.40527519546</v>
      </c>
      <c r="AW21" s="241">
        <f>DB_FEConversion!BY21</f>
        <v>236106.26043199998</v>
      </c>
      <c r="AX21" s="241">
        <f>DB_FEConversion!CA21</f>
        <v>1353.575184</v>
      </c>
      <c r="AY21" s="241">
        <f>DB_FEConversion!CB21</f>
        <v>6346.7717522727262</v>
      </c>
      <c r="AZ21" s="241">
        <f>DB_FEConversion!CC21</f>
        <v>890235.98640000017</v>
      </c>
      <c r="BA21" s="241">
        <f>DB_FEConversion!CD21</f>
        <v>507231.95931818173</v>
      </c>
      <c r="BB21" s="241">
        <f>DB_FEConversion!CE21</f>
        <v>666375.4752000001</v>
      </c>
      <c r="BC21" s="241">
        <f>DB_FEConversion!CG21</f>
        <v>2202.3584000000005</v>
      </c>
      <c r="BD21" s="241">
        <f>DB_FEConversion!CH21</f>
        <v>3303.5375999999997</v>
      </c>
      <c r="BE21" s="241">
        <f>DB_FEConversion!CI21</f>
        <v>2925.0072499999997</v>
      </c>
      <c r="BF21" s="241">
        <f>DB_FEConversion!CK21</f>
        <v>414043.37920000008</v>
      </c>
      <c r="BG21" s="241">
        <f>DB_FEConversion!CL21</f>
        <v>621065.06880000001</v>
      </c>
      <c r="BH21" s="241">
        <f>DB_FEConversion!CM21</f>
        <v>877502.17499999993</v>
      </c>
      <c r="BI21" s="241">
        <f>DB_FEConversion!CO21</f>
        <v>352377.34400000004</v>
      </c>
      <c r="BJ21" s="241">
        <f>DB_FEConversion!CP21</f>
        <v>530217.78479999991</v>
      </c>
      <c r="BK21" s="241">
        <f>SUM(DB_FEConversion!CS21:CT21)</f>
        <v>3.2759999999999998</v>
      </c>
      <c r="BL21" s="241">
        <f>DB_FEConversion!CU21</f>
        <v>13.932853199999998</v>
      </c>
      <c r="BM21" s="241">
        <f>DB_FEConversion!CV21</f>
        <v>2.0249999999999999</v>
      </c>
      <c r="BN21" s="241">
        <f>SUM(DB_FEConversion!CX21:CY21)</f>
        <v>403.86599999999999</v>
      </c>
      <c r="BO21" s="241">
        <f>DB_FEConversion!CZ21</f>
        <v>529.87877999999989</v>
      </c>
      <c r="BP21" s="241">
        <f>DB_FEConversion!DA21</f>
        <v>668.25</v>
      </c>
      <c r="BQ21" s="241">
        <f>SUM(DB_FEConversion!DC21:DD21)</f>
        <v>355.40999999999997</v>
      </c>
      <c r="BR21" s="241">
        <f>DB_FEConversion!DE21</f>
        <v>372.52899000000002</v>
      </c>
      <c r="BS21" s="241">
        <f>DB_FEConversion!DH21</f>
        <v>0</v>
      </c>
      <c r="BT21" s="241">
        <f>DB_FEConversion!DI21</f>
        <v>0</v>
      </c>
      <c r="BU21" s="241">
        <f>DB_FEConversion!DJ21</f>
        <v>0</v>
      </c>
      <c r="BV21" s="241">
        <f>DB_FEConversion!DL21</f>
        <v>0</v>
      </c>
      <c r="BW21" s="241">
        <f>DB_FEConversion!DM21</f>
        <v>0</v>
      </c>
      <c r="BX21" s="241">
        <f>DB_FEConversion!DN21</f>
        <v>0</v>
      </c>
      <c r="BY21" s="241">
        <f>DB_FEConversion!DP21</f>
        <v>0</v>
      </c>
      <c r="BZ21" s="241">
        <f>DB_FEConversion!DQ21</f>
        <v>0</v>
      </c>
      <c r="CA21" s="205">
        <f t="shared" si="0"/>
        <v>11957.63913948797</v>
      </c>
      <c r="CB21" s="205">
        <f t="shared" si="1"/>
        <v>6988.8421765999992</v>
      </c>
      <c r="CC21" s="205">
        <f t="shared" si="2"/>
        <v>186018.0884099059</v>
      </c>
      <c r="CD21" s="205">
        <f t="shared" si="3"/>
        <v>8244233.776684003</v>
      </c>
      <c r="CE21" s="205">
        <f t="shared" si="4"/>
        <v>1420280.162518</v>
      </c>
      <c r="CF21" s="205">
        <f t="shared" si="5"/>
        <v>43038933.506396189</v>
      </c>
      <c r="CG21" s="205">
        <f t="shared" si="6"/>
        <v>7267636.348567998</v>
      </c>
      <c r="CH21" s="205">
        <f t="shared" si="7"/>
        <v>1096054.263394251</v>
      </c>
      <c r="CI21" s="241">
        <f>SUM(DB_FEConversion!DS21:DW21)</f>
        <v>24132.660521285125</v>
      </c>
      <c r="CJ21" s="241">
        <f>SUM(DB_FEConversion!DX21:EB21)</f>
        <v>1439433.3774247295</v>
      </c>
      <c r="CK21" s="241">
        <f>SUM(DB_FEConversion!EC21:EG21)</f>
        <v>965751.74568859034</v>
      </c>
      <c r="CL21" s="241">
        <f>SUM(DB_FEConversion!EH21:EJ21)</f>
        <v>14696.2528564</v>
      </c>
      <c r="CM21" s="241">
        <f>SUM(DB_FEConversion!EK21:EM21)</f>
        <v>1657824.7206023997</v>
      </c>
      <c r="CN21" s="241">
        <f>SUM(DB_FEConversion!EN21:EP21)</f>
        <v>1129142.3310367998</v>
      </c>
      <c r="CO21" s="205">
        <f t="shared" si="8"/>
        <v>38828.913377685123</v>
      </c>
      <c r="CP21" s="205">
        <f t="shared" si="9"/>
        <v>3097258.0980271292</v>
      </c>
      <c r="CQ21" s="205">
        <f t="shared" si="10"/>
        <v>2094894.0767253903</v>
      </c>
      <c r="CR21" s="205">
        <f t="shared" si="11"/>
        <v>50786.552517173091</v>
      </c>
      <c r="CS21" s="205">
        <f t="shared" si="12"/>
        <v>11341491.874711132</v>
      </c>
      <c r="CT21" s="205">
        <f t="shared" si="13"/>
        <v>9362530.4252933878</v>
      </c>
      <c r="CU21" s="267">
        <f t="shared" si="14"/>
        <v>3.2472056502741884</v>
      </c>
      <c r="CV21" s="267">
        <f t="shared" si="15"/>
        <v>0.37568780579544758</v>
      </c>
      <c r="CW21" s="267">
        <f t="shared" si="16"/>
        <v>0.28824971094462704</v>
      </c>
    </row>
    <row r="22" spans="1:101" x14ac:dyDescent="0.2">
      <c r="A22" s="203">
        <v>35</v>
      </c>
      <c r="B22" s="203" t="s">
        <v>51</v>
      </c>
      <c r="C22" s="203">
        <v>1975</v>
      </c>
      <c r="D22" s="204" t="s">
        <v>202</v>
      </c>
      <c r="E22" s="241">
        <f>DB_FEConversion!E22</f>
        <v>0</v>
      </c>
      <c r="F22" s="241">
        <f>DB_FEConversion!F22</f>
        <v>96004.610979199977</v>
      </c>
      <c r="G22" s="241">
        <f>SUM(DB_FEConversion!G22:H22)</f>
        <v>11554.027982933338</v>
      </c>
      <c r="H22" s="241">
        <f>DB_FEConversion!I22</f>
        <v>3102624.9600000004</v>
      </c>
      <c r="I22" s="241">
        <f>DB_FEConversion!J22</f>
        <v>5518981.6471999995</v>
      </c>
      <c r="J22" s="241">
        <f>SUM(DB_FEConversion!K22:L22)</f>
        <v>3031104.0599466674</v>
      </c>
      <c r="K22" s="241">
        <f>DB_FEConversion!M22</f>
        <v>2921046.4000000004</v>
      </c>
      <c r="L22" s="241">
        <f>DB_FEConversion!N22</f>
        <v>2785160.5056799999</v>
      </c>
      <c r="M22" s="241">
        <f>DB_FEConversion!O22</f>
        <v>24302.943184</v>
      </c>
      <c r="N22" s="241">
        <f>SUM(DB_FEConversion!P22:Q22)</f>
        <v>16707.9590684</v>
      </c>
      <c r="O22" s="241">
        <f>DB_FEConversion!S22</f>
        <v>24959.62843733334</v>
      </c>
      <c r="P22" s="241">
        <f>DB_FEConversion!T22</f>
        <v>4206278.6280000005</v>
      </c>
      <c r="Q22" s="241">
        <f>SUM(DB_FEConversion!U22:V22)</f>
        <v>2683320.7353200004</v>
      </c>
      <c r="R22" s="241">
        <f>DB_FEConversion!X22</f>
        <v>9211291.447111113</v>
      </c>
      <c r="S22" s="241">
        <f>DB_FEConversion!Y22</f>
        <v>3902491.8382000001</v>
      </c>
      <c r="T22" s="241">
        <f>SUM(DB_FEConversion!Z22:AB22)</f>
        <v>2575693.6335301744</v>
      </c>
      <c r="U22" s="241">
        <f>DB_FEConversion!AD22</f>
        <v>2862.7170263999997</v>
      </c>
      <c r="V22" s="241">
        <f>SUM(DB_FEConversion!AE22:AF22)</f>
        <v>66359.548387439994</v>
      </c>
      <c r="W22" s="241">
        <f>DB_FEConversion!AG22</f>
        <v>929032.69535999978</v>
      </c>
      <c r="X22" s="241">
        <f>SUM(DB_FEConversion!AH22:AI22)</f>
        <v>7251168.9317760002</v>
      </c>
      <c r="Y22" s="241">
        <f>DB_FEConversion!AJ22</f>
        <v>821005.63775999984</v>
      </c>
      <c r="Z22" s="241">
        <f>DB_FEConversion!AK22</f>
        <v>2.7160000000000002</v>
      </c>
      <c r="AA22" s="241">
        <f>DB_FEConversion!AL22</f>
        <v>2.9429399999999997</v>
      </c>
      <c r="AB22" s="241">
        <f>DB_FEConversion!AM22</f>
        <v>241.72400000000002</v>
      </c>
      <c r="AC22" s="241">
        <f>DB_FEConversion!AN22</f>
        <v>665.02799999999991</v>
      </c>
      <c r="AD22" s="241">
        <f>DB_FEConversion!AO22</f>
        <v>129.68900000000002</v>
      </c>
      <c r="AE22" s="241">
        <f>DB_FEConversion!AP22</f>
        <v>117236.97215999999</v>
      </c>
      <c r="AF22" s="241">
        <f>DB_FEConversion!AQ22</f>
        <v>15995619.7632</v>
      </c>
      <c r="AG22" s="241">
        <f>DB_FEConversion!AR22</f>
        <v>13329683.136</v>
      </c>
      <c r="AH22" s="241">
        <f>DB_FEConversion!AX22</f>
        <v>0</v>
      </c>
      <c r="AI22" s="241">
        <f>SUM(DB_FEConversion!AW22,DB_FEConversion!AY22,DB_FEConversion!AZ22)</f>
        <v>661735.4327791112</v>
      </c>
      <c r="AJ22" s="241">
        <f>DB_FEConversion!BF22</f>
        <v>27531449.371608004</v>
      </c>
      <c r="AK22" s="241">
        <f>SUM(DB_FEConversion!BE22,DB_FEConversion!BG22,DB_FEConversion!BH22)</f>
        <v>184153833.90318823</v>
      </c>
      <c r="AL22" s="241">
        <f>DB_FEConversion!BI22</f>
        <v>25486255.989717122</v>
      </c>
      <c r="AM22" s="241">
        <f>DB_FEConversion!BJ22</f>
        <v>20623.827311999998</v>
      </c>
      <c r="AN22" s="241">
        <f>DB_FEConversion!BK22</f>
        <v>8747.2624799999994</v>
      </c>
      <c r="AO22" s="241">
        <f>DB_FEConversion!BL22</f>
        <v>1546787.0484</v>
      </c>
      <c r="AP22" s="241">
        <f>DB_FEConversion!BM22</f>
        <v>2205295.7519999999</v>
      </c>
      <c r="AQ22" s="241">
        <f>DB_FEConversion!BN22</f>
        <v>1091898.59922</v>
      </c>
      <c r="AR22" s="241">
        <f>SUM(DB_FEConversion!BP22,DB_FEConversion!BR22)</f>
        <v>10269.476970483287</v>
      </c>
      <c r="AS22" s="241">
        <f>DB_FEConversion!BQ22</f>
        <v>12896.502628799999</v>
      </c>
      <c r="AT22" s="241">
        <f>SUM(DB_FEConversion!BT22,DB_FEConversion!BV22)</f>
        <v>2498763.0412626239</v>
      </c>
      <c r="AU22" s="241">
        <f>DB_FEConversion!BU22</f>
        <v>3890444.9596879999</v>
      </c>
      <c r="AV22" s="241">
        <f>SUM(DB_FEConversion!BX22,DB_FEConversion!BZ22)</f>
        <v>1313330.9558044933</v>
      </c>
      <c r="AW22" s="241">
        <f>DB_FEConversion!BY22</f>
        <v>2020452.0785119999</v>
      </c>
      <c r="AX22" s="241">
        <f>DB_FEConversion!CA22</f>
        <v>1955.0729119999999</v>
      </c>
      <c r="AY22" s="241">
        <f>DB_FEConversion!CB22</f>
        <v>9167.1313704545446</v>
      </c>
      <c r="AZ22" s="241">
        <f>DB_FEConversion!CC22</f>
        <v>1285836.4151999999</v>
      </c>
      <c r="BA22" s="241">
        <f>DB_FEConversion!CD22</f>
        <v>732634.19386363635</v>
      </c>
      <c r="BB22" s="241">
        <f>DB_FEConversion!CE22</f>
        <v>962497.43359999999</v>
      </c>
      <c r="BC22" s="241">
        <f>DB_FEConversion!CG22</f>
        <v>75551.06240000001</v>
      </c>
      <c r="BD22" s="241">
        <f>DB_FEConversion!CH22</f>
        <v>113326.59360000001</v>
      </c>
      <c r="BE22" s="241">
        <f>DB_FEConversion!CI22</f>
        <v>100341.25474999999</v>
      </c>
      <c r="BF22" s="241">
        <f>DB_FEConversion!CK22</f>
        <v>14203599.731200002</v>
      </c>
      <c r="BG22" s="241">
        <f>DB_FEConversion!CL22</f>
        <v>21305399.596799999</v>
      </c>
      <c r="BH22" s="241">
        <f>DB_FEConversion!CM22</f>
        <v>30102376.425000001</v>
      </c>
      <c r="BI22" s="241">
        <f>DB_FEConversion!CO22</f>
        <v>12088169.984000001</v>
      </c>
      <c r="BJ22" s="241">
        <f>DB_FEConversion!CP22</f>
        <v>18188918.272799995</v>
      </c>
      <c r="BK22" s="241">
        <f>SUM(DB_FEConversion!CS22:CT22)</f>
        <v>45833.205600000008</v>
      </c>
      <c r="BL22" s="241">
        <f>DB_FEConversion!CU22</f>
        <v>194928.97597992004</v>
      </c>
      <c r="BM22" s="241">
        <f>DB_FEConversion!CV22</f>
        <v>28330.965000000004</v>
      </c>
      <c r="BN22" s="241">
        <f>SUM(DB_FEConversion!CX22:CY22)</f>
        <v>5650327.6596000008</v>
      </c>
      <c r="BO22" s="241">
        <f>DB_FEConversion!CZ22</f>
        <v>7413322.0594680011</v>
      </c>
      <c r="BP22" s="241">
        <f>DB_FEConversion!DA22</f>
        <v>9349218.4500000011</v>
      </c>
      <c r="BQ22" s="241">
        <f>SUM(DB_FEConversion!DC22:DD22)</f>
        <v>4972399.1460000006</v>
      </c>
      <c r="BR22" s="241">
        <f>DB_FEConversion!DE22</f>
        <v>5211904.0874940017</v>
      </c>
      <c r="BS22" s="241">
        <f>DB_FEConversion!DH22</f>
        <v>2705.8248800000001</v>
      </c>
      <c r="BT22" s="241">
        <f>DB_FEConversion!DI22</f>
        <v>1029.458298</v>
      </c>
      <c r="BU22" s="241">
        <f>DB_FEConversion!DJ22</f>
        <v>1960.6286699999998</v>
      </c>
      <c r="BV22" s="241">
        <f>DB_FEConversion!DL22</f>
        <v>430579.08960000001</v>
      </c>
      <c r="BW22" s="241">
        <f>DB_FEConversion!DM22</f>
        <v>112466.8314</v>
      </c>
      <c r="BX22" s="241">
        <f>DB_FEConversion!DN22</f>
        <v>863610.24749999994</v>
      </c>
      <c r="BY22" s="241">
        <f>DB_FEConversion!DP22</f>
        <v>376462.592</v>
      </c>
      <c r="BZ22" s="241">
        <f>DB_FEConversion!DQ22</f>
        <v>55340.821800000005</v>
      </c>
      <c r="CA22" s="205">
        <f t="shared" si="0"/>
        <v>301343.81844488333</v>
      </c>
      <c r="CB22" s="205">
        <f t="shared" si="1"/>
        <v>434894.10055431997</v>
      </c>
      <c r="CC22" s="205">
        <f t="shared" si="2"/>
        <v>913158.82279727235</v>
      </c>
      <c r="CD22" s="205">
        <f t="shared" si="3"/>
        <v>77381140.127430633</v>
      </c>
      <c r="CE22" s="205">
        <f t="shared" si="4"/>
        <v>40923935.829875998</v>
      </c>
      <c r="CF22" s="205">
        <f t="shared" si="5"/>
        <v>246901198.43838564</v>
      </c>
      <c r="CG22" s="205">
        <f t="shared" si="6"/>
        <v>67265371.401301607</v>
      </c>
      <c r="CH22" s="205">
        <f t="shared" si="7"/>
        <v>30837469.39981617</v>
      </c>
      <c r="CI22" s="241">
        <f>SUM(DB_FEConversion!DS22:DW22)</f>
        <v>153164.07283918472</v>
      </c>
      <c r="CJ22" s="241">
        <f>SUM(DB_FEConversion!DX22:EB22)</f>
        <v>9166109.4717080034</v>
      </c>
      <c r="CK22" s="241">
        <f>SUM(DB_FEConversion!EC22:EG22)</f>
        <v>6198780.8373240801</v>
      </c>
      <c r="CL22" s="241">
        <f>SUM(DB_FEConversion!EH22:EJ22)</f>
        <v>77525.961582399992</v>
      </c>
      <c r="CM22" s="241">
        <f>SUM(DB_FEConversion!EK22:EM22)</f>
        <v>8209539.7199135991</v>
      </c>
      <c r="CN22" s="241">
        <f>SUM(DB_FEConversion!EN22:EP22)</f>
        <v>5456282.6321024001</v>
      </c>
      <c r="CO22" s="205">
        <f t="shared" si="8"/>
        <v>230690.03442158471</v>
      </c>
      <c r="CP22" s="205">
        <f t="shared" si="9"/>
        <v>17375649.191621602</v>
      </c>
      <c r="CQ22" s="205">
        <f t="shared" si="10"/>
        <v>11655063.469426479</v>
      </c>
      <c r="CR22" s="205">
        <f t="shared" si="11"/>
        <v>532033.85286646802</v>
      </c>
      <c r="CS22" s="205">
        <f t="shared" si="12"/>
        <v>94756789.319052234</v>
      </c>
      <c r="CT22" s="205">
        <f t="shared" si="13"/>
        <v>78920434.87072809</v>
      </c>
      <c r="CU22" s="267">
        <f t="shared" si="14"/>
        <v>0.7655376360865308</v>
      </c>
      <c r="CV22" s="267">
        <f t="shared" si="15"/>
        <v>0.2245463062835146</v>
      </c>
      <c r="CW22" s="267">
        <f t="shared" si="16"/>
        <v>0.17326988949325789</v>
      </c>
    </row>
    <row r="23" spans="1:101" x14ac:dyDescent="0.2">
      <c r="A23" s="203">
        <v>41</v>
      </c>
      <c r="B23" s="203" t="s">
        <v>52</v>
      </c>
      <c r="C23" s="203">
        <v>1975</v>
      </c>
      <c r="D23" s="204" t="s">
        <v>203</v>
      </c>
      <c r="E23" s="241">
        <f>DB_FEConversion!E23</f>
        <v>0</v>
      </c>
      <c r="F23" s="241">
        <f>DB_FEConversion!F23</f>
        <v>66378.203260599999</v>
      </c>
      <c r="G23" s="241">
        <f>SUM(DB_FEConversion!G23:H23)</f>
        <v>7988.5289894666666</v>
      </c>
      <c r="H23" s="241">
        <f>DB_FEConversion!I23</f>
        <v>2145174.7800000003</v>
      </c>
      <c r="I23" s="241">
        <f>DB_FEConversion!J23</f>
        <v>3815859.2783499998</v>
      </c>
      <c r="J23" s="241">
        <f>SUM(DB_FEConversion!K23:L23)</f>
        <v>2095724.7713733334</v>
      </c>
      <c r="K23" s="241">
        <f>DB_FEConversion!M23</f>
        <v>2019630.2000000002</v>
      </c>
      <c r="L23" s="241">
        <f>DB_FEConversion!N23</f>
        <v>1925677.8218650001</v>
      </c>
      <c r="M23" s="241">
        <f>DB_FEConversion!O23</f>
        <v>32075.834751999999</v>
      </c>
      <c r="N23" s="241">
        <f>SUM(DB_FEConversion!P23:Q23)</f>
        <v>22051.7214752</v>
      </c>
      <c r="O23" s="241">
        <f>DB_FEConversion!S23</f>
        <v>32942.549845333335</v>
      </c>
      <c r="P23" s="241">
        <f>DB_FEConversion!T23</f>
        <v>5551586.784</v>
      </c>
      <c r="Q23" s="241">
        <f>SUM(DB_FEConversion!U23:V23)</f>
        <v>3541536.1769600008</v>
      </c>
      <c r="R23" s="241">
        <f>DB_FEConversion!X23</f>
        <v>12157369.585777778</v>
      </c>
      <c r="S23" s="241">
        <f>DB_FEConversion!Y23</f>
        <v>5150638.8496000003</v>
      </c>
      <c r="T23" s="241">
        <f>SUM(DB_FEConversion!Z23:AB23)</f>
        <v>3399486.3393864208</v>
      </c>
      <c r="U23" s="241">
        <f>DB_FEConversion!AD23</f>
        <v>294.63024359999997</v>
      </c>
      <c r="V23" s="241">
        <f>SUM(DB_FEConversion!AE23:AF23)</f>
        <v>6829.7109795600018</v>
      </c>
      <c r="W23" s="241">
        <f>DB_FEConversion!AG23</f>
        <v>95615.852639999997</v>
      </c>
      <c r="X23" s="241">
        <f>SUM(DB_FEConversion!AH23:AI23)</f>
        <v>746288.80502400012</v>
      </c>
      <c r="Y23" s="241">
        <f>DB_FEConversion!AJ23</f>
        <v>84497.730240000004</v>
      </c>
      <c r="Z23" s="241">
        <f>DB_FEConversion!AK23</f>
        <v>0</v>
      </c>
      <c r="AA23" s="241">
        <f>DB_FEConversion!AL23</f>
        <v>0</v>
      </c>
      <c r="AB23" s="241">
        <f>DB_FEConversion!AM23</f>
        <v>0</v>
      </c>
      <c r="AC23" s="241">
        <f>DB_FEConversion!AN23</f>
        <v>0</v>
      </c>
      <c r="AD23" s="241">
        <f>DB_FEConversion!AO23</f>
        <v>0</v>
      </c>
      <c r="AE23" s="241">
        <f>DB_FEConversion!AP23</f>
        <v>164875.94360999999</v>
      </c>
      <c r="AF23" s="241">
        <f>DB_FEConversion!AQ23</f>
        <v>22495402.7172</v>
      </c>
      <c r="AG23" s="241">
        <f>DB_FEConversion!AR23</f>
        <v>18746168.931000002</v>
      </c>
      <c r="AH23" s="241">
        <f>DB_FEConversion!AX23</f>
        <v>0</v>
      </c>
      <c r="AI23" s="241">
        <f>SUM(DB_FEConversion!AW23,DB_FEConversion!AY23,DB_FEConversion!AZ23)</f>
        <v>32344.705787811316</v>
      </c>
      <c r="AJ23" s="241">
        <f>DB_FEConversion!BF23</f>
        <v>1345698.8786240998</v>
      </c>
      <c r="AK23" s="241">
        <f>SUM(DB_FEConversion!BE23,DB_FEConversion!BG23,DB_FEConversion!BH23)</f>
        <v>9001182.772215791</v>
      </c>
      <c r="AL23" s="241">
        <f>DB_FEConversion!BI23</f>
        <v>1245732.6762120239</v>
      </c>
      <c r="AM23" s="241">
        <f>DB_FEConversion!BJ23</f>
        <v>80104.214519999994</v>
      </c>
      <c r="AN23" s="241">
        <f>DB_FEConversion!BK23</f>
        <v>33974.905799999993</v>
      </c>
      <c r="AO23" s="241">
        <f>DB_FEConversion!BL23</f>
        <v>6007816.0890000006</v>
      </c>
      <c r="AP23" s="241">
        <f>DB_FEConversion!BM23</f>
        <v>8565504.4199999999</v>
      </c>
      <c r="AQ23" s="241">
        <f>DB_FEConversion!BN23</f>
        <v>4241001.35745</v>
      </c>
      <c r="AR23" s="241">
        <f>SUM(DB_FEConversion!BP23,DB_FEConversion!BR23)</f>
        <v>145.56632982046884</v>
      </c>
      <c r="AS23" s="241">
        <f>DB_FEConversion!BQ23</f>
        <v>182.80352159999995</v>
      </c>
      <c r="AT23" s="241">
        <f>SUM(DB_FEConversion!BT23,DB_FEConversion!BV23)</f>
        <v>35419.112974603151</v>
      </c>
      <c r="AU23" s="241">
        <f>DB_FEConversion!BU23</f>
        <v>55145.729015999998</v>
      </c>
      <c r="AV23" s="241">
        <f>SUM(DB_FEConversion!BX23,DB_FEConversion!BZ23)</f>
        <v>18616.017897070327</v>
      </c>
      <c r="AW23" s="241">
        <f>DB_FEConversion!BY23</f>
        <v>28639.218383999996</v>
      </c>
      <c r="AX23" s="241">
        <f>DB_FEConversion!CA23</f>
        <v>3389.3098719999998</v>
      </c>
      <c r="AY23" s="241">
        <f>DB_FEConversion!CB23</f>
        <v>15892.117711363635</v>
      </c>
      <c r="AZ23" s="241">
        <f>DB_FEConversion!CC23</f>
        <v>2229123.0312000001</v>
      </c>
      <c r="BA23" s="241">
        <f>DB_FEConversion!CD23</f>
        <v>1270092.9415909089</v>
      </c>
      <c r="BB23" s="241">
        <f>DB_FEConversion!CE23</f>
        <v>1668583.3216000001</v>
      </c>
      <c r="BC23" s="241">
        <f>DB_FEConversion!CG23</f>
        <v>120726.74240000002</v>
      </c>
      <c r="BD23" s="241">
        <f>DB_FEConversion!CH23</f>
        <v>181090.11360000001</v>
      </c>
      <c r="BE23" s="241">
        <f>DB_FEConversion!CI23</f>
        <v>160340.20474999998</v>
      </c>
      <c r="BF23" s="241">
        <f>DB_FEConversion!CK23</f>
        <v>22696627.571200002</v>
      </c>
      <c r="BG23" s="241">
        <f>DB_FEConversion!CL23</f>
        <v>34044941.356799997</v>
      </c>
      <c r="BH23" s="241">
        <f>DB_FEConversion!CM23</f>
        <v>48102061.424999997</v>
      </c>
      <c r="BI23" s="241">
        <f>DB_FEConversion!CO23</f>
        <v>19316278.784000002</v>
      </c>
      <c r="BJ23" s="241">
        <f>DB_FEConversion!CP23</f>
        <v>29064963.232799996</v>
      </c>
      <c r="BK23" s="241">
        <f>SUM(DB_FEConversion!CS23:CT23)</f>
        <v>225901.96720000004</v>
      </c>
      <c r="BL23" s="241">
        <f>DB_FEConversion!CU23</f>
        <v>960762.80420904025</v>
      </c>
      <c r="BM23" s="241">
        <f>DB_FEConversion!CV23</f>
        <v>139637.20500000002</v>
      </c>
      <c r="BN23" s="241">
        <f>SUM(DB_FEConversion!CX23:CY23)</f>
        <v>27849244.165199999</v>
      </c>
      <c r="BO23" s="241">
        <f>DB_FEConversion!CZ23</f>
        <v>36538662.631116003</v>
      </c>
      <c r="BP23" s="241">
        <f>DB_FEConversion!DA23</f>
        <v>46080277.649999999</v>
      </c>
      <c r="BQ23" s="241">
        <f>SUM(DB_FEConversion!DC23:DD23)</f>
        <v>24507881.002000004</v>
      </c>
      <c r="BR23" s="241">
        <f>DB_FEConversion!DE23</f>
        <v>25688349.108678009</v>
      </c>
      <c r="BS23" s="241">
        <f>DB_FEConversion!DH23</f>
        <v>30113.072</v>
      </c>
      <c r="BT23" s="241">
        <f>DB_FEConversion!DI23</f>
        <v>11456.821199999998</v>
      </c>
      <c r="BU23" s="241">
        <f>DB_FEConversion!DJ23</f>
        <v>21819.798000000003</v>
      </c>
      <c r="BV23" s="241">
        <f>DB_FEConversion!DL23</f>
        <v>4791906.24</v>
      </c>
      <c r="BW23" s="241">
        <f>DB_FEConversion!DM23</f>
        <v>1251641.1599999997</v>
      </c>
      <c r="BX23" s="241">
        <f>DB_FEConversion!DN23</f>
        <v>9611101.5</v>
      </c>
      <c r="BY23" s="241">
        <f>DB_FEConversion!DP23</f>
        <v>4189644.7999999998</v>
      </c>
      <c r="BZ23" s="241">
        <f>DB_FEConversion!DQ23</f>
        <v>615886.92000000004</v>
      </c>
      <c r="CA23" s="205">
        <f t="shared" si="0"/>
        <v>657627.28092742059</v>
      </c>
      <c r="CB23" s="205">
        <f t="shared" si="1"/>
        <v>1241922.4672664402</v>
      </c>
      <c r="CC23" s="205">
        <f t="shared" si="2"/>
        <v>451769.72686353495</v>
      </c>
      <c r="CD23" s="205">
        <f t="shared" si="3"/>
        <v>95243615.222038701</v>
      </c>
      <c r="CE23" s="205">
        <f t="shared" si="4"/>
        <v>79247786.332241997</v>
      </c>
      <c r="CF23" s="205">
        <f t="shared" si="5"/>
        <v>137629603.87098181</v>
      </c>
      <c r="CG23" s="205">
        <f t="shared" si="6"/>
        <v>81188673.669999108</v>
      </c>
      <c r="CH23" s="205">
        <f t="shared" si="7"/>
        <v>60723002.64111343</v>
      </c>
      <c r="CI23" s="241">
        <f>SUM(DB_FEConversion!DS23:DW23)</f>
        <v>115592.42490764463</v>
      </c>
      <c r="CJ23" s="241">
        <f>SUM(DB_FEConversion!DX23:EB23)</f>
        <v>7504440.5063719973</v>
      </c>
      <c r="CK23" s="241">
        <f>SUM(DB_FEConversion!EC23:EG23)</f>
        <v>5427048.8403543197</v>
      </c>
      <c r="CL23" s="241">
        <f>SUM(DB_FEConversion!EH23:EJ23)</f>
        <v>23215.142672399998</v>
      </c>
      <c r="CM23" s="241">
        <f>SUM(DB_FEConversion!EK23:EM23)</f>
        <v>2554290.5574599998</v>
      </c>
      <c r="CN23" s="241">
        <f>SUM(DB_FEConversion!EN23:EP23)</f>
        <v>1723443.2311775999</v>
      </c>
      <c r="CO23" s="205">
        <f t="shared" si="8"/>
        <v>138807.56758004462</v>
      </c>
      <c r="CP23" s="205">
        <f t="shared" si="9"/>
        <v>10058731.063831996</v>
      </c>
      <c r="CQ23" s="205">
        <f t="shared" si="10"/>
        <v>7150492.0715319198</v>
      </c>
      <c r="CR23" s="205">
        <f t="shared" si="11"/>
        <v>796434.84850746521</v>
      </c>
      <c r="CS23" s="205">
        <f t="shared" si="12"/>
        <v>105302346.2858707</v>
      </c>
      <c r="CT23" s="205">
        <f t="shared" si="13"/>
        <v>88339165.741531029</v>
      </c>
      <c r="CU23" s="267">
        <f t="shared" si="14"/>
        <v>0.21107331098595983</v>
      </c>
      <c r="CV23" s="267">
        <f t="shared" si="15"/>
        <v>0.10561055500027342</v>
      </c>
      <c r="CW23" s="267">
        <f t="shared" si="16"/>
        <v>8.8072532144027063E-2</v>
      </c>
    </row>
    <row r="24" spans="1:101" x14ac:dyDescent="0.2">
      <c r="A24" s="203">
        <v>42</v>
      </c>
      <c r="B24" s="203" t="s">
        <v>53</v>
      </c>
      <c r="C24" s="203">
        <v>1975</v>
      </c>
      <c r="D24" s="204" t="s">
        <v>203</v>
      </c>
      <c r="E24" s="241">
        <f>DB_FEConversion!E24</f>
        <v>0</v>
      </c>
      <c r="F24" s="241">
        <f>DB_FEConversion!F24</f>
        <v>0</v>
      </c>
      <c r="G24" s="241">
        <f>SUM(DB_FEConversion!G24:H24)</f>
        <v>0</v>
      </c>
      <c r="H24" s="241">
        <f>DB_FEConversion!I24</f>
        <v>0</v>
      </c>
      <c r="I24" s="241">
        <f>DB_FEConversion!J24</f>
        <v>0</v>
      </c>
      <c r="J24" s="241">
        <f>SUM(DB_FEConversion!K24:L24)</f>
        <v>0</v>
      </c>
      <c r="K24" s="241">
        <f>DB_FEConversion!M24</f>
        <v>0</v>
      </c>
      <c r="L24" s="241">
        <f>DB_FEConversion!N24</f>
        <v>0</v>
      </c>
      <c r="M24" s="241">
        <f>DB_FEConversion!O24</f>
        <v>9631.8231360000009</v>
      </c>
      <c r="N24" s="241">
        <f>SUM(DB_FEConversion!P24:Q24)</f>
        <v>6621.7538136000003</v>
      </c>
      <c r="O24" s="241">
        <f>DB_FEConversion!S24</f>
        <v>9892.0828160000019</v>
      </c>
      <c r="P24" s="241">
        <f>DB_FEConversion!T24</f>
        <v>1667046.3120000002</v>
      </c>
      <c r="Q24" s="241">
        <f>SUM(DB_FEConversion!U24:V24)</f>
        <v>1063462.5832800001</v>
      </c>
      <c r="R24" s="241">
        <f>DB_FEConversion!X24</f>
        <v>3650649.6106666671</v>
      </c>
      <c r="S24" s="241">
        <f>DB_FEConversion!Y24</f>
        <v>1546648.5228000002</v>
      </c>
      <c r="T24" s="241">
        <f>SUM(DB_FEConversion!Z24:AB24)</f>
        <v>1020807.4529432616</v>
      </c>
      <c r="U24" s="241">
        <f>DB_FEConversion!AD24</f>
        <v>1039.9889807999998</v>
      </c>
      <c r="V24" s="241">
        <f>SUM(DB_FEConversion!AE24:AF24)</f>
        <v>24107.586763679999</v>
      </c>
      <c r="W24" s="241">
        <f>DB_FEConversion!AG24</f>
        <v>337505.85791999992</v>
      </c>
      <c r="X24" s="241">
        <f>SUM(DB_FEConversion!AH24:AI24)</f>
        <v>2634258.1950719994</v>
      </c>
      <c r="Y24" s="241">
        <f>DB_FEConversion!AJ24</f>
        <v>298260.99071999994</v>
      </c>
      <c r="Z24" s="241">
        <f>DB_FEConversion!AK24</f>
        <v>0</v>
      </c>
      <c r="AA24" s="241">
        <f>DB_FEConversion!AL24</f>
        <v>0</v>
      </c>
      <c r="AB24" s="241">
        <f>DB_FEConversion!AM24</f>
        <v>0</v>
      </c>
      <c r="AC24" s="241">
        <f>DB_FEConversion!AN24</f>
        <v>0</v>
      </c>
      <c r="AD24" s="241">
        <f>DB_FEConversion!AO24</f>
        <v>0</v>
      </c>
      <c r="AE24" s="241">
        <f>DB_FEConversion!AP24</f>
        <v>126.38051999999999</v>
      </c>
      <c r="AF24" s="241">
        <f>DB_FEConversion!AQ24</f>
        <v>17243.150400000002</v>
      </c>
      <c r="AG24" s="241">
        <f>DB_FEConversion!AR24</f>
        <v>14369.292000000001</v>
      </c>
      <c r="AH24" s="241">
        <f>DB_FEConversion!AX24</f>
        <v>0</v>
      </c>
      <c r="AI24" s="241">
        <f>SUM(DB_FEConversion!AW24,DB_FEConversion!AY24,DB_FEConversion!AZ24)</f>
        <v>9612.1477064797418</v>
      </c>
      <c r="AJ24" s="241">
        <f>DB_FEConversion!BF24</f>
        <v>399912.63097694993</v>
      </c>
      <c r="AK24" s="241">
        <f>SUM(DB_FEConversion!BE24,DB_FEConversion!BG24,DB_FEConversion!BH24)</f>
        <v>2674957.0364669445</v>
      </c>
      <c r="AL24" s="241">
        <f>DB_FEConversion!BI24</f>
        <v>370204.83553294791</v>
      </c>
      <c r="AM24" s="241">
        <f>DB_FEConversion!BJ24</f>
        <v>21042.340703999998</v>
      </c>
      <c r="AN24" s="241">
        <f>DB_FEConversion!BK24</f>
        <v>8924.7681599999978</v>
      </c>
      <c r="AO24" s="241">
        <f>DB_FEConversion!BL24</f>
        <v>1578175.5528000002</v>
      </c>
      <c r="AP24" s="241">
        <f>DB_FEConversion!BM24</f>
        <v>2250047.1839999994</v>
      </c>
      <c r="AQ24" s="241">
        <f>DB_FEConversion!BN24</f>
        <v>1114056.1832400002</v>
      </c>
      <c r="AR24" s="241">
        <f>SUM(DB_FEConversion!BP24,DB_FEConversion!BR24)</f>
        <v>154.68995601703136</v>
      </c>
      <c r="AS24" s="241">
        <f>DB_FEConversion!BQ24</f>
        <v>194.26105440000001</v>
      </c>
      <c r="AT24" s="241">
        <f>SUM(DB_FEConversion!BT24,DB_FEConversion!BV24)</f>
        <v>37639.068285646907</v>
      </c>
      <c r="AU24" s="241">
        <f>DB_FEConversion!BU24</f>
        <v>58602.084744000007</v>
      </c>
      <c r="AV24" s="241">
        <f>SUM(DB_FEConversion!BX24,DB_FEConversion!BZ24)</f>
        <v>19782.809618554704</v>
      </c>
      <c r="AW24" s="241">
        <f>DB_FEConversion!BY24</f>
        <v>30434.231856000002</v>
      </c>
      <c r="AX24" s="241">
        <f>DB_FEConversion!CA24</f>
        <v>9730.15056</v>
      </c>
      <c r="AY24" s="241">
        <f>DB_FEConversion!CB24</f>
        <v>45623.653159090914</v>
      </c>
      <c r="AZ24" s="241">
        <f>DB_FEConversion!CC24</f>
        <v>6399445.1760000009</v>
      </c>
      <c r="BA24" s="241">
        <f>DB_FEConversion!CD24</f>
        <v>3646227.7022727272</v>
      </c>
      <c r="BB24" s="241">
        <f>DB_FEConversion!CE24</f>
        <v>4790227.9680000003</v>
      </c>
      <c r="BC24" s="241">
        <f>DB_FEConversion!CG24</f>
        <v>58488.460800000015</v>
      </c>
      <c r="BD24" s="241">
        <f>DB_FEConversion!CH24</f>
        <v>87732.691200000001</v>
      </c>
      <c r="BE24" s="241">
        <f>DB_FEConversion!CI24</f>
        <v>77679.986999999994</v>
      </c>
      <c r="BF24" s="241">
        <f>DB_FEConversion!CK24</f>
        <v>10995830.630400002</v>
      </c>
      <c r="BG24" s="241">
        <f>DB_FEConversion!CL24</f>
        <v>16493745.945599999</v>
      </c>
      <c r="BH24" s="241">
        <f>DB_FEConversion!CM24</f>
        <v>23303996.099999998</v>
      </c>
      <c r="BI24" s="241">
        <f>DB_FEConversion!CO24</f>
        <v>9358153.728000002</v>
      </c>
      <c r="BJ24" s="241">
        <f>DB_FEConversion!CP24</f>
        <v>14081096.937599996</v>
      </c>
      <c r="BK24" s="241">
        <f>SUM(DB_FEConversion!CS24:CT24)</f>
        <v>19719.336000000003</v>
      </c>
      <c r="BL24" s="241">
        <f>DB_FEConversion!CU24</f>
        <v>83866.487695200005</v>
      </c>
      <c r="BM24" s="241">
        <f>DB_FEConversion!CV24</f>
        <v>12189.150000000001</v>
      </c>
      <c r="BN24" s="241">
        <f>SUM(DB_FEConversion!CX24:CY24)</f>
        <v>2431004.0759999999</v>
      </c>
      <c r="BO24" s="241">
        <f>DB_FEConversion!CZ24</f>
        <v>3189517.0030800002</v>
      </c>
      <c r="BP24" s="241">
        <f>DB_FEConversion!DA24</f>
        <v>4022419.5</v>
      </c>
      <c r="BQ24" s="241">
        <f>SUM(DB_FEConversion!DC24:DD24)</f>
        <v>2139331.2599999998</v>
      </c>
      <c r="BR24" s="241">
        <f>DB_FEConversion!DE24</f>
        <v>2242376.1671400005</v>
      </c>
      <c r="BS24" s="241">
        <f>DB_FEConversion!DH24</f>
        <v>1677.1066400000002</v>
      </c>
      <c r="BT24" s="241">
        <f>DB_FEConversion!DI24</f>
        <v>638.07209399999999</v>
      </c>
      <c r="BU24" s="241">
        <f>DB_FEConversion!DJ24</f>
        <v>1215.2240100000001</v>
      </c>
      <c r="BV24" s="241">
        <f>DB_FEConversion!DL24</f>
        <v>266878.70880000002</v>
      </c>
      <c r="BW24" s="241">
        <f>DB_FEConversion!DM24</f>
        <v>69708.454199999993</v>
      </c>
      <c r="BX24" s="241">
        <f>DB_FEConversion!DN24</f>
        <v>535277.24249999993</v>
      </c>
      <c r="BY24" s="241">
        <f>DB_FEConversion!DP24</f>
        <v>233336.57600000003</v>
      </c>
      <c r="BZ24" s="241">
        <f>DB_FEConversion!DQ24</f>
        <v>34300.985400000005</v>
      </c>
      <c r="CA24" s="205">
        <f t="shared" si="0"/>
        <v>121610.27729681706</v>
      </c>
      <c r="CB24" s="205">
        <f t="shared" si="1"/>
        <v>179053.26585720002</v>
      </c>
      <c r="CC24" s="205">
        <f t="shared" si="2"/>
        <v>189244.59961525066</v>
      </c>
      <c r="CD24" s="205">
        <f t="shared" si="3"/>
        <v>24130681.163582601</v>
      </c>
      <c r="CE24" s="205">
        <f t="shared" si="4"/>
        <v>20875036.070903998</v>
      </c>
      <c r="CF24" s="205">
        <f t="shared" si="5"/>
        <v>42717832.570978336</v>
      </c>
      <c r="CG24" s="205">
        <f t="shared" si="6"/>
        <v>19884372.165911507</v>
      </c>
      <c r="CH24" s="205">
        <f t="shared" si="7"/>
        <v>17409015.774939258</v>
      </c>
      <c r="CI24" s="241">
        <f>SUM(DB_FEConversion!DS24:DW24)</f>
        <v>64563.652529995328</v>
      </c>
      <c r="CJ24" s="241">
        <f>SUM(DB_FEConversion!DX24:EB24)</f>
        <v>4248716.5560440458</v>
      </c>
      <c r="CK24" s="241">
        <f>SUM(DB_FEConversion!EC24:EG24)</f>
        <v>3067540.6427549105</v>
      </c>
      <c r="CL24" s="241">
        <f>SUM(DB_FEConversion!EH24:EJ24)</f>
        <v>15881.840045999999</v>
      </c>
      <c r="CM24" s="241">
        <f>SUM(DB_FEConversion!EK24:EM24)</f>
        <v>1812911.4651384</v>
      </c>
      <c r="CN24" s="241">
        <f>SUM(DB_FEConversion!EN24:EP24)</f>
        <v>1240158.3574752</v>
      </c>
      <c r="CO24" s="205">
        <f t="shared" si="8"/>
        <v>80445.492575995333</v>
      </c>
      <c r="CP24" s="205">
        <f t="shared" si="9"/>
        <v>6061628.0211824458</v>
      </c>
      <c r="CQ24" s="205">
        <f t="shared" si="10"/>
        <v>4307699.0002301103</v>
      </c>
      <c r="CR24" s="205">
        <f t="shared" si="11"/>
        <v>202055.76987281238</v>
      </c>
      <c r="CS24" s="205">
        <f t="shared" si="12"/>
        <v>30192309.184765048</v>
      </c>
      <c r="CT24" s="205">
        <f t="shared" si="13"/>
        <v>24192071.166141618</v>
      </c>
      <c r="CU24" s="267">
        <f t="shared" si="14"/>
        <v>0.66150241874418336</v>
      </c>
      <c r="CV24" s="267">
        <f t="shared" si="15"/>
        <v>0.25120003783111178</v>
      </c>
      <c r="CW24" s="267">
        <f t="shared" si="16"/>
        <v>0.21663741576990564</v>
      </c>
    </row>
    <row r="25" spans="1:101" x14ac:dyDescent="0.2">
      <c r="A25" s="203">
        <v>43</v>
      </c>
      <c r="B25" s="203" t="s">
        <v>54</v>
      </c>
      <c r="C25" s="203">
        <v>1975</v>
      </c>
      <c r="D25" s="204" t="s">
        <v>203</v>
      </c>
      <c r="E25" s="241">
        <f>DB_FEConversion!E25</f>
        <v>0</v>
      </c>
      <c r="F25" s="241">
        <f>DB_FEConversion!F25</f>
        <v>0.24321219999999999</v>
      </c>
      <c r="G25" s="241">
        <f>SUM(DB_FEConversion!G25:H25)</f>
        <v>2.9270266666666669E-2</v>
      </c>
      <c r="H25" s="241">
        <f>DB_FEConversion!I25</f>
        <v>7.8599999999999994</v>
      </c>
      <c r="I25" s="241">
        <f>DB_FEConversion!J25</f>
        <v>13.981450000000001</v>
      </c>
      <c r="J25" s="241">
        <f>SUM(DB_FEConversion!K25:L25)</f>
        <v>7.6788133333333333</v>
      </c>
      <c r="K25" s="241">
        <f>DB_FEConversion!M25</f>
        <v>7.4</v>
      </c>
      <c r="L25" s="241">
        <f>DB_FEConversion!N25</f>
        <v>7.0557550000000004</v>
      </c>
      <c r="M25" s="241">
        <f>DB_FEConversion!O25</f>
        <v>87026.35656</v>
      </c>
      <c r="N25" s="241">
        <f>SUM(DB_FEConversion!P25:Q25)</f>
        <v>59829.494405999998</v>
      </c>
      <c r="O25" s="241">
        <f>DB_FEConversion!S25</f>
        <v>89377.879360000021</v>
      </c>
      <c r="P25" s="241">
        <f>DB_FEConversion!T25</f>
        <v>15062254.02</v>
      </c>
      <c r="Q25" s="241">
        <f>SUM(DB_FEConversion!U25:V25)</f>
        <v>9608697.4037999995</v>
      </c>
      <c r="R25" s="241">
        <f>DB_FEConversion!X25</f>
        <v>32984693.573333338</v>
      </c>
      <c r="S25" s="241">
        <f>DB_FEConversion!Y25</f>
        <v>13974424.562999999</v>
      </c>
      <c r="T25" s="241">
        <f>SUM(DB_FEConversion!Z25:AB25)</f>
        <v>9223295.7483310774</v>
      </c>
      <c r="U25" s="241">
        <f>DB_FEConversion!AD25</f>
        <v>435.07704239999987</v>
      </c>
      <c r="V25" s="241">
        <f>SUM(DB_FEConversion!AE25:AF25)</f>
        <v>10085.354501039999</v>
      </c>
      <c r="W25" s="241">
        <f>DB_FEConversion!AG25</f>
        <v>141194.81375999996</v>
      </c>
      <c r="X25" s="241">
        <f>SUM(DB_FEConversion!AH25:AI25)</f>
        <v>1102035.9692159998</v>
      </c>
      <c r="Y25" s="241">
        <f>DB_FEConversion!AJ25</f>
        <v>124776.81215999996</v>
      </c>
      <c r="Z25" s="241">
        <f>DB_FEConversion!AK25</f>
        <v>0</v>
      </c>
      <c r="AA25" s="241">
        <f>DB_FEConversion!AL25</f>
        <v>0</v>
      </c>
      <c r="AB25" s="241">
        <f>DB_FEConversion!AM25</f>
        <v>0</v>
      </c>
      <c r="AC25" s="241">
        <f>DB_FEConversion!AN25</f>
        <v>0</v>
      </c>
      <c r="AD25" s="241">
        <f>DB_FEConversion!AO25</f>
        <v>0</v>
      </c>
      <c r="AE25" s="241">
        <f>DB_FEConversion!AP25</f>
        <v>3.7251899999999991</v>
      </c>
      <c r="AF25" s="241">
        <f>DB_FEConversion!AQ25</f>
        <v>508.25880000000001</v>
      </c>
      <c r="AG25" s="241">
        <f>DB_FEConversion!AR25</f>
        <v>423.54899999999998</v>
      </c>
      <c r="AH25" s="241">
        <f>DB_FEConversion!AX25</f>
        <v>0</v>
      </c>
      <c r="AI25" s="241">
        <f>SUM(DB_FEConversion!AW25,DB_FEConversion!AY25,DB_FEConversion!AZ25)</f>
        <v>11929.08856867941</v>
      </c>
      <c r="AJ25" s="241">
        <f>DB_FEConversion!BF25</f>
        <v>496308.76889684988</v>
      </c>
      <c r="AK25" s="241">
        <f>SUM(DB_FEConversion!BE25,DB_FEConversion!BG25,DB_FEConversion!BH25)</f>
        <v>3319736.6894305358</v>
      </c>
      <c r="AL25" s="241">
        <f>DB_FEConversion!BI25</f>
        <v>459440.11749308388</v>
      </c>
      <c r="AM25" s="241">
        <f>DB_FEConversion!BJ25</f>
        <v>24603.460992</v>
      </c>
      <c r="AN25" s="241">
        <f>DB_FEConversion!BK25</f>
        <v>10435.159679999999</v>
      </c>
      <c r="AO25" s="241">
        <f>DB_FEConversion!BL25</f>
        <v>1845259.5744</v>
      </c>
      <c r="AP25" s="241">
        <f>DB_FEConversion!BM25</f>
        <v>2630836.0319999997</v>
      </c>
      <c r="AQ25" s="241">
        <f>DB_FEConversion!BN25</f>
        <v>1302594.52752</v>
      </c>
      <c r="AR25" s="241">
        <f>SUM(DB_FEConversion!BP25,DB_FEConversion!BR25)</f>
        <v>662.52443002031305</v>
      </c>
      <c r="AS25" s="241">
        <f>DB_FEConversion!BQ25</f>
        <v>832.00420799999995</v>
      </c>
      <c r="AT25" s="241">
        <f>SUM(DB_FEConversion!BT25,DB_FEConversion!BV25)</f>
        <v>161205.05108746889</v>
      </c>
      <c r="AU25" s="241">
        <f>DB_FEConversion!BU25</f>
        <v>250987.93608000004</v>
      </c>
      <c r="AV25" s="241">
        <f>SUM(DB_FEConversion!BX25,DB_FEConversion!BZ25)</f>
        <v>84728.155623046943</v>
      </c>
      <c r="AW25" s="241">
        <f>DB_FEConversion!BY25</f>
        <v>130347.32592000002</v>
      </c>
      <c r="AX25" s="241">
        <f>DB_FEConversion!CA25</f>
        <v>12073.878128</v>
      </c>
      <c r="AY25" s="241">
        <f>DB_FEConversion!CB25</f>
        <v>56613.145356818175</v>
      </c>
      <c r="AZ25" s="241">
        <f>DB_FEConversion!CC25</f>
        <v>7940896.7688000007</v>
      </c>
      <c r="BA25" s="241">
        <f>DB_FEConversion!CD25</f>
        <v>4524504.3879545443</v>
      </c>
      <c r="BB25" s="241">
        <f>DB_FEConversion!CE25</f>
        <v>5944063.0784000009</v>
      </c>
      <c r="BC25" s="241">
        <f>DB_FEConversion!CG25</f>
        <v>75876.838400000008</v>
      </c>
      <c r="BD25" s="241">
        <f>DB_FEConversion!CH25</f>
        <v>113815.2576</v>
      </c>
      <c r="BE25" s="241">
        <f>DB_FEConversion!CI25</f>
        <v>100773.92599999999</v>
      </c>
      <c r="BF25" s="241">
        <f>DB_FEConversion!CK25</f>
        <v>14264845.619200002</v>
      </c>
      <c r="BG25" s="241">
        <f>DB_FEConversion!CL25</f>
        <v>21397268.428799998</v>
      </c>
      <c r="BH25" s="241">
        <f>DB_FEConversion!CM25</f>
        <v>30232177.800000001</v>
      </c>
      <c r="BI25" s="241">
        <f>DB_FEConversion!CO25</f>
        <v>12140294.144000001</v>
      </c>
      <c r="BJ25" s="241">
        <f>DB_FEConversion!CP25</f>
        <v>18267348.844799995</v>
      </c>
      <c r="BK25" s="241">
        <f>SUM(DB_FEConversion!CS25:CT25)</f>
        <v>321737.05200000003</v>
      </c>
      <c r="BL25" s="241">
        <f>DB_FEConversion!CU25</f>
        <v>1368350.1570564001</v>
      </c>
      <c r="BM25" s="241">
        <f>DB_FEConversion!CV25</f>
        <v>198875.92500000002</v>
      </c>
      <c r="BN25" s="241">
        <f>SUM(DB_FEConversion!CX25:CY25)</f>
        <v>39663814.481999993</v>
      </c>
      <c r="BO25" s="241">
        <f>DB_FEConversion!CZ25</f>
        <v>52039571.610059999</v>
      </c>
      <c r="BP25" s="241">
        <f>DB_FEConversion!DA25</f>
        <v>65629055.25</v>
      </c>
      <c r="BQ25" s="241">
        <f>SUM(DB_FEConversion!DC25:DD25)</f>
        <v>34904934.57</v>
      </c>
      <c r="BR25" s="241">
        <f>DB_FEConversion!DE25</f>
        <v>36586196.284230001</v>
      </c>
      <c r="BS25" s="241">
        <f>DB_FEConversion!DH25</f>
        <v>88625.793280000013</v>
      </c>
      <c r="BT25" s="241">
        <f>DB_FEConversion!DI25</f>
        <v>33718.574688000001</v>
      </c>
      <c r="BU25" s="241">
        <f>DB_FEConversion!DJ25</f>
        <v>64217.855520000005</v>
      </c>
      <c r="BV25" s="241">
        <f>DB_FEConversion!DL25</f>
        <v>14103061.017600002</v>
      </c>
      <c r="BW25" s="241">
        <f>DB_FEConversion!DM25</f>
        <v>3683705.5584</v>
      </c>
      <c r="BX25" s="241">
        <f>DB_FEConversion!DN25</f>
        <v>28286436.359999999</v>
      </c>
      <c r="BY25" s="241">
        <f>DB_FEConversion!DP25</f>
        <v>12330545.152000001</v>
      </c>
      <c r="BZ25" s="241">
        <f>DB_FEConversion!DQ25</f>
        <v>1812617.0208000003</v>
      </c>
      <c r="CA25" s="205">
        <f t="shared" si="0"/>
        <v>611044.70602242032</v>
      </c>
      <c r="CB25" s="205">
        <f t="shared" si="1"/>
        <v>1576545.7311706</v>
      </c>
      <c r="CC25" s="205">
        <f t="shared" si="2"/>
        <v>542308.3632568043</v>
      </c>
      <c r="CD25" s="205">
        <f t="shared" si="3"/>
        <v>93679356.234544307</v>
      </c>
      <c r="CE25" s="205">
        <f t="shared" si="4"/>
        <v>86980244.918590009</v>
      </c>
      <c r="CF25" s="205">
        <f t="shared" si="5"/>
        <v>168709483.74074775</v>
      </c>
      <c r="CG25" s="205">
        <f t="shared" si="6"/>
        <v>81266232.06919612</v>
      </c>
      <c r="CH25" s="205">
        <f t="shared" si="7"/>
        <v>66019812.279836081</v>
      </c>
      <c r="CI25" s="241">
        <f>SUM(DB_FEConversion!DS25:DW25)</f>
        <v>165313.5654860833</v>
      </c>
      <c r="CJ25" s="241">
        <f>SUM(DB_FEConversion!DX25:EB25)</f>
        <v>10330469.612139741</v>
      </c>
      <c r="CK25" s="241">
        <f>SUM(DB_FEConversion!EC25:EG25)</f>
        <v>7306300.6114075435</v>
      </c>
      <c r="CL25" s="241">
        <f>SUM(DB_FEConversion!EH25:EJ25)</f>
        <v>37184.805145199993</v>
      </c>
      <c r="CM25" s="241">
        <f>SUM(DB_FEConversion!EK25:EM25)</f>
        <v>4225115.2708008001</v>
      </c>
      <c r="CN25" s="241">
        <f>SUM(DB_FEConversion!EN25:EP25)</f>
        <v>2885404.4371391996</v>
      </c>
      <c r="CO25" s="205">
        <f t="shared" si="8"/>
        <v>202498.37063128329</v>
      </c>
      <c r="CP25" s="205">
        <f t="shared" si="9"/>
        <v>14555584.882940542</v>
      </c>
      <c r="CQ25" s="205">
        <f t="shared" si="10"/>
        <v>10191705.048546743</v>
      </c>
      <c r="CR25" s="205">
        <f t="shared" si="11"/>
        <v>813543.07665370358</v>
      </c>
      <c r="CS25" s="205">
        <f t="shared" si="12"/>
        <v>108234941.11748485</v>
      </c>
      <c r="CT25" s="205">
        <f t="shared" si="13"/>
        <v>91457937.117742866</v>
      </c>
      <c r="CU25" s="267">
        <f t="shared" si="14"/>
        <v>0.33139698067174361</v>
      </c>
      <c r="CV25" s="267">
        <f t="shared" si="15"/>
        <v>0.15537665359802252</v>
      </c>
      <c r="CW25" s="267">
        <f t="shared" si="16"/>
        <v>0.12541131524184321</v>
      </c>
    </row>
    <row r="26" spans="1:101" x14ac:dyDescent="0.2">
      <c r="A26" s="203">
        <v>50</v>
      </c>
      <c r="B26" s="203" t="s">
        <v>55</v>
      </c>
      <c r="C26" s="203">
        <v>1975</v>
      </c>
      <c r="D26" s="204" t="s">
        <v>204</v>
      </c>
      <c r="E26" s="241">
        <f>DB_FEConversion!E26</f>
        <v>0</v>
      </c>
      <c r="F26" s="241">
        <f>DB_FEConversion!F26</f>
        <v>7731.7158380000001</v>
      </c>
      <c r="G26" s="241">
        <f>SUM(DB_FEConversion!G26:H26)</f>
        <v>930.50177733333339</v>
      </c>
      <c r="H26" s="241">
        <f>DB_FEConversion!I26</f>
        <v>249869.4</v>
      </c>
      <c r="I26" s="241">
        <f>DB_FEConversion!J26</f>
        <v>444470.29550000001</v>
      </c>
      <c r="J26" s="241">
        <f>SUM(DB_FEConversion!K26:L26)</f>
        <v>244109.4758666667</v>
      </c>
      <c r="K26" s="241">
        <f>DB_FEConversion!M26</f>
        <v>235246</v>
      </c>
      <c r="L26" s="241">
        <f>DB_FEConversion!N26</f>
        <v>224302.45145000002</v>
      </c>
      <c r="M26" s="241">
        <f>DB_FEConversion!O26</f>
        <v>27155.002575999999</v>
      </c>
      <c r="N26" s="241">
        <f>SUM(DB_FEConversion!P26:Q26)</f>
        <v>18668.713007600003</v>
      </c>
      <c r="O26" s="241">
        <f>DB_FEConversion!S26</f>
        <v>27888.752789333339</v>
      </c>
      <c r="P26" s="241">
        <f>DB_FEConversion!T26</f>
        <v>4699904.2919999994</v>
      </c>
      <c r="Q26" s="241">
        <f>SUM(DB_FEConversion!U26:V26)</f>
        <v>2998220.4594800002</v>
      </c>
      <c r="R26" s="241">
        <f>DB_FEConversion!X26</f>
        <v>10292277.815111112</v>
      </c>
      <c r="S26" s="241">
        <f>DB_FEConversion!Y26</f>
        <v>4360466.7598000001</v>
      </c>
      <c r="T26" s="241">
        <f>SUM(DB_FEConversion!Z26:AB26)</f>
        <v>2877962.8345403899</v>
      </c>
      <c r="U26" s="241">
        <f>DB_FEConversion!AD26</f>
        <v>133.70335439999999</v>
      </c>
      <c r="V26" s="241">
        <f>SUM(DB_FEConversion!AE26:AF26)</f>
        <v>3099.3263162400008</v>
      </c>
      <c r="W26" s="241">
        <f>DB_FEConversion!AG26</f>
        <v>43390.522559999998</v>
      </c>
      <c r="X26" s="241">
        <f>SUM(DB_FEConversion!AH26:AI26)</f>
        <v>338666.23929600004</v>
      </c>
      <c r="Y26" s="241">
        <f>DB_FEConversion!AJ26</f>
        <v>38345.112959999999</v>
      </c>
      <c r="Z26" s="241">
        <f>DB_FEConversion!AK26</f>
        <v>0</v>
      </c>
      <c r="AA26" s="241">
        <f>DB_FEConversion!AL26</f>
        <v>0</v>
      </c>
      <c r="AB26" s="241">
        <f>DB_FEConversion!AM26</f>
        <v>0</v>
      </c>
      <c r="AC26" s="241">
        <f>DB_FEConversion!AN26</f>
        <v>0</v>
      </c>
      <c r="AD26" s="241">
        <f>DB_FEConversion!AO26</f>
        <v>0</v>
      </c>
      <c r="AE26" s="241">
        <f>DB_FEConversion!AP26</f>
        <v>1821.204</v>
      </c>
      <c r="AF26" s="241">
        <f>DB_FEConversion!AQ26</f>
        <v>248482.08000000002</v>
      </c>
      <c r="AG26" s="241">
        <f>DB_FEConversion!AR26</f>
        <v>207068.40000000002</v>
      </c>
      <c r="AH26" s="241">
        <f>DB_FEConversion!AX26</f>
        <v>0</v>
      </c>
      <c r="AI26" s="241">
        <f>SUM(DB_FEConversion!AW26,DB_FEConversion!AY26,DB_FEConversion!AZ26)</f>
        <v>200.49676639579189</v>
      </c>
      <c r="AJ26" s="241">
        <f>DB_FEConversion!BF26</f>
        <v>8341.6518139500004</v>
      </c>
      <c r="AK26" s="241">
        <f>SUM(DB_FEConversion!BE26,DB_FEConversion!BG26,DB_FEConversion!BH26)</f>
        <v>55796.087662879807</v>
      </c>
      <c r="AL26" s="241">
        <f>DB_FEConversion!BI26</f>
        <v>7721.9862506279997</v>
      </c>
      <c r="AM26" s="241">
        <f>DB_FEConversion!BJ26</f>
        <v>2152.891224</v>
      </c>
      <c r="AN26" s="241">
        <f>DB_FEConversion!BK26</f>
        <v>913.11395999999991</v>
      </c>
      <c r="AO26" s="241">
        <f>DB_FEConversion!BL26</f>
        <v>161466.84180000002</v>
      </c>
      <c r="AP26" s="241">
        <f>DB_FEConversion!BM26</f>
        <v>230207.60399999999</v>
      </c>
      <c r="AQ26" s="241">
        <f>DB_FEConversion!BN26</f>
        <v>113981.70069000001</v>
      </c>
      <c r="AR26" s="241">
        <f>SUM(DB_FEConversion!BP26,DB_FEConversion!BR26)</f>
        <v>36.192353129531277</v>
      </c>
      <c r="AS26" s="241">
        <f>DB_FEConversion!BQ26</f>
        <v>45.450686399999995</v>
      </c>
      <c r="AT26" s="241">
        <f>SUM(DB_FEConversion!BT26,DB_FEConversion!BV26)</f>
        <v>8806.3018823968832</v>
      </c>
      <c r="AU26" s="241">
        <f>DB_FEConversion!BU26</f>
        <v>13710.957064</v>
      </c>
      <c r="AV26" s="241">
        <f>SUM(DB_FEConversion!BX26,DB_FEConversion!BZ26)</f>
        <v>4628.5256654296918</v>
      </c>
      <c r="AW26" s="241">
        <f>DB_FEConversion!BY26</f>
        <v>7120.6075360000004</v>
      </c>
      <c r="AX26" s="241">
        <f>DB_FEConversion!CA26</f>
        <v>720.67694400000005</v>
      </c>
      <c r="AY26" s="241">
        <f>DB_FEConversion!CB26</f>
        <v>3379.1784340909094</v>
      </c>
      <c r="AZ26" s="241">
        <f>DB_FEConversion!CC26</f>
        <v>473983.68240000005</v>
      </c>
      <c r="BA26" s="241">
        <f>DB_FEConversion!CD26</f>
        <v>270062.8547727273</v>
      </c>
      <c r="BB26" s="241">
        <f>DB_FEConversion!CE26</f>
        <v>354794.80320000002</v>
      </c>
      <c r="BC26" s="241">
        <f>DB_FEConversion!CG26</f>
        <v>4580.5056000000004</v>
      </c>
      <c r="BD26" s="241">
        <f>DB_FEConversion!CH26</f>
        <v>6870.7584000000006</v>
      </c>
      <c r="BE26" s="241">
        <f>DB_FEConversion!CI26</f>
        <v>6083.4840000000004</v>
      </c>
      <c r="BF26" s="241">
        <f>DB_FEConversion!CK26</f>
        <v>861135.05280000006</v>
      </c>
      <c r="BG26" s="241">
        <f>DB_FEConversion!CL26</f>
        <v>1291702.5792</v>
      </c>
      <c r="BH26" s="241">
        <f>DB_FEConversion!CM26</f>
        <v>1825045.2</v>
      </c>
      <c r="BI26" s="241">
        <f>DB_FEConversion!CO26</f>
        <v>732880.89600000007</v>
      </c>
      <c r="BJ26" s="241">
        <f>DB_FEConversion!CP26</f>
        <v>1102756.7231999999</v>
      </c>
      <c r="BK26" s="241">
        <f>SUM(DB_FEConversion!CS26:CT26)</f>
        <v>12229.016800000003</v>
      </c>
      <c r="BL26" s="241">
        <f>DB_FEConversion!CU26</f>
        <v>52010.102519760003</v>
      </c>
      <c r="BM26" s="241">
        <f>DB_FEConversion!CV26</f>
        <v>7559.1450000000004</v>
      </c>
      <c r="BN26" s="241">
        <f>SUM(DB_FEConversion!CX26:CY26)</f>
        <v>1507595.8788000001</v>
      </c>
      <c r="BO26" s="241">
        <f>DB_FEConversion!CZ26</f>
        <v>1977990.3854040001</v>
      </c>
      <c r="BP26" s="241">
        <f>DB_FEConversion!DA26</f>
        <v>2494517.85</v>
      </c>
      <c r="BQ26" s="241">
        <f>SUM(DB_FEConversion!DC26:DD26)</f>
        <v>1326713.9380000001</v>
      </c>
      <c r="BR26" s="241">
        <f>DB_FEConversion!DE26</f>
        <v>1390617.6059820002</v>
      </c>
      <c r="BS26" s="241">
        <f>DB_FEConversion!DH26</f>
        <v>469.10247999999996</v>
      </c>
      <c r="BT26" s="241">
        <f>DB_FEConversion!DI26</f>
        <v>178.47475799999998</v>
      </c>
      <c r="BU26" s="241">
        <f>DB_FEConversion!DJ26</f>
        <v>339.90957000000003</v>
      </c>
      <c r="BV26" s="241">
        <f>DB_FEConversion!DL26</f>
        <v>74648.481599999999</v>
      </c>
      <c r="BW26" s="241">
        <f>DB_FEConversion!DM26</f>
        <v>19498.109399999998</v>
      </c>
      <c r="BX26" s="241">
        <f>DB_FEConversion!DN26</f>
        <v>149722.07250000001</v>
      </c>
      <c r="BY26" s="241">
        <f>DB_FEConversion!DP26</f>
        <v>65266.431999999993</v>
      </c>
      <c r="BZ26" s="241">
        <f>DB_FEConversion!DQ26</f>
        <v>9594.3078000000005</v>
      </c>
      <c r="CA26" s="205">
        <f t="shared" si="0"/>
        <v>49298.295331529538</v>
      </c>
      <c r="CB26" s="205">
        <f t="shared" si="1"/>
        <v>85505.215209760005</v>
      </c>
      <c r="CC26" s="205">
        <f t="shared" si="2"/>
        <v>50393.908613393374</v>
      </c>
      <c r="CD26" s="205">
        <f t="shared" si="3"/>
        <v>8337624.1856563464</v>
      </c>
      <c r="CE26" s="205">
        <f t="shared" si="4"/>
        <v>6745592.7860480007</v>
      </c>
      <c r="CF26" s="205">
        <f t="shared" si="5"/>
        <v>15900405.199209385</v>
      </c>
      <c r="CG26" s="205">
        <f t="shared" si="6"/>
        <v>7447114.5545660574</v>
      </c>
      <c r="CH26" s="205">
        <f t="shared" si="7"/>
        <v>5612354.5305083897</v>
      </c>
      <c r="CI26" s="241">
        <f>SUM(DB_FEConversion!DS26:DW26)</f>
        <v>65732.043305614003</v>
      </c>
      <c r="CJ26" s="241">
        <f>SUM(DB_FEConversion!DX26:EB26)</f>
        <v>3796231.6747233141</v>
      </c>
      <c r="CK26" s="241">
        <f>SUM(DB_FEConversion!EC26:EG26)</f>
        <v>2588407.0366055123</v>
      </c>
      <c r="CL26" s="241">
        <f>SUM(DB_FEConversion!EH26:EJ26)</f>
        <v>3567.5534899999993</v>
      </c>
      <c r="CM26" s="241">
        <f>SUM(DB_FEConversion!EK26:EM26)</f>
        <v>405342.40129199997</v>
      </c>
      <c r="CN26" s="241">
        <f>SUM(DB_FEConversion!EN26:EP26)</f>
        <v>276810.32041599997</v>
      </c>
      <c r="CO26" s="205">
        <f t="shared" si="8"/>
        <v>69299.596795614008</v>
      </c>
      <c r="CP26" s="205">
        <f t="shared" si="9"/>
        <v>4201574.0760153141</v>
      </c>
      <c r="CQ26" s="205">
        <f t="shared" si="10"/>
        <v>2865217.3570215125</v>
      </c>
      <c r="CR26" s="205">
        <f t="shared" si="11"/>
        <v>118597.89212714354</v>
      </c>
      <c r="CS26" s="205">
        <f t="shared" si="12"/>
        <v>12539198.26167166</v>
      </c>
      <c r="CT26" s="205">
        <f t="shared" si="13"/>
        <v>10312331.91158757</v>
      </c>
      <c r="CU26" s="267">
        <f t="shared" si="14"/>
        <v>1.4057199408128886</v>
      </c>
      <c r="CV26" s="267">
        <f t="shared" si="15"/>
        <v>0.50392941471786445</v>
      </c>
      <c r="CW26" s="267">
        <f t="shared" si="16"/>
        <v>0.38474194750566293</v>
      </c>
    </row>
    <row r="27" spans="1:101" x14ac:dyDescent="0.2">
      <c r="A27" s="203">
        <v>51</v>
      </c>
      <c r="B27" s="203" t="s">
        <v>56</v>
      </c>
      <c r="C27" s="203">
        <v>1975</v>
      </c>
      <c r="D27" s="204" t="s">
        <v>204</v>
      </c>
      <c r="E27" s="241">
        <f>DB_FEConversion!E27</f>
        <v>0</v>
      </c>
      <c r="F27" s="241">
        <f>DB_FEConversion!F27</f>
        <v>647.18766419999997</v>
      </c>
      <c r="G27" s="241">
        <f>SUM(DB_FEConversion!G27:H27)</f>
        <v>77.888179600000015</v>
      </c>
      <c r="H27" s="241">
        <f>DB_FEConversion!I27</f>
        <v>20915.46</v>
      </c>
      <c r="I27" s="241">
        <f>DB_FEConversion!J27</f>
        <v>37204.638449999999</v>
      </c>
      <c r="J27" s="241">
        <f>SUM(DB_FEConversion!K27:L27)</f>
        <v>20433.322280000004</v>
      </c>
      <c r="K27" s="241">
        <f>DB_FEConversion!M27</f>
        <v>19691.400000000001</v>
      </c>
      <c r="L27" s="241">
        <f>DB_FEConversion!N27</f>
        <v>18775.364055000002</v>
      </c>
      <c r="M27" s="241">
        <f>DB_FEConversion!O27</f>
        <v>16498.371343999999</v>
      </c>
      <c r="N27" s="241">
        <f>SUM(DB_FEConversion!P27:Q27)</f>
        <v>11342.4168844</v>
      </c>
      <c r="O27" s="241">
        <f>DB_FEConversion!S27</f>
        <v>16944.170730666672</v>
      </c>
      <c r="P27" s="241">
        <f>DB_FEConversion!T27</f>
        <v>2855487.3480000002</v>
      </c>
      <c r="Q27" s="241">
        <f>SUM(DB_FEConversion!U27:V27)</f>
        <v>1821607.43212</v>
      </c>
      <c r="R27" s="241">
        <f>DB_FEConversion!X27</f>
        <v>6253205.8648888906</v>
      </c>
      <c r="S27" s="241">
        <f>DB_FEConversion!Y27</f>
        <v>2649257.7062000004</v>
      </c>
      <c r="T27" s="241">
        <f>SUM(DB_FEConversion!Z27:AB27)</f>
        <v>1748543.3641771488</v>
      </c>
      <c r="U27" s="241">
        <f>DB_FEConversion!AD27</f>
        <v>244.01278439999999</v>
      </c>
      <c r="V27" s="241">
        <f>SUM(DB_FEConversion!AE27:AF27)</f>
        <v>5656.3670192400004</v>
      </c>
      <c r="W27" s="241">
        <f>DB_FEConversion!AG27</f>
        <v>79189.05455999999</v>
      </c>
      <c r="X27" s="241">
        <f>SUM(DB_FEConversion!AH27:AI27)</f>
        <v>618076.43049599999</v>
      </c>
      <c r="Y27" s="241">
        <f>DB_FEConversion!AJ27</f>
        <v>69981.024959999995</v>
      </c>
      <c r="Z27" s="241">
        <f>DB_FEConversion!AK27</f>
        <v>0</v>
      </c>
      <c r="AA27" s="241">
        <f>DB_FEConversion!AL27</f>
        <v>0</v>
      </c>
      <c r="AB27" s="241">
        <f>DB_FEConversion!AM27</f>
        <v>0</v>
      </c>
      <c r="AC27" s="241">
        <f>DB_FEConversion!AN27</f>
        <v>0</v>
      </c>
      <c r="AD27" s="241">
        <f>DB_FEConversion!AO27</f>
        <v>0</v>
      </c>
      <c r="AE27" s="241">
        <f>DB_FEConversion!AP27</f>
        <v>430.32842999999997</v>
      </c>
      <c r="AF27" s="241">
        <f>DB_FEConversion!AQ27</f>
        <v>58713.303600000007</v>
      </c>
      <c r="AG27" s="241">
        <f>DB_FEConversion!AR27</f>
        <v>48927.753000000004</v>
      </c>
      <c r="AH27" s="241">
        <f>DB_FEConversion!AX27</f>
        <v>0</v>
      </c>
      <c r="AI27" s="241">
        <f>SUM(DB_FEConversion!AW27,DB_FEConversion!AY27,DB_FEConversion!AZ27)</f>
        <v>1360.3455768693002</v>
      </c>
      <c r="AJ27" s="241">
        <f>DB_FEConversion!BF27</f>
        <v>56597.0681367</v>
      </c>
      <c r="AK27" s="241">
        <f>SUM(DB_FEConversion!BE27,DB_FEConversion!BG27,DB_FEConversion!BH27)</f>
        <v>378569.50225808396</v>
      </c>
      <c r="AL27" s="241">
        <f>DB_FEConversion!BI27</f>
        <v>52392.714503687996</v>
      </c>
      <c r="AM27" s="241">
        <f>DB_FEConversion!BJ27</f>
        <v>4594.1456879999996</v>
      </c>
      <c r="AN27" s="241">
        <f>DB_FEConversion!BK27</f>
        <v>1948.5325199999997</v>
      </c>
      <c r="AO27" s="241">
        <f>DB_FEConversion!BL27</f>
        <v>344560.92660000001</v>
      </c>
      <c r="AP27" s="241">
        <f>DB_FEConversion!BM27</f>
        <v>491249.74799999996</v>
      </c>
      <c r="AQ27" s="241">
        <f>DB_FEConversion!BN27</f>
        <v>243230.37453</v>
      </c>
      <c r="AR27" s="241">
        <f>SUM(DB_FEConversion!BP27,DB_FEConversion!BR27)</f>
        <v>15.85465434562501</v>
      </c>
      <c r="AS27" s="241">
        <f>DB_FEConversion!BQ27</f>
        <v>19.910419199999996</v>
      </c>
      <c r="AT27" s="241">
        <f>SUM(DB_FEConversion!BT27,DB_FEConversion!BV27)</f>
        <v>3857.7450852375032</v>
      </c>
      <c r="AU27" s="241">
        <f>DB_FEConversion!BU27</f>
        <v>6006.309792</v>
      </c>
      <c r="AV27" s="241">
        <f>SUM(DB_FEConversion!BX27,DB_FEConversion!BZ27)</f>
        <v>2027.6016398437516</v>
      </c>
      <c r="AW27" s="241">
        <f>DB_FEConversion!BY27</f>
        <v>3119.299008</v>
      </c>
      <c r="AX27" s="241">
        <f>DB_FEConversion!CA27</f>
        <v>430.01691199999999</v>
      </c>
      <c r="AY27" s="241">
        <f>DB_FEConversion!CB27</f>
        <v>2016.3040977272728</v>
      </c>
      <c r="AZ27" s="241">
        <f>DB_FEConversion!CC27</f>
        <v>282818.81520000001</v>
      </c>
      <c r="BA27" s="241">
        <f>DB_FEConversion!CD27</f>
        <v>161142.3756818182</v>
      </c>
      <c r="BB27" s="241">
        <f>DB_FEConversion!CE27</f>
        <v>211700.63360000003</v>
      </c>
      <c r="BC27" s="241">
        <f>DB_FEConversion!CG27</f>
        <v>3282.1887999999999</v>
      </c>
      <c r="BD27" s="241">
        <f>DB_FEConversion!CH27</f>
        <v>4923.2832000000008</v>
      </c>
      <c r="BE27" s="241">
        <f>DB_FEConversion!CI27</f>
        <v>4359.1570000000002</v>
      </c>
      <c r="BF27" s="241">
        <f>DB_FEConversion!CK27</f>
        <v>617051.49439999997</v>
      </c>
      <c r="BG27" s="241">
        <f>DB_FEConversion!CL27</f>
        <v>925577.24160000007</v>
      </c>
      <c r="BH27" s="241">
        <f>DB_FEConversion!CM27</f>
        <v>1307747.0999999999</v>
      </c>
      <c r="BI27" s="241">
        <f>DB_FEConversion!CO27</f>
        <v>525150.20799999998</v>
      </c>
      <c r="BJ27" s="241">
        <f>DB_FEConversion!CP27</f>
        <v>790186.95359999989</v>
      </c>
      <c r="BK27" s="241">
        <f>SUM(DB_FEConversion!CS27:CT27)</f>
        <v>0.36400000000000005</v>
      </c>
      <c r="BL27" s="241">
        <f>DB_FEConversion!CU27</f>
        <v>1.5480948000000001</v>
      </c>
      <c r="BM27" s="241">
        <f>DB_FEConversion!CV27</f>
        <v>0.22500000000000001</v>
      </c>
      <c r="BN27" s="241">
        <f>SUM(DB_FEConversion!CX27:CY27)</f>
        <v>44.873999999999995</v>
      </c>
      <c r="BO27" s="241">
        <f>DB_FEConversion!CZ27</f>
        <v>58.875419999999998</v>
      </c>
      <c r="BP27" s="241">
        <f>DB_FEConversion!DA27</f>
        <v>74.25</v>
      </c>
      <c r="BQ27" s="241">
        <f>SUM(DB_FEConversion!DC27:DD27)</f>
        <v>39.489999999999995</v>
      </c>
      <c r="BR27" s="241">
        <f>DB_FEConversion!DE27</f>
        <v>41.392110000000002</v>
      </c>
      <c r="BS27" s="241">
        <f>DB_FEConversion!DH27</f>
        <v>0</v>
      </c>
      <c r="BT27" s="241">
        <f>DB_FEConversion!DI27</f>
        <v>0</v>
      </c>
      <c r="BU27" s="241">
        <f>DB_FEConversion!DJ27</f>
        <v>0</v>
      </c>
      <c r="BV27" s="241">
        <f>DB_FEConversion!DL27</f>
        <v>0</v>
      </c>
      <c r="BW27" s="241">
        <f>DB_FEConversion!DM27</f>
        <v>0</v>
      </c>
      <c r="BX27" s="241">
        <f>DB_FEConversion!DN27</f>
        <v>0</v>
      </c>
      <c r="BY27" s="241">
        <f>DB_FEConversion!DP27</f>
        <v>0</v>
      </c>
      <c r="BZ27" s="241">
        <f>DB_FEConversion!DQ27</f>
        <v>0</v>
      </c>
      <c r="CA27" s="205">
        <f t="shared" si="0"/>
        <v>25495.282612745628</v>
      </c>
      <c r="CB27" s="205">
        <f t="shared" si="1"/>
        <v>16934.3462626</v>
      </c>
      <c r="CC27" s="205">
        <f t="shared" si="2"/>
        <v>32362.990124103246</v>
      </c>
      <c r="CD27" s="205">
        <f t="shared" si="3"/>
        <v>4319236.0895819375</v>
      </c>
      <c r="CE27" s="205">
        <f t="shared" si="4"/>
        <v>2790454.4973820001</v>
      </c>
      <c r="CF27" s="205">
        <f t="shared" si="5"/>
        <v>9230498.5936047919</v>
      </c>
      <c r="CG27" s="205">
        <f t="shared" si="6"/>
        <v>3822398.906433532</v>
      </c>
      <c r="CH27" s="205">
        <f t="shared" si="7"/>
        <v>2560666.3729501483</v>
      </c>
      <c r="CI27" s="241">
        <f>SUM(DB_FEConversion!DS27:DW27)</f>
        <v>26395.476838049555</v>
      </c>
      <c r="CJ27" s="241">
        <f>SUM(DB_FEConversion!DX27:EB27)</f>
        <v>1568196.8474574266</v>
      </c>
      <c r="CK27" s="241">
        <f>SUM(DB_FEConversion!EC27:EG27)</f>
        <v>1085985.3985179772</v>
      </c>
      <c r="CL27" s="241">
        <f>SUM(DB_FEConversion!EH27:EJ27)</f>
        <v>1582.9138627999998</v>
      </c>
      <c r="CM27" s="241">
        <f>SUM(DB_FEConversion!EK27:EM27)</f>
        <v>178655.03241839996</v>
      </c>
      <c r="CN27" s="241">
        <f>SUM(DB_FEConversion!EN27:EP27)</f>
        <v>121705.1704384</v>
      </c>
      <c r="CO27" s="205">
        <f t="shared" si="8"/>
        <v>27978.390700849555</v>
      </c>
      <c r="CP27" s="205">
        <f t="shared" si="9"/>
        <v>1746851.8798758266</v>
      </c>
      <c r="CQ27" s="205">
        <f t="shared" si="10"/>
        <v>1207690.5689563772</v>
      </c>
      <c r="CR27" s="205">
        <f t="shared" si="11"/>
        <v>53473.67331359518</v>
      </c>
      <c r="CS27" s="205">
        <f t="shared" si="12"/>
        <v>6066087.9694577642</v>
      </c>
      <c r="CT27" s="205">
        <f t="shared" si="13"/>
        <v>5030089.475389909</v>
      </c>
      <c r="CU27" s="267">
        <f t="shared" si="14"/>
        <v>1.0973948053771552</v>
      </c>
      <c r="CV27" s="267">
        <f t="shared" si="15"/>
        <v>0.40443537784129457</v>
      </c>
      <c r="CW27" s="267">
        <f t="shared" si="16"/>
        <v>0.31595095083448688</v>
      </c>
    </row>
    <row r="28" spans="1:101" x14ac:dyDescent="0.2">
      <c r="A28" s="203">
        <v>52</v>
      </c>
      <c r="B28" s="203" t="s">
        <v>57</v>
      </c>
      <c r="C28" s="203">
        <v>1975</v>
      </c>
      <c r="D28" s="204" t="s">
        <v>204</v>
      </c>
      <c r="E28" s="241">
        <f>DB_FEConversion!E28</f>
        <v>0</v>
      </c>
      <c r="F28" s="241">
        <f>DB_FEConversion!F28</f>
        <v>11462.590986000001</v>
      </c>
      <c r="G28" s="241">
        <f>SUM(DB_FEConversion!G28:H28)</f>
        <v>1379.507668</v>
      </c>
      <c r="H28" s="241">
        <f>DB_FEConversion!I28</f>
        <v>370441.8</v>
      </c>
      <c r="I28" s="241">
        <f>DB_FEConversion!J28</f>
        <v>658945.73850000009</v>
      </c>
      <c r="J28" s="241">
        <f>SUM(DB_FEConversion!K28:L28)</f>
        <v>361902.47240000003</v>
      </c>
      <c r="K28" s="241">
        <f>DB_FEConversion!M28</f>
        <v>348762</v>
      </c>
      <c r="L28" s="241">
        <f>DB_FEConversion!N28</f>
        <v>332537.7331500001</v>
      </c>
      <c r="M28" s="241">
        <f>DB_FEConversion!O28</f>
        <v>51036.129664</v>
      </c>
      <c r="N28" s="241">
        <f>SUM(DB_FEConversion!P28:Q28)</f>
        <v>35086.678966400003</v>
      </c>
      <c r="O28" s="241">
        <f>DB_FEConversion!S28</f>
        <v>52415.16731733334</v>
      </c>
      <c r="P28" s="241">
        <f>DB_FEConversion!T28</f>
        <v>8833176.2880000006</v>
      </c>
      <c r="Q28" s="241">
        <f>SUM(DB_FEConversion!U28:V28)</f>
        <v>5634967.91072</v>
      </c>
      <c r="R28" s="241">
        <f>DB_FEConversion!X28</f>
        <v>19343692.700444445</v>
      </c>
      <c r="S28" s="241">
        <f>DB_FEConversion!Y28</f>
        <v>8195224.6672</v>
      </c>
      <c r="T28" s="241">
        <f>SUM(DB_FEConversion!Z28:AB28)</f>
        <v>5408951.2229172513</v>
      </c>
      <c r="U28" s="241">
        <f>DB_FEConversion!AD28</f>
        <v>1131.4001159999998</v>
      </c>
      <c r="V28" s="241">
        <f>SUM(DB_FEConversion!AE28:AF28)</f>
        <v>26226.553323600001</v>
      </c>
      <c r="W28" s="241">
        <f>DB_FEConversion!AG28</f>
        <v>367171.35839999997</v>
      </c>
      <c r="X28" s="241">
        <f>SUM(DB_FEConversion!AH28:AI28)</f>
        <v>2865799.6214399999</v>
      </c>
      <c r="Y28" s="241">
        <f>DB_FEConversion!AJ28</f>
        <v>324477.01439999999</v>
      </c>
      <c r="Z28" s="241">
        <f>DB_FEConversion!AK28</f>
        <v>0.58200000000000007</v>
      </c>
      <c r="AA28" s="241">
        <f>DB_FEConversion!AL28</f>
        <v>0.63062999999999991</v>
      </c>
      <c r="AB28" s="241">
        <f>DB_FEConversion!AM28</f>
        <v>51.798000000000002</v>
      </c>
      <c r="AC28" s="241">
        <f>DB_FEConversion!AN28</f>
        <v>142.50599999999997</v>
      </c>
      <c r="AD28" s="241">
        <f>DB_FEConversion!AO28</f>
        <v>27.790500000000005</v>
      </c>
      <c r="AE28" s="241">
        <f>DB_FEConversion!AP28</f>
        <v>515.45591999999999</v>
      </c>
      <c r="AF28" s="241">
        <f>DB_FEConversion!AQ28</f>
        <v>70327.958400000003</v>
      </c>
      <c r="AG28" s="241">
        <f>DB_FEConversion!AR28</f>
        <v>58606.632000000005</v>
      </c>
      <c r="AH28" s="241">
        <f>DB_FEConversion!AX28</f>
        <v>0</v>
      </c>
      <c r="AI28" s="241">
        <f>SUM(DB_FEConversion!AW28,DB_FEConversion!AY28,DB_FEConversion!AZ28)</f>
        <v>6483.8965737666349</v>
      </c>
      <c r="AJ28" s="241">
        <f>DB_FEConversion!BF28</f>
        <v>269761.9946112</v>
      </c>
      <c r="AK28" s="241">
        <f>SUM(DB_FEConversion!BE28,DB_FEConversion!BG28,DB_FEConversion!BH28)</f>
        <v>1804398.4854736405</v>
      </c>
      <c r="AL28" s="241">
        <f>DB_FEConversion!BI28</f>
        <v>249722.532154368</v>
      </c>
      <c r="AM28" s="241">
        <f>DB_FEConversion!BJ28</f>
        <v>16854.997104000002</v>
      </c>
      <c r="AN28" s="241">
        <f>DB_FEConversion!BK28</f>
        <v>7148.774159999999</v>
      </c>
      <c r="AO28" s="241">
        <f>DB_FEConversion!BL28</f>
        <v>1264124.7828000002</v>
      </c>
      <c r="AP28" s="241">
        <f>DB_FEConversion!BM28</f>
        <v>1802296.5839999998</v>
      </c>
      <c r="AQ28" s="241">
        <f>DB_FEConversion!BN28</f>
        <v>892363.3547400001</v>
      </c>
      <c r="AR28" s="241">
        <f>SUM(DB_FEConversion!BP28,DB_FEConversion!BR28)</f>
        <v>53.690687872500035</v>
      </c>
      <c r="AS28" s="241">
        <f>DB_FEConversion!BQ28</f>
        <v>67.4252544</v>
      </c>
      <c r="AT28" s="241">
        <f>SUM(DB_FEConversion!BT28,DB_FEConversion!BV28)</f>
        <v>13063.986306350012</v>
      </c>
      <c r="AU28" s="241">
        <f>DB_FEConversion!BU28</f>
        <v>20339.951744000002</v>
      </c>
      <c r="AV28" s="241">
        <f>SUM(DB_FEConversion!BX28,DB_FEConversion!BZ28)</f>
        <v>6866.3323968750055</v>
      </c>
      <c r="AW28" s="241">
        <f>DB_FEConversion!BY28</f>
        <v>10563.289855999999</v>
      </c>
      <c r="AX28" s="241">
        <f>DB_FEConversion!CA28</f>
        <v>723.97145599999999</v>
      </c>
      <c r="AY28" s="241">
        <f>DB_FEConversion!CB28</f>
        <v>3394.6260545454547</v>
      </c>
      <c r="AZ28" s="241">
        <f>DB_FEConversion!CC28</f>
        <v>476150.45760000002</v>
      </c>
      <c r="BA28" s="241">
        <f>DB_FEConversion!CD28</f>
        <v>271297.42363636364</v>
      </c>
      <c r="BB28" s="241">
        <f>DB_FEConversion!CE28</f>
        <v>356416.71680000005</v>
      </c>
      <c r="BC28" s="241">
        <f>DB_FEConversion!CG28</f>
        <v>38374.793599999997</v>
      </c>
      <c r="BD28" s="241">
        <f>DB_FEConversion!CH28</f>
        <v>57562.190399999999</v>
      </c>
      <c r="BE28" s="241">
        <f>DB_FEConversion!CI28</f>
        <v>50966.522749999996</v>
      </c>
      <c r="BF28" s="241">
        <f>DB_FEConversion!CK28</f>
        <v>7214461.1968</v>
      </c>
      <c r="BG28" s="241">
        <f>DB_FEConversion!CL28</f>
        <v>10821691.7952</v>
      </c>
      <c r="BH28" s="241">
        <f>DB_FEConversion!CM28</f>
        <v>15289956.824999999</v>
      </c>
      <c r="BI28" s="241">
        <f>DB_FEConversion!CO28</f>
        <v>6139966.9759999998</v>
      </c>
      <c r="BJ28" s="241">
        <f>DB_FEConversion!CP28</f>
        <v>9238731.5591999982</v>
      </c>
      <c r="BK28" s="241">
        <f>SUM(DB_FEConversion!CS28:CT28)</f>
        <v>5982.1944000000012</v>
      </c>
      <c r="BL28" s="241">
        <f>DB_FEConversion!CU28</f>
        <v>25442.318800080004</v>
      </c>
      <c r="BM28" s="241">
        <f>DB_FEConversion!CV28</f>
        <v>3697.7849999999999</v>
      </c>
      <c r="BN28" s="241">
        <f>SUM(DB_FEConversion!CX28:CY28)</f>
        <v>737486.24040000001</v>
      </c>
      <c r="BO28" s="241">
        <f>DB_FEConversion!CZ28</f>
        <v>967593.97753200016</v>
      </c>
      <c r="BP28" s="241">
        <f>DB_FEConversion!DA28</f>
        <v>1220269.05</v>
      </c>
      <c r="BQ28" s="241">
        <f>SUM(DB_FEConversion!DC28:DD28)</f>
        <v>649002.35400000005</v>
      </c>
      <c r="BR28" s="241">
        <f>DB_FEConversion!DE28</f>
        <v>680262.77100600023</v>
      </c>
      <c r="BS28" s="241">
        <f>DB_FEConversion!DH28</f>
        <v>0</v>
      </c>
      <c r="BT28" s="241">
        <f>DB_FEConversion!DI28</f>
        <v>0</v>
      </c>
      <c r="BU28" s="241">
        <f>DB_FEConversion!DJ28</f>
        <v>0</v>
      </c>
      <c r="BV28" s="241">
        <f>DB_FEConversion!DL28</f>
        <v>0</v>
      </c>
      <c r="BW28" s="241">
        <f>DB_FEConversion!DM28</f>
        <v>0</v>
      </c>
      <c r="BX28" s="241">
        <f>DB_FEConversion!DN28</f>
        <v>0</v>
      </c>
      <c r="BY28" s="241">
        <f>DB_FEConversion!DP28</f>
        <v>0</v>
      </c>
      <c r="BZ28" s="241">
        <f>DB_FEConversion!DQ28</f>
        <v>0</v>
      </c>
      <c r="CA28" s="205">
        <f t="shared" si="0"/>
        <v>114673.2149478725</v>
      </c>
      <c r="CB28" s="205">
        <f t="shared" si="1"/>
        <v>129621.20440688</v>
      </c>
      <c r="CC28" s="205">
        <f t="shared" si="2"/>
        <v>151713.46347724542</v>
      </c>
      <c r="CD28" s="205">
        <f t="shared" si="3"/>
        <v>19616217.861317553</v>
      </c>
      <c r="CE28" s="205">
        <f t="shared" si="4"/>
        <v>18103539.373695999</v>
      </c>
      <c r="CF28" s="205">
        <f t="shared" si="5"/>
        <v>42959755.668394446</v>
      </c>
      <c r="CG28" s="205">
        <f t="shared" si="6"/>
        <v>17221436.370191239</v>
      </c>
      <c r="CH28" s="205">
        <f t="shared" si="7"/>
        <v>15671046.57612925</v>
      </c>
      <c r="CI28" s="241">
        <f>SUM(DB_FEConversion!DS28:DW28)</f>
        <v>108243.0482616447</v>
      </c>
      <c r="CJ28" s="241">
        <f>SUM(DB_FEConversion!DX28:EB28)</f>
        <v>6448624.0802020757</v>
      </c>
      <c r="CK28" s="241">
        <f>SUM(DB_FEConversion!EC28:EG28)</f>
        <v>4477285.9929327602</v>
      </c>
      <c r="CL28" s="241">
        <f>SUM(DB_FEConversion!EH28:EJ28)</f>
        <v>18179.440726000001</v>
      </c>
      <c r="CM28" s="241">
        <f>SUM(DB_FEConversion!EK28:EM28)</f>
        <v>2120301.1319112</v>
      </c>
      <c r="CN28" s="241">
        <f>SUM(DB_FEConversion!EN28:EP28)</f>
        <v>1461686.2758656</v>
      </c>
      <c r="CO28" s="205">
        <f t="shared" si="8"/>
        <v>126422.4889876447</v>
      </c>
      <c r="CP28" s="205">
        <f t="shared" si="9"/>
        <v>8568925.2121132761</v>
      </c>
      <c r="CQ28" s="205">
        <f t="shared" si="10"/>
        <v>5938972.2687983606</v>
      </c>
      <c r="CR28" s="205">
        <f t="shared" si="11"/>
        <v>241095.7039355172</v>
      </c>
      <c r="CS28" s="205">
        <f t="shared" si="12"/>
        <v>28185143.073430829</v>
      </c>
      <c r="CT28" s="205">
        <f t="shared" si="13"/>
        <v>23160408.638989598</v>
      </c>
      <c r="CU28" s="267">
        <f t="shared" si="14"/>
        <v>1.1024587480617258</v>
      </c>
      <c r="CV28" s="267">
        <f t="shared" si="15"/>
        <v>0.43682861154447494</v>
      </c>
      <c r="CW28" s="267">
        <f t="shared" si="16"/>
        <v>0.34485928706145491</v>
      </c>
    </row>
    <row r="29" spans="1:101" x14ac:dyDescent="0.2">
      <c r="A29" s="203">
        <v>53</v>
      </c>
      <c r="B29" s="203" t="s">
        <v>58</v>
      </c>
      <c r="C29" s="203">
        <v>1975</v>
      </c>
      <c r="D29" s="204" t="s">
        <v>204</v>
      </c>
      <c r="E29" s="241">
        <f>DB_FEConversion!E29</f>
        <v>0</v>
      </c>
      <c r="F29" s="241">
        <f>DB_FEConversion!F29</f>
        <v>0</v>
      </c>
      <c r="G29" s="241">
        <f>SUM(DB_FEConversion!G29:H29)</f>
        <v>0</v>
      </c>
      <c r="H29" s="241">
        <f>DB_FEConversion!I29</f>
        <v>0</v>
      </c>
      <c r="I29" s="241">
        <f>DB_FEConversion!J29</f>
        <v>0</v>
      </c>
      <c r="J29" s="241">
        <f>SUM(DB_FEConversion!K29:L29)</f>
        <v>0</v>
      </c>
      <c r="K29" s="241">
        <f>DB_FEConversion!M29</f>
        <v>0</v>
      </c>
      <c r="L29" s="241">
        <f>DB_FEConversion!N29</f>
        <v>0</v>
      </c>
      <c r="M29" s="241">
        <f>DB_FEConversion!O29</f>
        <v>53.202447999999997</v>
      </c>
      <c r="N29" s="241">
        <f>SUM(DB_FEConversion!P29:Q29)</f>
        <v>36.575994800000004</v>
      </c>
      <c r="O29" s="241">
        <f>DB_FEConversion!S29</f>
        <v>54.640021333333344</v>
      </c>
      <c r="P29" s="241">
        <f>DB_FEConversion!T29</f>
        <v>9208.116</v>
      </c>
      <c r="Q29" s="241">
        <f>SUM(DB_FEConversion!U29:V29)</f>
        <v>5874.1540400000004</v>
      </c>
      <c r="R29" s="241">
        <f>DB_FEConversion!X29</f>
        <v>20164.769777777779</v>
      </c>
      <c r="S29" s="241">
        <f>DB_FEConversion!Y29</f>
        <v>8543.0853999999999</v>
      </c>
      <c r="T29" s="241">
        <f>SUM(DB_FEConversion!Z29:AB29)</f>
        <v>5638.5436761435903</v>
      </c>
      <c r="U29" s="241">
        <f>DB_FEConversion!AD29</f>
        <v>50.450954399999986</v>
      </c>
      <c r="V29" s="241">
        <f>SUM(DB_FEConversion!AE29:AF29)</f>
        <v>1169.4842762400001</v>
      </c>
      <c r="W29" s="241">
        <f>DB_FEConversion!AG29</f>
        <v>16372.762559999996</v>
      </c>
      <c r="X29" s="241">
        <f>SUM(DB_FEConversion!AH29:AI29)</f>
        <v>127790.62329600001</v>
      </c>
      <c r="Y29" s="241">
        <f>DB_FEConversion!AJ29</f>
        <v>14468.952959999997</v>
      </c>
      <c r="Z29" s="241">
        <f>DB_FEConversion!AK29</f>
        <v>0</v>
      </c>
      <c r="AA29" s="241">
        <f>DB_FEConversion!AL29</f>
        <v>0</v>
      </c>
      <c r="AB29" s="241">
        <f>DB_FEConversion!AM29</f>
        <v>0</v>
      </c>
      <c r="AC29" s="241">
        <f>DB_FEConversion!AN29</f>
        <v>0</v>
      </c>
      <c r="AD29" s="241">
        <f>DB_FEConversion!AO29</f>
        <v>0</v>
      </c>
      <c r="AE29" s="241">
        <f>DB_FEConversion!AP29</f>
        <v>3.1733099999999999</v>
      </c>
      <c r="AF29" s="241">
        <f>DB_FEConversion!AQ29</f>
        <v>432.96120000000002</v>
      </c>
      <c r="AG29" s="241">
        <f>DB_FEConversion!AR29</f>
        <v>360.80100000000004</v>
      </c>
      <c r="AH29" s="241">
        <f>DB_FEConversion!AX29</f>
        <v>0</v>
      </c>
      <c r="AI29" s="241">
        <f>SUM(DB_FEConversion!AW29,DB_FEConversion!AY29,DB_FEConversion!AZ29)</f>
        <v>65.281578669879735</v>
      </c>
      <c r="AJ29" s="241">
        <f>DB_FEConversion!BF29</f>
        <v>2716.0348214999999</v>
      </c>
      <c r="AK29" s="241">
        <f>SUM(DB_FEConversion!BE29,DB_FEConversion!BG29,DB_FEConversion!BH29)</f>
        <v>18167.159260042026</v>
      </c>
      <c r="AL29" s="241">
        <f>DB_FEConversion!BI29</f>
        <v>2514.2722347600002</v>
      </c>
      <c r="AM29" s="241">
        <f>DB_FEConversion!BJ29</f>
        <v>116.671104</v>
      </c>
      <c r="AN29" s="241">
        <f>DB_FEConversion!BK29</f>
        <v>49.484159999999996</v>
      </c>
      <c r="AO29" s="241">
        <f>DB_FEConversion!BL29</f>
        <v>8750.3328000000001</v>
      </c>
      <c r="AP29" s="241">
        <f>DB_FEConversion!BM29</f>
        <v>12475.583999999999</v>
      </c>
      <c r="AQ29" s="241">
        <f>DB_FEConversion!BN29</f>
        <v>6176.9822400000003</v>
      </c>
      <c r="AR29" s="241">
        <f>SUM(DB_FEConversion!BP29,DB_FEConversion!BR29)</f>
        <v>4.9359642332812532</v>
      </c>
      <c r="AS29" s="241">
        <f>DB_FEConversion!BQ29</f>
        <v>6.1986287999999989</v>
      </c>
      <c r="AT29" s="241">
        <f>SUM(DB_FEConversion!BT29,DB_FEConversion!BV29)</f>
        <v>1201.0158876218759</v>
      </c>
      <c r="AU29" s="241">
        <f>DB_FEConversion!BU29</f>
        <v>1869.919688</v>
      </c>
      <c r="AV29" s="241">
        <f>SUM(DB_FEConversion!BX29,DB_FEConversion!BZ29)</f>
        <v>631.24486699218801</v>
      </c>
      <c r="AW29" s="241">
        <f>DB_FEConversion!BY29</f>
        <v>971.1185119999999</v>
      </c>
      <c r="AX29" s="241">
        <f>DB_FEConversion!CA29</f>
        <v>27.587871999999997</v>
      </c>
      <c r="AY29" s="241">
        <f>DB_FEConversion!CB29</f>
        <v>129.35663181818182</v>
      </c>
      <c r="AZ29" s="241">
        <f>DB_FEConversion!CC29</f>
        <v>18144.331200000001</v>
      </c>
      <c r="BA29" s="241">
        <f>DB_FEConversion!CD29</f>
        <v>10338.140454545453</v>
      </c>
      <c r="BB29" s="241">
        <f>DB_FEConversion!CE29</f>
        <v>13581.721599999999</v>
      </c>
      <c r="BC29" s="241">
        <f>DB_FEConversion!CG29</f>
        <v>85.113600000000019</v>
      </c>
      <c r="BD29" s="241">
        <f>DB_FEConversion!CH29</f>
        <v>127.6704</v>
      </c>
      <c r="BE29" s="241">
        <f>DB_FEConversion!CI29</f>
        <v>113.04149999999998</v>
      </c>
      <c r="BF29" s="241">
        <f>DB_FEConversion!CK29</f>
        <v>16001.356800000001</v>
      </c>
      <c r="BG29" s="241">
        <f>DB_FEConversion!CL29</f>
        <v>24002.035199999998</v>
      </c>
      <c r="BH29" s="241">
        <f>DB_FEConversion!CM29</f>
        <v>33912.449999999997</v>
      </c>
      <c r="BI29" s="241">
        <f>DB_FEConversion!CO29</f>
        <v>13618.176000000001</v>
      </c>
      <c r="BJ29" s="241">
        <f>DB_FEConversion!CP29</f>
        <v>20491.099199999997</v>
      </c>
      <c r="BK29" s="241">
        <f>SUM(DB_FEConversion!CS29:CT29)</f>
        <v>0.14560000000000003</v>
      </c>
      <c r="BL29" s="241">
        <f>DB_FEConversion!CU29</f>
        <v>0.61923792</v>
      </c>
      <c r="BM29" s="241">
        <f>DB_FEConversion!CV29</f>
        <v>9.0000000000000011E-2</v>
      </c>
      <c r="BN29" s="241">
        <f>SUM(DB_FEConversion!CX29:CY29)</f>
        <v>17.949599999999997</v>
      </c>
      <c r="BO29" s="241">
        <f>DB_FEConversion!CZ29</f>
        <v>23.550167999999999</v>
      </c>
      <c r="BP29" s="241">
        <f>DB_FEConversion!DA29</f>
        <v>29.7</v>
      </c>
      <c r="BQ29" s="241">
        <f>SUM(DB_FEConversion!DC29:DD29)</f>
        <v>15.795999999999999</v>
      </c>
      <c r="BR29" s="241">
        <f>DB_FEConversion!DE29</f>
        <v>16.556844000000002</v>
      </c>
      <c r="BS29" s="241">
        <f>DB_FEConversion!DH29</f>
        <v>0.31648000000000004</v>
      </c>
      <c r="BT29" s="241">
        <f>DB_FEConversion!DI29</f>
        <v>0.120408</v>
      </c>
      <c r="BU29" s="241">
        <f>DB_FEConversion!DJ29</f>
        <v>0.22931999999999997</v>
      </c>
      <c r="BV29" s="241">
        <f>DB_FEConversion!DL29</f>
        <v>50.361600000000003</v>
      </c>
      <c r="BW29" s="241">
        <f>DB_FEConversion!DM29</f>
        <v>13.154400000000001</v>
      </c>
      <c r="BX29" s="241">
        <f>DB_FEConversion!DN29</f>
        <v>101.00999999999998</v>
      </c>
      <c r="BY29" s="241">
        <f>DB_FEConversion!DP29</f>
        <v>44.032000000000004</v>
      </c>
      <c r="BZ29" s="241">
        <f>DB_FEConversion!DQ29</f>
        <v>6.4728000000000012</v>
      </c>
      <c r="CA29" s="205">
        <f t="shared" si="0"/>
        <v>341.59733263328127</v>
      </c>
      <c r="CB29" s="205">
        <f t="shared" si="1"/>
        <v>171.18466952</v>
      </c>
      <c r="CC29" s="205">
        <f t="shared" si="2"/>
        <v>1581.6074880613949</v>
      </c>
      <c r="CD29" s="205">
        <f t="shared" si="3"/>
        <v>72895.222469121902</v>
      </c>
      <c r="CE29" s="205">
        <f t="shared" si="4"/>
        <v>31782.813495999999</v>
      </c>
      <c r="CF29" s="205">
        <f t="shared" si="5"/>
        <v>222979.43678836524</v>
      </c>
      <c r="CG29" s="205">
        <f t="shared" si="6"/>
        <v>59955.064301752187</v>
      </c>
      <c r="CH29" s="205">
        <f t="shared" si="7"/>
        <v>27123.791032143585</v>
      </c>
      <c r="CI29" s="241">
        <f>SUM(DB_FEConversion!DS29:DW29)</f>
        <v>882.66261632137002</v>
      </c>
      <c r="CJ29" s="241">
        <f>SUM(DB_FEConversion!DX29:EB29)</f>
        <v>54689.425316914523</v>
      </c>
      <c r="CK29" s="241">
        <f>SUM(DB_FEConversion!EC29:EG29)</f>
        <v>37547.50785369912</v>
      </c>
      <c r="CL29" s="241">
        <f>SUM(DB_FEConversion!EH29:EJ29)</f>
        <v>205.37134879999996</v>
      </c>
      <c r="CM29" s="241">
        <f>SUM(DB_FEConversion!EK29:EM29)</f>
        <v>22962.19822559999</v>
      </c>
      <c r="CN29" s="241">
        <f>SUM(DB_FEConversion!EN29:EP29)</f>
        <v>15587.813871999995</v>
      </c>
      <c r="CO29" s="205">
        <f t="shared" si="8"/>
        <v>1088.0339651213699</v>
      </c>
      <c r="CP29" s="205">
        <f t="shared" si="9"/>
        <v>77651.623542514513</v>
      </c>
      <c r="CQ29" s="205">
        <f t="shared" si="10"/>
        <v>53135.321725699119</v>
      </c>
      <c r="CR29" s="205">
        <f t="shared" si="11"/>
        <v>1429.6312977546511</v>
      </c>
      <c r="CS29" s="205">
        <f t="shared" si="12"/>
        <v>150546.84601163643</v>
      </c>
      <c r="CT29" s="205">
        <f t="shared" si="13"/>
        <v>113090.38602745131</v>
      </c>
      <c r="CU29" s="267">
        <f t="shared" si="14"/>
        <v>3.1851360100912114</v>
      </c>
      <c r="CV29" s="267">
        <f t="shared" si="15"/>
        <v>1.0652498327363964</v>
      </c>
      <c r="CW29" s="267">
        <f t="shared" si="16"/>
        <v>0.88625243496146566</v>
      </c>
    </row>
    <row r="30" spans="1:101" x14ac:dyDescent="0.2">
      <c r="A30" s="203">
        <v>11</v>
      </c>
      <c r="B30" s="203" t="s">
        <v>32</v>
      </c>
      <c r="C30" s="203">
        <v>1985</v>
      </c>
      <c r="D30" s="204" t="s">
        <v>200</v>
      </c>
      <c r="E30" s="241">
        <f>DB_FEConversion!E30</f>
        <v>0</v>
      </c>
      <c r="F30" s="241">
        <f>DB_FEConversion!F30</f>
        <v>72.963660000000004</v>
      </c>
      <c r="G30" s="241">
        <f>SUM(DB_FEConversion!G30:H30)</f>
        <v>8.7810800000000011</v>
      </c>
      <c r="H30" s="241">
        <f>DB_FEConversion!I30</f>
        <v>2358</v>
      </c>
      <c r="I30" s="241">
        <f>DB_FEConversion!J30</f>
        <v>4194.4350000000004</v>
      </c>
      <c r="J30" s="241">
        <f>SUM(DB_FEConversion!K30:L30)</f>
        <v>2303.6440000000002</v>
      </c>
      <c r="K30" s="241">
        <f>DB_FEConversion!M30</f>
        <v>2220</v>
      </c>
      <c r="L30" s="241">
        <f>DB_FEConversion!N30</f>
        <v>2116.7265000000002</v>
      </c>
      <c r="M30" s="241">
        <f>DB_FEConversion!O30</f>
        <v>10432.550128000001</v>
      </c>
      <c r="N30" s="241">
        <f>SUM(DB_FEConversion!P30:Q30)</f>
        <v>7172.2432628000006</v>
      </c>
      <c r="O30" s="241">
        <f>DB_FEConversion!S30</f>
        <v>10714.446101333335</v>
      </c>
      <c r="P30" s="241">
        <f>DB_FEConversion!T30</f>
        <v>1805633.676</v>
      </c>
      <c r="Q30" s="241">
        <f>SUM(DB_FEConversion!U30:V30)</f>
        <v>1151871.9304400003</v>
      </c>
      <c r="R30" s="241">
        <f>DB_FEConversion!X30</f>
        <v>3954140.8231111113</v>
      </c>
      <c r="S30" s="241">
        <f>DB_FEConversion!Y30</f>
        <v>1675226.7993999999</v>
      </c>
      <c r="T30" s="241">
        <f>SUM(DB_FEConversion!Z30:AB30)</f>
        <v>1105670.730607836</v>
      </c>
      <c r="U30" s="241">
        <f>DB_FEConversion!AD30</f>
        <v>207.71473799999998</v>
      </c>
      <c r="V30" s="241">
        <f>SUM(DB_FEConversion!AE30:AF30)</f>
        <v>4814.9558898000005</v>
      </c>
      <c r="W30" s="241">
        <f>DB_FEConversion!AG30</f>
        <v>67409.311199999996</v>
      </c>
      <c r="X30" s="241">
        <f>SUM(DB_FEConversion!AH30:AI30)</f>
        <v>526134.66191999998</v>
      </c>
      <c r="Y30" s="241">
        <f>DB_FEConversion!AJ30</f>
        <v>59571.019199999995</v>
      </c>
      <c r="Z30" s="241">
        <f>DB_FEConversion!AK30</f>
        <v>1903.9160000000002</v>
      </c>
      <c r="AA30" s="241">
        <f>DB_FEConversion!AL30</f>
        <v>2063.0009399999999</v>
      </c>
      <c r="AB30" s="241">
        <f>DB_FEConversion!AM30</f>
        <v>169448.524</v>
      </c>
      <c r="AC30" s="241">
        <f>DB_FEConversion!AN30</f>
        <v>466184.62799999997</v>
      </c>
      <c r="AD30" s="241">
        <f>DB_FEConversion!AO30</f>
        <v>90911.989000000001</v>
      </c>
      <c r="AE30" s="241">
        <f>DB_FEConversion!AP30</f>
        <v>8961.9793199999986</v>
      </c>
      <c r="AF30" s="241">
        <f>DB_FEConversion!AQ30</f>
        <v>1222757.7264</v>
      </c>
      <c r="AG30" s="241">
        <f>DB_FEConversion!AR30</f>
        <v>1018964.7720000001</v>
      </c>
      <c r="AH30" s="241">
        <f>DB_FEConversion!AX30</f>
        <v>0</v>
      </c>
      <c r="AI30" s="241">
        <f>SUM(DB_FEConversion!AW30,DB_FEConversion!AY30,DB_FEConversion!AZ30)</f>
        <v>85.880692643132107</v>
      </c>
      <c r="AJ30" s="241">
        <f>DB_FEConversion!BF30</f>
        <v>3573.0592988999992</v>
      </c>
      <c r="AK30" s="241">
        <f>SUM(DB_FEConversion!BE30,DB_FEConversion!BG30,DB_FEConversion!BH30)</f>
        <v>23899.670510424792</v>
      </c>
      <c r="AL30" s="241">
        <f>DB_FEConversion!BI30</f>
        <v>3307.6320366959994</v>
      </c>
      <c r="AM30" s="241">
        <f>DB_FEConversion!BJ30</f>
        <v>7554.2330160000001</v>
      </c>
      <c r="AN30" s="241">
        <f>DB_FEConversion!BK30</f>
        <v>3204.0056399999999</v>
      </c>
      <c r="AO30" s="241">
        <f>DB_FEConversion!BL30</f>
        <v>566567.47620000003</v>
      </c>
      <c r="AP30" s="241">
        <f>DB_FEConversion!BM30</f>
        <v>807770.43599999999</v>
      </c>
      <c r="AQ30" s="241">
        <f>DB_FEConversion!BN30</f>
        <v>399947.90121000004</v>
      </c>
      <c r="AR30" s="241">
        <f>SUM(DB_FEConversion!BP30,DB_FEConversion!BR30)</f>
        <v>10.566692662968757</v>
      </c>
      <c r="AS30" s="241">
        <f>DB_FEConversion!BQ30</f>
        <v>13.2697488</v>
      </c>
      <c r="AT30" s="241">
        <f>SUM(DB_FEConversion!BT30,DB_FEConversion!BV30)</f>
        <v>2571.0813871531273</v>
      </c>
      <c r="AU30" s="241">
        <f>DB_FEConversion!BU30</f>
        <v>4003.0408880000005</v>
      </c>
      <c r="AV30" s="241">
        <f>SUM(DB_FEConversion!BX30,DB_FEConversion!BZ30)</f>
        <v>1351.3409314453138</v>
      </c>
      <c r="AW30" s="241">
        <f>DB_FEConversion!BY30</f>
        <v>2078.9273120000003</v>
      </c>
      <c r="AX30" s="241">
        <f>DB_FEConversion!CA30</f>
        <v>679.62752</v>
      </c>
      <c r="AY30" s="241">
        <f>DB_FEConversion!CB30</f>
        <v>3186.7019999999993</v>
      </c>
      <c r="AZ30" s="241">
        <f>DB_FEConversion!CC30</f>
        <v>446985.79200000002</v>
      </c>
      <c r="BA30" s="241">
        <f>DB_FEConversion!CD30</f>
        <v>254680.19999999995</v>
      </c>
      <c r="BB30" s="241">
        <f>DB_FEConversion!CE30</f>
        <v>334585.85600000003</v>
      </c>
      <c r="BC30" s="241">
        <f>DB_FEConversion!CG30</f>
        <v>4102.8416000000007</v>
      </c>
      <c r="BD30" s="241">
        <f>DB_FEConversion!CH30</f>
        <v>6154.2624000000005</v>
      </c>
      <c r="BE30" s="241">
        <f>DB_FEConversion!CI30</f>
        <v>5449.0865000000003</v>
      </c>
      <c r="BF30" s="241">
        <f>DB_FEConversion!CK30</f>
        <v>771334.22080000013</v>
      </c>
      <c r="BG30" s="241">
        <f>DB_FEConversion!CL30</f>
        <v>1157001.3312000001</v>
      </c>
      <c r="BH30" s="241">
        <f>DB_FEConversion!CM30</f>
        <v>1634725.95</v>
      </c>
      <c r="BI30" s="241">
        <f>DB_FEConversion!CO30</f>
        <v>656454.65600000008</v>
      </c>
      <c r="BJ30" s="241">
        <f>DB_FEConversion!CP30</f>
        <v>987759.11519999988</v>
      </c>
      <c r="BK30" s="241">
        <f>SUM(DB_FEConversion!CS30:CT30)</f>
        <v>91.509600000000006</v>
      </c>
      <c r="BL30" s="241">
        <f>DB_FEConversion!CU30</f>
        <v>389.19103272000001</v>
      </c>
      <c r="BM30" s="241">
        <f>DB_FEConversion!CV30</f>
        <v>56.564999999999998</v>
      </c>
      <c r="BN30" s="241">
        <f>SUM(DB_FEConversion!CX30:CY30)</f>
        <v>11281.3236</v>
      </c>
      <c r="BO30" s="241">
        <f>DB_FEConversion!CZ30</f>
        <v>14801.280587999998</v>
      </c>
      <c r="BP30" s="241">
        <f>DB_FEConversion!DA30</f>
        <v>18666.45</v>
      </c>
      <c r="BQ30" s="241">
        <f>SUM(DB_FEConversion!DC30:DD30)</f>
        <v>9927.7860000000001</v>
      </c>
      <c r="BR30" s="241">
        <f>DB_FEConversion!DE30</f>
        <v>10405.976454</v>
      </c>
      <c r="BS30" s="241">
        <f>DB_FEConversion!DH30</f>
        <v>0</v>
      </c>
      <c r="BT30" s="241">
        <f>DB_FEConversion!DI30</f>
        <v>0</v>
      </c>
      <c r="BU30" s="241">
        <f>DB_FEConversion!DJ30</f>
        <v>0</v>
      </c>
      <c r="BV30" s="241">
        <f>DB_FEConversion!DL30</f>
        <v>0</v>
      </c>
      <c r="BW30" s="241">
        <f>DB_FEConversion!DM30</f>
        <v>0</v>
      </c>
      <c r="BX30" s="241">
        <f>DB_FEConversion!DN30</f>
        <v>0</v>
      </c>
      <c r="BY30" s="241">
        <f>DB_FEConversion!DP30</f>
        <v>0</v>
      </c>
      <c r="BZ30" s="241">
        <f>DB_FEConversion!DQ30</f>
        <v>0</v>
      </c>
      <c r="CA30" s="205">
        <f t="shared" si="0"/>
        <v>33944.938614662962</v>
      </c>
      <c r="CB30" s="205">
        <f t="shared" si="1"/>
        <v>13801.930104320001</v>
      </c>
      <c r="CC30" s="205">
        <f t="shared" si="2"/>
        <v>29583.423843776465</v>
      </c>
      <c r="CD30" s="205">
        <f t="shared" si="3"/>
        <v>5069920.1908860523</v>
      </c>
      <c r="CE30" s="205">
        <f t="shared" si="4"/>
        <v>2331872.0181160006</v>
      </c>
      <c r="CF30" s="205">
        <f t="shared" si="5"/>
        <v>7688506.4635415366</v>
      </c>
      <c r="CG30" s="205">
        <f t="shared" si="6"/>
        <v>4252469.7517781416</v>
      </c>
      <c r="CH30" s="205">
        <f t="shared" si="7"/>
        <v>2108031.476073836</v>
      </c>
      <c r="CI30" s="241">
        <f>SUM(DB_FEConversion!DS30:DW30)</f>
        <v>12397.934356184662</v>
      </c>
      <c r="CJ30" s="241">
        <f>SUM(DB_FEConversion!DX30:EB30)</f>
        <v>787211.86913158256</v>
      </c>
      <c r="CK30" s="241">
        <f>SUM(DB_FEConversion!EC30:EG30)</f>
        <v>559622.73492398032</v>
      </c>
      <c r="CL30" s="241">
        <f>SUM(DB_FEConversion!EH30:EJ30)</f>
        <v>1895.5523108</v>
      </c>
      <c r="CM30" s="241">
        <f>SUM(DB_FEConversion!EK30:EM30)</f>
        <v>214598.15200079998</v>
      </c>
      <c r="CN30" s="241">
        <f>SUM(DB_FEConversion!EN30:EP30)</f>
        <v>146356.48615359998</v>
      </c>
      <c r="CO30" s="205">
        <f t="shared" si="8"/>
        <v>14293.486666984661</v>
      </c>
      <c r="CP30" s="205">
        <f t="shared" si="9"/>
        <v>1001810.0211323826</v>
      </c>
      <c r="CQ30" s="205">
        <f t="shared" si="10"/>
        <v>705979.22107758024</v>
      </c>
      <c r="CR30" s="205">
        <f t="shared" si="11"/>
        <v>48238.425281647622</v>
      </c>
      <c r="CS30" s="205">
        <f t="shared" si="12"/>
        <v>6071730.2120184349</v>
      </c>
      <c r="CT30" s="205">
        <f t="shared" si="13"/>
        <v>4958448.9728557216</v>
      </c>
      <c r="CU30" s="267">
        <f t="shared" si="14"/>
        <v>0.42107858344484977</v>
      </c>
      <c r="CV30" s="267">
        <f t="shared" si="15"/>
        <v>0.19759877540740928</v>
      </c>
      <c r="CW30" s="267">
        <f t="shared" si="16"/>
        <v>0.16601628283949105</v>
      </c>
    </row>
    <row r="31" spans="1:101" x14ac:dyDescent="0.2">
      <c r="A31" s="203">
        <v>12</v>
      </c>
      <c r="B31" s="203" t="s">
        <v>33</v>
      </c>
      <c r="C31" s="203">
        <v>1985</v>
      </c>
      <c r="D31" s="204" t="s">
        <v>200</v>
      </c>
      <c r="E31" s="241">
        <f>DB_FEConversion!E31</f>
        <v>0</v>
      </c>
      <c r="F31" s="241">
        <f>DB_FEConversion!F31</f>
        <v>0.24321219999999999</v>
      </c>
      <c r="G31" s="241">
        <f>SUM(DB_FEConversion!G31:H31)</f>
        <v>2.9270266666666669E-2</v>
      </c>
      <c r="H31" s="241">
        <f>DB_FEConversion!I31</f>
        <v>7.8599999999999994</v>
      </c>
      <c r="I31" s="241">
        <f>DB_FEConversion!J31</f>
        <v>13.981450000000001</v>
      </c>
      <c r="J31" s="241">
        <f>SUM(DB_FEConversion!K31:L31)</f>
        <v>7.6788133333333333</v>
      </c>
      <c r="K31" s="241">
        <f>DB_FEConversion!M31</f>
        <v>7.4</v>
      </c>
      <c r="L31" s="241">
        <f>DB_FEConversion!N31</f>
        <v>7.0557550000000004</v>
      </c>
      <c r="M31" s="241">
        <f>DB_FEConversion!O31</f>
        <v>894.0052159999999</v>
      </c>
      <c r="N31" s="241">
        <f>SUM(DB_FEConversion!P31:Q31)</f>
        <v>614.61702160000004</v>
      </c>
      <c r="O31" s="241">
        <f>DB_FEConversion!S31</f>
        <v>918.16196266666691</v>
      </c>
      <c r="P31" s="241">
        <f>DB_FEConversion!T31</f>
        <v>154731.67199999999</v>
      </c>
      <c r="Q31" s="241">
        <f>SUM(DB_FEConversion!U31:V31)</f>
        <v>98708.321679999994</v>
      </c>
      <c r="R31" s="241">
        <f>DB_FEConversion!X31</f>
        <v>338845.48622222227</v>
      </c>
      <c r="S31" s="241">
        <f>DB_FEConversion!Y31</f>
        <v>143556.60679999998</v>
      </c>
      <c r="T31" s="241">
        <f>SUM(DB_FEConversion!Z31:AB31)</f>
        <v>94749.163743671787</v>
      </c>
      <c r="U31" s="241">
        <f>DB_FEConversion!AD31</f>
        <v>201.2210508</v>
      </c>
      <c r="V31" s="241">
        <f>SUM(DB_FEConversion!AE31:AF31)</f>
        <v>4664.428210680001</v>
      </c>
      <c r="W31" s="241">
        <f>DB_FEConversion!AG31</f>
        <v>65301.925920000001</v>
      </c>
      <c r="X31" s="241">
        <f>SUM(DB_FEConversion!AH31:AI31)</f>
        <v>509686.36387200007</v>
      </c>
      <c r="Y31" s="241">
        <f>DB_FEConversion!AJ31</f>
        <v>57708.678720000004</v>
      </c>
      <c r="Z31" s="241">
        <f>DB_FEConversion!AK31</f>
        <v>16.490000000000002</v>
      </c>
      <c r="AA31" s="241">
        <f>DB_FEConversion!AL31</f>
        <v>17.867850000000001</v>
      </c>
      <c r="AB31" s="241">
        <f>DB_FEConversion!AM31</f>
        <v>1467.6100000000001</v>
      </c>
      <c r="AC31" s="241">
        <f>DB_FEConversion!AN31</f>
        <v>4037.67</v>
      </c>
      <c r="AD31" s="241">
        <f>DB_FEConversion!AO31</f>
        <v>787.39750000000004</v>
      </c>
      <c r="AE31" s="241">
        <f>DB_FEConversion!AP31</f>
        <v>57.671459999999996</v>
      </c>
      <c r="AF31" s="241">
        <f>DB_FEConversion!AQ31</f>
        <v>7868.5992000000006</v>
      </c>
      <c r="AG31" s="241">
        <f>DB_FEConversion!AR31</f>
        <v>6557.1660000000002</v>
      </c>
      <c r="AH31" s="241">
        <f>DB_FEConversion!AX31</f>
        <v>0</v>
      </c>
      <c r="AI31" s="241">
        <f>SUM(DB_FEConversion!AW31,DB_FEConversion!AY31,DB_FEConversion!AZ31)</f>
        <v>38.135162671671679</v>
      </c>
      <c r="AJ31" s="241">
        <f>DB_FEConversion!BF31</f>
        <v>1586.6103708000001</v>
      </c>
      <c r="AK31" s="241">
        <f>SUM(DB_FEConversion!BE31,DB_FEConversion!BG31,DB_FEConversion!BH31)</f>
        <v>10612.604470968834</v>
      </c>
      <c r="AL31" s="241">
        <f>DB_FEConversion!BI31</f>
        <v>1468.7478861120001</v>
      </c>
      <c r="AM31" s="241">
        <f>DB_FEConversion!BJ31</f>
        <v>1189.470744</v>
      </c>
      <c r="AN31" s="241">
        <f>DB_FEConversion!BK31</f>
        <v>504.49475999999993</v>
      </c>
      <c r="AO31" s="241">
        <f>DB_FEConversion!BL31</f>
        <v>89210.305800000002</v>
      </c>
      <c r="AP31" s="241">
        <f>DB_FEConversion!BM31</f>
        <v>127189.52399999998</v>
      </c>
      <c r="AQ31" s="241">
        <f>DB_FEConversion!BN31</f>
        <v>62974.801890000002</v>
      </c>
      <c r="AR31" s="241">
        <f>SUM(DB_FEConversion!BP31,DB_FEConversion!BR31)</f>
        <v>5.9925719615625042</v>
      </c>
      <c r="AS31" s="241">
        <f>DB_FEConversion!BQ31</f>
        <v>7.5255263999999995</v>
      </c>
      <c r="AT31" s="241">
        <f>SUM(DB_FEConversion!BT31,DB_FEConversion!BV31)</f>
        <v>1458.1090529437513</v>
      </c>
      <c r="AU31" s="241">
        <f>DB_FEConversion!BU31</f>
        <v>2270.200464</v>
      </c>
      <c r="AV31" s="241">
        <f>SUM(DB_FEConversion!BX31,DB_FEConversion!BZ31)</f>
        <v>766.37109023437563</v>
      </c>
      <c r="AW31" s="241">
        <f>DB_FEConversion!BY31</f>
        <v>1178.9991359999999</v>
      </c>
      <c r="AX31" s="241">
        <f>DB_FEConversion!CA31</f>
        <v>623.40574400000003</v>
      </c>
      <c r="AY31" s="241">
        <f>DB_FEConversion!CB31</f>
        <v>2923.084002272727</v>
      </c>
      <c r="AZ31" s="241">
        <f>DB_FEConversion!CC31</f>
        <v>410009.16240000003</v>
      </c>
      <c r="BA31" s="241">
        <f>DB_FEConversion!CD31</f>
        <v>233611.93431818177</v>
      </c>
      <c r="BB31" s="241">
        <f>DB_FEConversion!CE31</f>
        <v>306907.44320000004</v>
      </c>
      <c r="BC31" s="241">
        <f>DB_FEConversion!CG31</f>
        <v>819.45600000000002</v>
      </c>
      <c r="BD31" s="241">
        <f>DB_FEConversion!CH31</f>
        <v>1229.1840000000002</v>
      </c>
      <c r="BE31" s="241">
        <f>DB_FEConversion!CI31</f>
        <v>1088.3399999999999</v>
      </c>
      <c r="BF31" s="241">
        <f>DB_FEConversion!CK31</f>
        <v>154057.728</v>
      </c>
      <c r="BG31" s="241">
        <f>DB_FEConversion!CL31</f>
        <v>231086.592</v>
      </c>
      <c r="BH31" s="241">
        <f>DB_FEConversion!CM31</f>
        <v>326502</v>
      </c>
      <c r="BI31" s="241">
        <f>DB_FEConversion!CO31</f>
        <v>131112.95999999999</v>
      </c>
      <c r="BJ31" s="241">
        <f>DB_FEConversion!CP31</f>
        <v>197284.03199999998</v>
      </c>
      <c r="BK31" s="241">
        <f>SUM(DB_FEConversion!CS31:CT31)</f>
        <v>7.2800000000000017E-2</v>
      </c>
      <c r="BL31" s="241">
        <f>DB_FEConversion!CU31</f>
        <v>0.30961896</v>
      </c>
      <c r="BM31" s="241">
        <f>DB_FEConversion!CV31</f>
        <v>4.5000000000000005E-2</v>
      </c>
      <c r="BN31" s="241">
        <f>SUM(DB_FEConversion!CX31:CY31)</f>
        <v>8.9747999999999983</v>
      </c>
      <c r="BO31" s="241">
        <f>DB_FEConversion!CZ31</f>
        <v>11.775084</v>
      </c>
      <c r="BP31" s="241">
        <f>DB_FEConversion!DA31</f>
        <v>14.85</v>
      </c>
      <c r="BQ31" s="241">
        <f>SUM(DB_FEConversion!DC31:DD31)</f>
        <v>7.8979999999999997</v>
      </c>
      <c r="BR31" s="241">
        <f>DB_FEConversion!DE31</f>
        <v>8.2784220000000008</v>
      </c>
      <c r="BS31" s="241">
        <f>DB_FEConversion!DH31</f>
        <v>0</v>
      </c>
      <c r="BT31" s="241">
        <f>DB_FEConversion!DI31</f>
        <v>0</v>
      </c>
      <c r="BU31" s="241">
        <f>DB_FEConversion!DJ31</f>
        <v>0</v>
      </c>
      <c r="BV31" s="241">
        <f>DB_FEConversion!DL31</f>
        <v>0</v>
      </c>
      <c r="BW31" s="241">
        <f>DB_FEConversion!DM31</f>
        <v>0</v>
      </c>
      <c r="BX31" s="241">
        <f>DB_FEConversion!DN31</f>
        <v>0</v>
      </c>
      <c r="BY31" s="241">
        <f>DB_FEConversion!DP31</f>
        <v>0</v>
      </c>
      <c r="BZ31" s="241">
        <f>DB_FEConversion!DQ31</f>
        <v>0</v>
      </c>
      <c r="CA31" s="205">
        <f t="shared" si="0"/>
        <v>3807.7855867615626</v>
      </c>
      <c r="CB31" s="205">
        <f t="shared" si="1"/>
        <v>1851.8793791600003</v>
      </c>
      <c r="CC31" s="205">
        <f t="shared" si="2"/>
        <v>10154.586218557733</v>
      </c>
      <c r="CD31" s="205">
        <f t="shared" si="3"/>
        <v>885708.55754374375</v>
      </c>
      <c r="CE31" s="205">
        <f t="shared" si="4"/>
        <v>332090.87067800004</v>
      </c>
      <c r="CF31" s="205">
        <f t="shared" si="5"/>
        <v>1550508.1116967064</v>
      </c>
      <c r="CG31" s="205">
        <f t="shared" si="6"/>
        <v>711855.47108634631</v>
      </c>
      <c r="CH31" s="205">
        <f t="shared" si="7"/>
        <v>293227.52905667177</v>
      </c>
      <c r="CI31" s="241">
        <f>SUM(DB_FEConversion!DS31:DW31)</f>
        <v>4722.8528805641563</v>
      </c>
      <c r="CJ31" s="241">
        <f>SUM(DB_FEConversion!DX31:EB31)</f>
        <v>294920.06474157691</v>
      </c>
      <c r="CK31" s="241">
        <f>SUM(DB_FEConversion!EC31:EG31)</f>
        <v>207543.33233577572</v>
      </c>
      <c r="CL31" s="241">
        <f>SUM(DB_FEConversion!EH31:EJ31)</f>
        <v>751.98460080000007</v>
      </c>
      <c r="CM31" s="241">
        <f>SUM(DB_FEConversion!EK31:EM31)</f>
        <v>84320.162870400003</v>
      </c>
      <c r="CN31" s="241">
        <f>SUM(DB_FEConversion!EN31:EP31)</f>
        <v>57302.116886399999</v>
      </c>
      <c r="CO31" s="205">
        <f t="shared" si="8"/>
        <v>5474.8374813641567</v>
      </c>
      <c r="CP31" s="205">
        <f t="shared" si="9"/>
        <v>379240.22761197691</v>
      </c>
      <c r="CQ31" s="205">
        <f t="shared" si="10"/>
        <v>264845.4492221757</v>
      </c>
      <c r="CR31" s="205">
        <f t="shared" si="11"/>
        <v>9282.6230681257184</v>
      </c>
      <c r="CS31" s="205">
        <f t="shared" si="12"/>
        <v>1264948.7851557205</v>
      </c>
      <c r="CT31" s="205">
        <f t="shared" si="13"/>
        <v>976700.92030852195</v>
      </c>
      <c r="CU31" s="267">
        <f t="shared" si="14"/>
        <v>1.4378008836417664</v>
      </c>
      <c r="CV31" s="267">
        <f t="shared" si="15"/>
        <v>0.4281772196756119</v>
      </c>
      <c r="CW31" s="267">
        <f t="shared" si="16"/>
        <v>0.37204946787583315</v>
      </c>
    </row>
    <row r="32" spans="1:101" x14ac:dyDescent="0.2">
      <c r="A32" s="203">
        <v>13</v>
      </c>
      <c r="B32" s="203" t="s">
        <v>34</v>
      </c>
      <c r="C32" s="203">
        <v>1985</v>
      </c>
      <c r="D32" s="204" t="s">
        <v>200</v>
      </c>
      <c r="E32" s="241">
        <f>DB_FEConversion!E32</f>
        <v>0</v>
      </c>
      <c r="F32" s="241">
        <f>DB_FEConversion!F32</f>
        <v>2.9185463999999999</v>
      </c>
      <c r="G32" s="241">
        <f>SUM(DB_FEConversion!G32:H32)</f>
        <v>0.35124320000000003</v>
      </c>
      <c r="H32" s="241">
        <f>DB_FEConversion!I32</f>
        <v>94.320000000000007</v>
      </c>
      <c r="I32" s="241">
        <f>DB_FEConversion!J32</f>
        <v>167.7774</v>
      </c>
      <c r="J32" s="241">
        <f>SUM(DB_FEConversion!K32:L32)</f>
        <v>92.14576000000001</v>
      </c>
      <c r="K32" s="241">
        <f>DB_FEConversion!M32</f>
        <v>88.800000000000011</v>
      </c>
      <c r="L32" s="241">
        <f>DB_FEConversion!N32</f>
        <v>84.669060000000002</v>
      </c>
      <c r="M32" s="241">
        <f>DB_FEConversion!O32</f>
        <v>333.361808</v>
      </c>
      <c r="N32" s="241">
        <f>SUM(DB_FEConversion!P32:Q32)</f>
        <v>229.1819308</v>
      </c>
      <c r="O32" s="241">
        <f>DB_FEConversion!S32</f>
        <v>342.3695146666667</v>
      </c>
      <c r="P32" s="241">
        <f>DB_FEConversion!T32</f>
        <v>57697.236000000004</v>
      </c>
      <c r="Q32" s="241">
        <f>SUM(DB_FEConversion!U32:V32)</f>
        <v>36806.92684</v>
      </c>
      <c r="R32" s="241">
        <f>DB_FEConversion!X32</f>
        <v>126350.65422222223</v>
      </c>
      <c r="S32" s="241">
        <f>DB_FEConversion!Y32</f>
        <v>53530.213400000001</v>
      </c>
      <c r="T32" s="241">
        <f>SUM(DB_FEConversion!Z32:AB32)</f>
        <v>35330.613252348718</v>
      </c>
      <c r="U32" s="241">
        <f>DB_FEConversion!AD32</f>
        <v>1236.0483827999999</v>
      </c>
      <c r="V32" s="241">
        <f>SUM(DB_FEConversion!AE32:AF32)</f>
        <v>28652.364767880001</v>
      </c>
      <c r="W32" s="241">
        <f>DB_FEConversion!AG32</f>
        <v>401132.68271999992</v>
      </c>
      <c r="X32" s="241">
        <f>SUM(DB_FEConversion!AH32:AI32)</f>
        <v>3130870.2707520002</v>
      </c>
      <c r="Y32" s="241">
        <f>DB_FEConversion!AJ32</f>
        <v>354489.34751999995</v>
      </c>
      <c r="Z32" s="241">
        <f>DB_FEConversion!AK32</f>
        <v>416.71199999999999</v>
      </c>
      <c r="AA32" s="241">
        <f>DB_FEConversion!AL32</f>
        <v>451.53107999999997</v>
      </c>
      <c r="AB32" s="241">
        <f>DB_FEConversion!AM32</f>
        <v>37087.368000000002</v>
      </c>
      <c r="AC32" s="241">
        <f>DB_FEConversion!AN32</f>
        <v>102034.29599999999</v>
      </c>
      <c r="AD32" s="241">
        <f>DB_FEConversion!AO32</f>
        <v>19897.998</v>
      </c>
      <c r="AE32" s="241">
        <f>DB_FEConversion!AP32</f>
        <v>48.427469999999992</v>
      </c>
      <c r="AF32" s="241">
        <f>DB_FEConversion!AQ32</f>
        <v>6607.3644000000004</v>
      </c>
      <c r="AG32" s="241">
        <f>DB_FEConversion!AR32</f>
        <v>5506.1370000000006</v>
      </c>
      <c r="AH32" s="241">
        <f>DB_FEConversion!AX32</f>
        <v>0</v>
      </c>
      <c r="AI32" s="241">
        <f>SUM(DB_FEConversion!AW32,DB_FEConversion!AY32,DB_FEConversion!AZ32)</f>
        <v>135.17689940997678</v>
      </c>
      <c r="AJ32" s="241">
        <f>DB_FEConversion!BF32</f>
        <v>5624.0240101499994</v>
      </c>
      <c r="AK32" s="241">
        <f>SUM(DB_FEConversion!BE32,DB_FEConversion!BG32,DB_FEConversion!BH32)</f>
        <v>37618.273177465329</v>
      </c>
      <c r="AL32" s="241">
        <f>DB_FEConversion!BI32</f>
        <v>5206.2393693959993</v>
      </c>
      <c r="AM32" s="241">
        <f>DB_FEConversion!BJ32</f>
        <v>1093.3496639999998</v>
      </c>
      <c r="AN32" s="241">
        <f>DB_FEConversion!BK32</f>
        <v>463.72655999999995</v>
      </c>
      <c r="AO32" s="241">
        <f>DB_FEConversion!BL32</f>
        <v>82001.224799999996</v>
      </c>
      <c r="AP32" s="241">
        <f>DB_FEConversion!BM32</f>
        <v>116911.34399999998</v>
      </c>
      <c r="AQ32" s="241">
        <f>DB_FEConversion!BN32</f>
        <v>57885.810839999998</v>
      </c>
      <c r="AR32" s="241">
        <f>SUM(DB_FEConversion!BP32,DB_FEConversion!BR32)</f>
        <v>28.008412431562519</v>
      </c>
      <c r="AS32" s="241">
        <f>DB_FEConversion!BQ32</f>
        <v>35.173219199999991</v>
      </c>
      <c r="AT32" s="241">
        <f>SUM(DB_FEConversion!BT32,DB_FEConversion!BV32)</f>
        <v>6814.9902891437559</v>
      </c>
      <c r="AU32" s="241">
        <f>DB_FEConversion!BU32</f>
        <v>10610.587791999998</v>
      </c>
      <c r="AV32" s="241">
        <f>SUM(DB_FEConversion!BX32,DB_FEConversion!BZ32)</f>
        <v>3581.907352734378</v>
      </c>
      <c r="AW32" s="241">
        <f>DB_FEConversion!BY32</f>
        <v>5510.4710079999995</v>
      </c>
      <c r="AX32" s="241">
        <f>DB_FEConversion!CA32</f>
        <v>7279.0140799999999</v>
      </c>
      <c r="AY32" s="241">
        <f>DB_FEConversion!CB32</f>
        <v>34130.531863636366</v>
      </c>
      <c r="AZ32" s="241">
        <f>DB_FEConversion!CC32</f>
        <v>4787351.5680000009</v>
      </c>
      <c r="BA32" s="241">
        <f>DB_FEConversion!CD32</f>
        <v>2727701.1409090906</v>
      </c>
      <c r="BB32" s="241">
        <f>DB_FEConversion!CE32</f>
        <v>3583514.6240000003</v>
      </c>
      <c r="BC32" s="241">
        <f>DB_FEConversion!CG32</f>
        <v>517.82720000000006</v>
      </c>
      <c r="BD32" s="241">
        <f>DB_FEConversion!CH32</f>
        <v>776.74080000000004</v>
      </c>
      <c r="BE32" s="241">
        <f>DB_FEConversion!CI32</f>
        <v>687.73924999999997</v>
      </c>
      <c r="BF32" s="241">
        <f>DB_FEConversion!CK32</f>
        <v>97351.51360000002</v>
      </c>
      <c r="BG32" s="241">
        <f>DB_FEConversion!CL32</f>
        <v>146027.27040000001</v>
      </c>
      <c r="BH32" s="241">
        <f>DB_FEConversion!CM32</f>
        <v>206321.77499999999</v>
      </c>
      <c r="BI32" s="241">
        <f>DB_FEConversion!CO32</f>
        <v>82852.352000000014</v>
      </c>
      <c r="BJ32" s="241">
        <f>DB_FEConversion!CP32</f>
        <v>124666.89839999998</v>
      </c>
      <c r="BK32" s="241">
        <f>SUM(DB_FEConversion!CS32:CT32)</f>
        <v>0.87360000000000027</v>
      </c>
      <c r="BL32" s="241">
        <f>DB_FEConversion!CU32</f>
        <v>3.7154275200000004</v>
      </c>
      <c r="BM32" s="241">
        <f>DB_FEConversion!CV32</f>
        <v>0.54</v>
      </c>
      <c r="BN32" s="241">
        <f>SUM(DB_FEConversion!CX32:CY32)</f>
        <v>107.69760000000002</v>
      </c>
      <c r="BO32" s="241">
        <f>DB_FEConversion!CZ32</f>
        <v>141.301008</v>
      </c>
      <c r="BP32" s="241">
        <f>DB_FEConversion!DA32</f>
        <v>178.20000000000002</v>
      </c>
      <c r="BQ32" s="241">
        <f>SUM(DB_FEConversion!DC32:DD32)</f>
        <v>94.77600000000001</v>
      </c>
      <c r="BR32" s="241">
        <f>DB_FEConversion!DE32</f>
        <v>99.341064000000017</v>
      </c>
      <c r="BS32" s="241">
        <f>DB_FEConversion!DH32</f>
        <v>0</v>
      </c>
      <c r="BT32" s="241">
        <f>DB_FEConversion!DI32</f>
        <v>0</v>
      </c>
      <c r="BU32" s="241">
        <f>DB_FEConversion!DJ32</f>
        <v>0</v>
      </c>
      <c r="BV32" s="241">
        <f>DB_FEConversion!DL32</f>
        <v>0</v>
      </c>
      <c r="BW32" s="241">
        <f>DB_FEConversion!DM32</f>
        <v>0</v>
      </c>
      <c r="BX32" s="241">
        <f>DB_FEConversion!DN32</f>
        <v>0</v>
      </c>
      <c r="BY32" s="241">
        <f>DB_FEConversion!DP32</f>
        <v>0</v>
      </c>
      <c r="BZ32" s="241">
        <f>DB_FEConversion!DQ32</f>
        <v>0</v>
      </c>
      <c r="CA32" s="205">
        <f t="shared" si="0"/>
        <v>10953.622617231564</v>
      </c>
      <c r="CB32" s="205">
        <f t="shared" si="1"/>
        <v>1047.7299239200001</v>
      </c>
      <c r="CC32" s="205">
        <f t="shared" si="2"/>
        <v>64864.331178793007</v>
      </c>
      <c r="CD32" s="205">
        <f t="shared" si="3"/>
        <v>5481869.9894192945</v>
      </c>
      <c r="CE32" s="205">
        <f t="shared" si="4"/>
        <v>193753.86344000002</v>
      </c>
      <c r="CF32" s="205">
        <f t="shared" si="5"/>
        <v>6448078.0998207787</v>
      </c>
      <c r="CG32" s="205">
        <f t="shared" si="6"/>
        <v>4166648.2054821304</v>
      </c>
      <c r="CH32" s="205">
        <f t="shared" si="7"/>
        <v>165691.99278434869</v>
      </c>
      <c r="CI32" s="241">
        <f>SUM(DB_FEConversion!DS32:DW32)</f>
        <v>6128.5495405136589</v>
      </c>
      <c r="CJ32" s="241">
        <f>SUM(DB_FEConversion!DX32:EB32)</f>
        <v>379518.85625851731</v>
      </c>
      <c r="CK32" s="241">
        <f>SUM(DB_FEConversion!EC32:EG32)</f>
        <v>264944.44239261706</v>
      </c>
      <c r="CL32" s="241">
        <f>SUM(DB_FEConversion!EH32:EJ32)</f>
        <v>1423.638066</v>
      </c>
      <c r="CM32" s="241">
        <f>SUM(DB_FEConversion!EK32:EM32)</f>
        <v>141611.98742640001</v>
      </c>
      <c r="CN32" s="241">
        <f>SUM(DB_FEConversion!EN32:EP32)</f>
        <v>91661.322739199997</v>
      </c>
      <c r="CO32" s="205">
        <f t="shared" si="8"/>
        <v>7552.1876065136585</v>
      </c>
      <c r="CP32" s="205">
        <f t="shared" si="9"/>
        <v>521130.84368491732</v>
      </c>
      <c r="CQ32" s="205">
        <f t="shared" si="10"/>
        <v>356605.76513181708</v>
      </c>
      <c r="CR32" s="205">
        <f t="shared" si="11"/>
        <v>18505.810223745222</v>
      </c>
      <c r="CS32" s="205">
        <f t="shared" si="12"/>
        <v>6003000.8331042118</v>
      </c>
      <c r="CT32" s="205">
        <f t="shared" si="13"/>
        <v>4523253.9706139471</v>
      </c>
      <c r="CU32" s="267">
        <f t="shared" si="14"/>
        <v>0.68946939934127571</v>
      </c>
      <c r="CV32" s="267">
        <f t="shared" si="15"/>
        <v>9.5064429599893113E-2</v>
      </c>
      <c r="CW32" s="267">
        <f t="shared" si="16"/>
        <v>8.5585762835130835E-2</v>
      </c>
    </row>
    <row r="33" spans="1:101" x14ac:dyDescent="0.2">
      <c r="A33" s="203">
        <v>14</v>
      </c>
      <c r="B33" s="203" t="s">
        <v>35</v>
      </c>
      <c r="C33" s="203">
        <v>1985</v>
      </c>
      <c r="D33" s="204" t="s">
        <v>200</v>
      </c>
      <c r="E33" s="241">
        <f>DB_FEConversion!E33</f>
        <v>0</v>
      </c>
      <c r="F33" s="241">
        <f>DB_FEConversion!F33</f>
        <v>0</v>
      </c>
      <c r="G33" s="241">
        <f>SUM(DB_FEConversion!G33:H33)</f>
        <v>0</v>
      </c>
      <c r="H33" s="241">
        <f>DB_FEConversion!I33</f>
        <v>0</v>
      </c>
      <c r="I33" s="241">
        <f>DB_FEConversion!J33</f>
        <v>0</v>
      </c>
      <c r="J33" s="241">
        <f>SUM(DB_FEConversion!K33:L33)</f>
        <v>0</v>
      </c>
      <c r="K33" s="241">
        <f>DB_FEConversion!M33</f>
        <v>0</v>
      </c>
      <c r="L33" s="241">
        <f>DB_FEConversion!N33</f>
        <v>0</v>
      </c>
      <c r="M33" s="241">
        <f>DB_FEConversion!O33</f>
        <v>1054.1691679999999</v>
      </c>
      <c r="N33" s="241">
        <f>SUM(DB_FEConversion!P33:Q33)</f>
        <v>724.72766680000007</v>
      </c>
      <c r="O33" s="241">
        <f>DB_FEConversion!S33</f>
        <v>1082.6536746666668</v>
      </c>
      <c r="P33" s="241">
        <f>DB_FEConversion!T33</f>
        <v>182452.356</v>
      </c>
      <c r="Q33" s="241">
        <f>SUM(DB_FEConversion!U33:V33)</f>
        <v>116392.23964000001</v>
      </c>
      <c r="R33" s="241">
        <f>DB_FEConversion!X33</f>
        <v>399550.76088888891</v>
      </c>
      <c r="S33" s="241">
        <f>DB_FEConversion!Y33</f>
        <v>169275.2414</v>
      </c>
      <c r="T33" s="241">
        <f>SUM(DB_FEConversion!Z33:AB33)</f>
        <v>111723.78563881025</v>
      </c>
      <c r="U33" s="241">
        <f>DB_FEConversion!AD33</f>
        <v>54.030807599999996</v>
      </c>
      <c r="V33" s="241">
        <f>SUM(DB_FEConversion!AE33:AF33)</f>
        <v>1252.46748396</v>
      </c>
      <c r="W33" s="241">
        <f>DB_FEConversion!AG33</f>
        <v>17534.526239999999</v>
      </c>
      <c r="X33" s="241">
        <f>SUM(DB_FEConversion!AH33:AI33)</f>
        <v>136858.27478399998</v>
      </c>
      <c r="Y33" s="241">
        <f>DB_FEConversion!AJ33</f>
        <v>15495.627839999997</v>
      </c>
      <c r="Z33" s="241">
        <f>DB_FEConversion!AK33</f>
        <v>0.58200000000000007</v>
      </c>
      <c r="AA33" s="241">
        <f>DB_FEConversion!AL33</f>
        <v>0.63062999999999991</v>
      </c>
      <c r="AB33" s="241">
        <f>DB_FEConversion!AM33</f>
        <v>51.798000000000002</v>
      </c>
      <c r="AC33" s="241">
        <f>DB_FEConversion!AN33</f>
        <v>142.50599999999997</v>
      </c>
      <c r="AD33" s="241">
        <f>DB_FEConversion!AO33</f>
        <v>27.790500000000005</v>
      </c>
      <c r="AE33" s="241">
        <f>DB_FEConversion!AP33</f>
        <v>2.3454899999999994</v>
      </c>
      <c r="AF33" s="241">
        <f>DB_FEConversion!AQ33</f>
        <v>320.01479999999998</v>
      </c>
      <c r="AG33" s="241">
        <f>DB_FEConversion!AR33</f>
        <v>266.67899999999997</v>
      </c>
      <c r="AH33" s="241">
        <f>DB_FEConversion!AX33</f>
        <v>0</v>
      </c>
      <c r="AI33" s="241">
        <f>SUM(DB_FEConversion!AW33,DB_FEConversion!AY33,DB_FEConversion!AZ33)</f>
        <v>12.194828625429146</v>
      </c>
      <c r="AJ33" s="241">
        <f>DB_FEConversion!BF33</f>
        <v>507.36486255</v>
      </c>
      <c r="AK33" s="241">
        <f>SUM(DB_FEConversion!BE33,DB_FEConversion!BG33,DB_FEConversion!BH33)</f>
        <v>3393.6892811280859</v>
      </c>
      <c r="AL33" s="241">
        <f>DB_FEConversion!BI33</f>
        <v>469.67490133199999</v>
      </c>
      <c r="AM33" s="241">
        <f>DB_FEConversion!BJ33</f>
        <v>118.65981599999999</v>
      </c>
      <c r="AN33" s="241">
        <f>DB_FEConversion!BK33</f>
        <v>50.327639999999988</v>
      </c>
      <c r="AO33" s="241">
        <f>DB_FEConversion!BL33</f>
        <v>8899.4862000000012</v>
      </c>
      <c r="AP33" s="241">
        <f>DB_FEConversion!BM33</f>
        <v>12688.235999999997</v>
      </c>
      <c r="AQ33" s="241">
        <f>DB_FEConversion!BN33</f>
        <v>6282.27171</v>
      </c>
      <c r="AR33" s="241">
        <f>SUM(DB_FEConversion!BP33,DB_FEConversion!BR33)</f>
        <v>4.6319664360937534</v>
      </c>
      <c r="AS33" s="241">
        <f>DB_FEConversion!BQ33</f>
        <v>5.816865599999999</v>
      </c>
      <c r="AT33" s="241">
        <f>SUM(DB_FEConversion!BT33,DB_FEConversion!BV33)</f>
        <v>1127.0473240406259</v>
      </c>
      <c r="AU33" s="241">
        <f>DB_FEConversion!BU33</f>
        <v>1754.7544559999999</v>
      </c>
      <c r="AV33" s="241">
        <f>SUM(DB_FEConversion!BX33,DB_FEConversion!BZ33)</f>
        <v>592.36754941406298</v>
      </c>
      <c r="AW33" s="241">
        <f>DB_FEConversion!BY33</f>
        <v>911.30894399999988</v>
      </c>
      <c r="AX33" s="241">
        <f>DB_FEConversion!CA33</f>
        <v>157.83351999999999</v>
      </c>
      <c r="AY33" s="241">
        <f>DB_FEConversion!CB33</f>
        <v>740.06478409090903</v>
      </c>
      <c r="AZ33" s="241">
        <f>DB_FEConversion!CC33</f>
        <v>103805.89200000002</v>
      </c>
      <c r="BA33" s="241">
        <f>DB_FEConversion!CD33</f>
        <v>59145.739772727262</v>
      </c>
      <c r="BB33" s="241">
        <f>DB_FEConversion!CE33</f>
        <v>77702.656000000003</v>
      </c>
      <c r="BC33" s="241">
        <f>DB_FEConversion!CG33</f>
        <v>336.72320000000002</v>
      </c>
      <c r="BD33" s="241">
        <f>DB_FEConversion!CH33</f>
        <v>505.08480000000003</v>
      </c>
      <c r="BE33" s="241">
        <f>DB_FEConversion!CI33</f>
        <v>447.21049999999997</v>
      </c>
      <c r="BF33" s="241">
        <f>DB_FEConversion!CK33</f>
        <v>63303.961600000002</v>
      </c>
      <c r="BG33" s="241">
        <f>DB_FEConversion!CL33</f>
        <v>94955.9424</v>
      </c>
      <c r="BH33" s="241">
        <f>DB_FEConversion!CM33</f>
        <v>134163.15</v>
      </c>
      <c r="BI33" s="241">
        <f>DB_FEConversion!CO33</f>
        <v>53875.712</v>
      </c>
      <c r="BJ33" s="241">
        <f>DB_FEConversion!CP33</f>
        <v>81066.11039999999</v>
      </c>
      <c r="BK33" s="241">
        <f>SUM(DB_FEConversion!CS33:CT33)</f>
        <v>1.5288000000000004</v>
      </c>
      <c r="BL33" s="241">
        <f>DB_FEConversion!CU33</f>
        <v>6.5019981599999994</v>
      </c>
      <c r="BM33" s="241">
        <f>DB_FEConversion!CV33</f>
        <v>0.94500000000000017</v>
      </c>
      <c r="BN33" s="241">
        <f>SUM(DB_FEConversion!CX33:CY33)</f>
        <v>188.4708</v>
      </c>
      <c r="BO33" s="241">
        <f>DB_FEConversion!CZ33</f>
        <v>247.27676399999996</v>
      </c>
      <c r="BP33" s="241">
        <f>DB_FEConversion!DA33</f>
        <v>311.85000000000002</v>
      </c>
      <c r="BQ33" s="241">
        <f>SUM(DB_FEConversion!DC33:DD33)</f>
        <v>165.858</v>
      </c>
      <c r="BR33" s="241">
        <f>DB_FEConversion!DE33</f>
        <v>173.84686199999999</v>
      </c>
      <c r="BS33" s="241">
        <f>DB_FEConversion!DH33</f>
        <v>0</v>
      </c>
      <c r="BT33" s="241">
        <f>DB_FEConversion!DI33</f>
        <v>0</v>
      </c>
      <c r="BU33" s="241">
        <f>DB_FEConversion!DJ33</f>
        <v>0</v>
      </c>
      <c r="BV33" s="241">
        <f>DB_FEConversion!DL33</f>
        <v>0</v>
      </c>
      <c r="BW33" s="241">
        <f>DB_FEConversion!DM33</f>
        <v>0</v>
      </c>
      <c r="BX33" s="241">
        <f>DB_FEConversion!DN33</f>
        <v>0</v>
      </c>
      <c r="BY33" s="241">
        <f>DB_FEConversion!DP33</f>
        <v>0</v>
      </c>
      <c r="BZ33" s="241">
        <f>DB_FEConversion!DQ33</f>
        <v>0</v>
      </c>
      <c r="CA33" s="205">
        <f t="shared" si="0"/>
        <v>1730.5047680360935</v>
      </c>
      <c r="CB33" s="205">
        <f t="shared" si="1"/>
        <v>1242.1313305600002</v>
      </c>
      <c r="CC33" s="205">
        <f t="shared" si="2"/>
        <v>3586.4945413430055</v>
      </c>
      <c r="CD33" s="205">
        <f t="shared" si="3"/>
        <v>378190.91782659065</v>
      </c>
      <c r="CE33" s="205">
        <f t="shared" si="4"/>
        <v>213350.21326000002</v>
      </c>
      <c r="CF33" s="205">
        <f t="shared" si="5"/>
        <v>746254.20672674431</v>
      </c>
      <c r="CG33" s="205">
        <f t="shared" si="6"/>
        <v>324153.87890074612</v>
      </c>
      <c r="CH33" s="205">
        <f t="shared" si="7"/>
        <v>193875.05184481025</v>
      </c>
      <c r="CI33" s="241">
        <f>SUM(DB_FEConversion!DS33:DW33)</f>
        <v>2714.5709869185071</v>
      </c>
      <c r="CJ33" s="241">
        <f>SUM(DB_FEConversion!DX33:EB33)</f>
        <v>161351.33567818278</v>
      </c>
      <c r="CK33" s="241">
        <f>SUM(DB_FEConversion!EC33:EG33)</f>
        <v>111368.93122857234</v>
      </c>
      <c r="CL33" s="241">
        <f>SUM(DB_FEConversion!EH33:EJ33)</f>
        <v>275.98493079999997</v>
      </c>
      <c r="CM33" s="241">
        <f>SUM(DB_FEConversion!EK33:EM33)</f>
        <v>31866.220677599995</v>
      </c>
      <c r="CN33" s="241">
        <f>SUM(DB_FEConversion!EN33:EP33)</f>
        <v>21889.140175999997</v>
      </c>
      <c r="CO33" s="205">
        <f t="shared" si="8"/>
        <v>2990.5559177185069</v>
      </c>
      <c r="CP33" s="205">
        <f t="shared" si="9"/>
        <v>193217.55635578278</v>
      </c>
      <c r="CQ33" s="205">
        <f t="shared" si="10"/>
        <v>133258.07140457234</v>
      </c>
      <c r="CR33" s="205">
        <f t="shared" si="11"/>
        <v>4721.0606857546009</v>
      </c>
      <c r="CS33" s="205">
        <f t="shared" si="12"/>
        <v>571408.47418237338</v>
      </c>
      <c r="CT33" s="205">
        <f t="shared" si="13"/>
        <v>457411.95030531846</v>
      </c>
      <c r="CU33" s="267">
        <f t="shared" si="14"/>
        <v>1.7281408135687564</v>
      </c>
      <c r="CV33" s="267">
        <f t="shared" si="15"/>
        <v>0.5108995146318599</v>
      </c>
      <c r="CW33" s="267">
        <f t="shared" si="16"/>
        <v>0.41109510043955122</v>
      </c>
    </row>
    <row r="34" spans="1:101" x14ac:dyDescent="0.2">
      <c r="A34" s="203">
        <v>15</v>
      </c>
      <c r="B34" s="203" t="s">
        <v>36</v>
      </c>
      <c r="C34" s="203">
        <v>1985</v>
      </c>
      <c r="D34" s="204" t="s">
        <v>200</v>
      </c>
      <c r="E34" s="241">
        <f>DB_FEConversion!E34</f>
        <v>0</v>
      </c>
      <c r="F34" s="241">
        <f>DB_FEConversion!F34</f>
        <v>803.81632100000002</v>
      </c>
      <c r="G34" s="241">
        <f>SUM(DB_FEConversion!G34:H34)</f>
        <v>96.738231333333331</v>
      </c>
      <c r="H34" s="241">
        <f>DB_FEConversion!I34</f>
        <v>25977.3</v>
      </c>
      <c r="I34" s="241">
        <f>DB_FEConversion!J34</f>
        <v>46208.69225</v>
      </c>
      <c r="J34" s="241">
        <f>SUM(DB_FEConversion!K34:L34)</f>
        <v>25378.478066666667</v>
      </c>
      <c r="K34" s="241">
        <f>DB_FEConversion!M34</f>
        <v>24457</v>
      </c>
      <c r="L34" s="241">
        <f>DB_FEConversion!N34</f>
        <v>23319.270275000003</v>
      </c>
      <c r="M34" s="241">
        <f>DB_FEConversion!O34</f>
        <v>14541.569536000001</v>
      </c>
      <c r="N34" s="241">
        <f>SUM(DB_FEConversion!P34:Q34)</f>
        <v>9997.1409535999992</v>
      </c>
      <c r="O34" s="241">
        <f>DB_FEConversion!S34</f>
        <v>14934.494549333336</v>
      </c>
      <c r="P34" s="241">
        <f>DB_FEConversion!T34</f>
        <v>2516810.1120000002</v>
      </c>
      <c r="Q34" s="241">
        <f>SUM(DB_FEConversion!U34:V34)</f>
        <v>1605554.30528</v>
      </c>
      <c r="R34" s="241">
        <f>DB_FEConversion!X34</f>
        <v>5511539.6551111117</v>
      </c>
      <c r="S34" s="241">
        <f>DB_FEConversion!Y34</f>
        <v>2335040.4928000001</v>
      </c>
      <c r="T34" s="241">
        <f>SUM(DB_FEConversion!Z34:AB34)</f>
        <v>1541156.0563606974</v>
      </c>
      <c r="U34" s="241">
        <f>DB_FEConversion!AD34</f>
        <v>1256.278716</v>
      </c>
      <c r="V34" s="241">
        <f>SUM(DB_FEConversion!AE34:AF34)</f>
        <v>29121.316383600002</v>
      </c>
      <c r="W34" s="241">
        <f>DB_FEConversion!AG34</f>
        <v>407697.99839999998</v>
      </c>
      <c r="X34" s="241">
        <f>SUM(DB_FEConversion!AH34:AI34)</f>
        <v>3182113.04544</v>
      </c>
      <c r="Y34" s="241">
        <f>DB_FEConversion!AJ34</f>
        <v>360291.25439999998</v>
      </c>
      <c r="Z34" s="241">
        <f>DB_FEConversion!AK34</f>
        <v>4331.826</v>
      </c>
      <c r="AA34" s="241">
        <f>DB_FEConversion!AL34</f>
        <v>4693.77909</v>
      </c>
      <c r="AB34" s="241">
        <f>DB_FEConversion!AM34</f>
        <v>385532.51400000002</v>
      </c>
      <c r="AC34" s="241">
        <f>DB_FEConversion!AN34</f>
        <v>1060672.1580000001</v>
      </c>
      <c r="AD34" s="241">
        <f>DB_FEConversion!AO34</f>
        <v>206844.69150000002</v>
      </c>
      <c r="AE34" s="241">
        <f>DB_FEConversion!AP34</f>
        <v>461.50964999999991</v>
      </c>
      <c r="AF34" s="241">
        <f>DB_FEConversion!AQ34</f>
        <v>62967.617999999995</v>
      </c>
      <c r="AG34" s="241">
        <f>DB_FEConversion!AR34</f>
        <v>52473.014999999999</v>
      </c>
      <c r="AH34" s="241">
        <f>DB_FEConversion!AX34</f>
        <v>0</v>
      </c>
      <c r="AI34" s="241">
        <f>SUM(DB_FEConversion!AW34,DB_FEConversion!AY34,DB_FEConversion!AZ34)</f>
        <v>2714.3352932933221</v>
      </c>
      <c r="AJ34" s="241">
        <f>DB_FEConversion!BF34</f>
        <v>112929.7012116</v>
      </c>
      <c r="AK34" s="241">
        <f>SUM(DB_FEConversion!BE34,DB_FEConversion!BG34,DB_FEConversion!BH34)</f>
        <v>755370.23710433987</v>
      </c>
      <c r="AL34" s="241">
        <f>DB_FEConversion!BI34</f>
        <v>104540.63769302399</v>
      </c>
      <c r="AM34" s="241">
        <f>DB_FEConversion!BJ34</f>
        <v>9806.5598399999999</v>
      </c>
      <c r="AN34" s="241">
        <f>DB_FEConversion!BK34</f>
        <v>4159.2936</v>
      </c>
      <c r="AO34" s="241">
        <f>DB_FEConversion!BL34</f>
        <v>735491.98800000013</v>
      </c>
      <c r="AP34" s="241">
        <f>DB_FEConversion!BM34</f>
        <v>1048610.6399999999</v>
      </c>
      <c r="AQ34" s="241">
        <f>DB_FEConversion!BN34</f>
        <v>519194.07540000003</v>
      </c>
      <c r="AR34" s="241">
        <f>SUM(DB_FEConversion!BP34,DB_FEConversion!BR34)</f>
        <v>33.760370752031271</v>
      </c>
      <c r="AS34" s="241">
        <f>DB_FEConversion!BQ34</f>
        <v>42.396580800000002</v>
      </c>
      <c r="AT34" s="241">
        <f>SUM(DB_FEConversion!BT34,DB_FEConversion!BV34)</f>
        <v>8214.5533737468813</v>
      </c>
      <c r="AU34" s="241">
        <f>DB_FEConversion!BU34</f>
        <v>12789.635208000002</v>
      </c>
      <c r="AV34" s="241">
        <f>SUM(DB_FEConversion!BX34,DB_FEConversion!BZ34)</f>
        <v>4317.5071248046916</v>
      </c>
      <c r="AW34" s="241">
        <f>DB_FEConversion!BY34</f>
        <v>6642.1309920000003</v>
      </c>
      <c r="AX34" s="241">
        <f>DB_FEConversion!CA34</f>
        <v>17965.785343999996</v>
      </c>
      <c r="AY34" s="241">
        <f>DB_FEConversion!CB34</f>
        <v>84239.678945454536</v>
      </c>
      <c r="AZ34" s="241">
        <f>DB_FEConversion!CC34</f>
        <v>11815958.8224</v>
      </c>
      <c r="BA34" s="241">
        <f>DB_FEConversion!CD34</f>
        <v>6732408.0763636352</v>
      </c>
      <c r="BB34" s="241">
        <f>DB_FEConversion!CE34</f>
        <v>8844694.3232000005</v>
      </c>
      <c r="BC34" s="241">
        <f>DB_FEConversion!CG34</f>
        <v>5411.2960000000003</v>
      </c>
      <c r="BD34" s="241">
        <f>DB_FEConversion!CH34</f>
        <v>8116.9440000000004</v>
      </c>
      <c r="BE34" s="241">
        <f>DB_FEConversion!CI34</f>
        <v>7186.8774999999996</v>
      </c>
      <c r="BF34" s="241">
        <f>DB_FEConversion!CK34</f>
        <v>1017323.648</v>
      </c>
      <c r="BG34" s="241">
        <f>DB_FEConversion!CL34</f>
        <v>1525985.4720000001</v>
      </c>
      <c r="BH34" s="241">
        <f>DB_FEConversion!CM34</f>
        <v>2156063.25</v>
      </c>
      <c r="BI34" s="241">
        <f>DB_FEConversion!CO34</f>
        <v>865807.35999999999</v>
      </c>
      <c r="BJ34" s="241">
        <f>DB_FEConversion!CP34</f>
        <v>1302769.5119999999</v>
      </c>
      <c r="BK34" s="241">
        <f>SUM(DB_FEConversion!CS34:CT34)</f>
        <v>23.732800000000005</v>
      </c>
      <c r="BL34" s="241">
        <f>DB_FEConversion!CU34</f>
        <v>100.93578096</v>
      </c>
      <c r="BM34" s="241">
        <f>DB_FEConversion!CV34</f>
        <v>14.670000000000002</v>
      </c>
      <c r="BN34" s="241">
        <f>SUM(DB_FEConversion!CX34:CY34)</f>
        <v>2925.7847999999999</v>
      </c>
      <c r="BO34" s="241">
        <f>DB_FEConversion!CZ34</f>
        <v>3838.6773839999996</v>
      </c>
      <c r="BP34" s="241">
        <f>DB_FEConversion!DA34</f>
        <v>4841.1000000000004</v>
      </c>
      <c r="BQ34" s="241">
        <f>SUM(DB_FEConversion!DC34:DD34)</f>
        <v>2574.748</v>
      </c>
      <c r="BR34" s="241">
        <f>DB_FEConversion!DE34</f>
        <v>2698.7655720000002</v>
      </c>
      <c r="BS34" s="241">
        <f>DB_FEConversion!DH34</f>
        <v>0</v>
      </c>
      <c r="BT34" s="241">
        <f>DB_FEConversion!DI34</f>
        <v>0</v>
      </c>
      <c r="BU34" s="241">
        <f>DB_FEConversion!DJ34</f>
        <v>0</v>
      </c>
      <c r="BV34" s="241">
        <f>DB_FEConversion!DL34</f>
        <v>0</v>
      </c>
      <c r="BW34" s="241">
        <f>DB_FEConversion!DM34</f>
        <v>0</v>
      </c>
      <c r="BX34" s="241">
        <f>DB_FEConversion!DN34</f>
        <v>0</v>
      </c>
      <c r="BY34" s="241">
        <f>DB_FEConversion!DP34</f>
        <v>0</v>
      </c>
      <c r="BZ34" s="241">
        <f>DB_FEConversion!DQ34</f>
        <v>0</v>
      </c>
      <c r="CA34" s="205">
        <f t="shared" si="0"/>
        <v>53832.318256752027</v>
      </c>
      <c r="CB34" s="205">
        <f t="shared" si="1"/>
        <v>19061.233636360001</v>
      </c>
      <c r="CC34" s="205">
        <f t="shared" si="2"/>
        <v>147161.18359301455</v>
      </c>
      <c r="CD34" s="205">
        <f t="shared" si="3"/>
        <v>17091830.040185347</v>
      </c>
      <c r="CE34" s="205">
        <f t="shared" si="4"/>
        <v>3194376.7821219997</v>
      </c>
      <c r="CF34" s="205">
        <f t="shared" si="5"/>
        <v>20476996.640085757</v>
      </c>
      <c r="CG34" s="205">
        <f t="shared" si="6"/>
        <v>13320235.105117828</v>
      </c>
      <c r="CH34" s="205">
        <f t="shared" si="7"/>
        <v>2876585.7351996969</v>
      </c>
      <c r="CI34" s="241">
        <f>SUM(DB_FEConversion!DS34:DW34)</f>
        <v>41824.994406161946</v>
      </c>
      <c r="CJ34" s="241">
        <f>SUM(DB_FEConversion!DX34:EB34)</f>
        <v>2578498.016801415</v>
      </c>
      <c r="CK34" s="241">
        <f>SUM(DB_FEConversion!EC34:EG34)</f>
        <v>1813242.2058644176</v>
      </c>
      <c r="CL34" s="241">
        <f>SUM(DB_FEConversion!EH34:EJ34)</f>
        <v>5019.5888819999991</v>
      </c>
      <c r="CM34" s="241">
        <f>SUM(DB_FEConversion!EK34:EM34)</f>
        <v>564757.93613519997</v>
      </c>
      <c r="CN34" s="241">
        <f>SUM(DB_FEConversion!EN34:EP34)</f>
        <v>384282.04484159994</v>
      </c>
      <c r="CO34" s="205">
        <f t="shared" si="8"/>
        <v>46844.583288161943</v>
      </c>
      <c r="CP34" s="205">
        <f t="shared" si="9"/>
        <v>3143255.9529366149</v>
      </c>
      <c r="CQ34" s="205">
        <f t="shared" si="10"/>
        <v>2197524.2507060175</v>
      </c>
      <c r="CR34" s="205">
        <f t="shared" si="11"/>
        <v>100676.90154491397</v>
      </c>
      <c r="CS34" s="205">
        <f t="shared" si="12"/>
        <v>20235085.993121963</v>
      </c>
      <c r="CT34" s="205">
        <f t="shared" si="13"/>
        <v>15517759.355823845</v>
      </c>
      <c r="CU34" s="267">
        <f t="shared" si="14"/>
        <v>0.87019442604603725</v>
      </c>
      <c r="CV34" s="267">
        <f t="shared" si="15"/>
        <v>0.18390400241205118</v>
      </c>
      <c r="CW34" s="267">
        <f t="shared" si="16"/>
        <v>0.16497638617967761</v>
      </c>
    </row>
    <row r="35" spans="1:101" x14ac:dyDescent="0.2">
      <c r="A35" s="203">
        <v>16</v>
      </c>
      <c r="B35" s="203" t="s">
        <v>37</v>
      </c>
      <c r="C35" s="203">
        <v>1985</v>
      </c>
      <c r="D35" s="204" t="s">
        <v>200</v>
      </c>
      <c r="E35" s="241">
        <f>DB_FEConversion!E35</f>
        <v>0</v>
      </c>
      <c r="F35" s="241">
        <f>DB_FEConversion!F35</f>
        <v>0</v>
      </c>
      <c r="G35" s="241">
        <f>SUM(DB_FEConversion!G35:H35)</f>
        <v>0</v>
      </c>
      <c r="H35" s="241">
        <f>DB_FEConversion!I35</f>
        <v>0</v>
      </c>
      <c r="I35" s="241">
        <f>DB_FEConversion!J35</f>
        <v>0</v>
      </c>
      <c r="J35" s="241">
        <f>SUM(DB_FEConversion!K35:L35)</f>
        <v>0</v>
      </c>
      <c r="K35" s="241">
        <f>DB_FEConversion!M35</f>
        <v>0</v>
      </c>
      <c r="L35" s="241">
        <f>DB_FEConversion!N35</f>
        <v>0</v>
      </c>
      <c r="M35" s="241">
        <f>DB_FEConversion!O35</f>
        <v>17.022928</v>
      </c>
      <c r="N35" s="241">
        <f>SUM(DB_FEConversion!P35:Q35)</f>
        <v>11.703042800000002</v>
      </c>
      <c r="O35" s="241">
        <f>DB_FEConversion!S35</f>
        <v>17.482901333333338</v>
      </c>
      <c r="P35" s="241">
        <f>DB_FEConversion!T35</f>
        <v>2946.2760000000003</v>
      </c>
      <c r="Q35" s="241">
        <f>SUM(DB_FEConversion!U35:V35)</f>
        <v>1879.5244400000001</v>
      </c>
      <c r="R35" s="241">
        <f>DB_FEConversion!X35</f>
        <v>6452.0231111111116</v>
      </c>
      <c r="S35" s="241">
        <f>DB_FEConversion!Y35</f>
        <v>2733.4893999999999</v>
      </c>
      <c r="T35" s="241">
        <f>SUM(DB_FEConversion!Z35:AB35)</f>
        <v>1804.1373401435899</v>
      </c>
      <c r="U35" s="241">
        <f>DB_FEConversion!AD35</f>
        <v>39.0453756</v>
      </c>
      <c r="V35" s="241">
        <f>SUM(DB_FEConversion!AE35:AF35)</f>
        <v>905.09591676000002</v>
      </c>
      <c r="W35" s="241">
        <f>DB_FEConversion!AG35</f>
        <v>12671.32944</v>
      </c>
      <c r="X35" s="241">
        <f>SUM(DB_FEConversion!AH35:AI35)</f>
        <v>98900.663903999986</v>
      </c>
      <c r="Y35" s="241">
        <f>DB_FEConversion!AJ35</f>
        <v>11197.919039999999</v>
      </c>
      <c r="Z35" s="241">
        <f>DB_FEConversion!AK35</f>
        <v>2.91</v>
      </c>
      <c r="AA35" s="241">
        <f>DB_FEConversion!AL35</f>
        <v>3.1531500000000001</v>
      </c>
      <c r="AB35" s="241">
        <f>DB_FEConversion!AM35</f>
        <v>258.99</v>
      </c>
      <c r="AC35" s="241">
        <f>DB_FEConversion!AN35</f>
        <v>712.53</v>
      </c>
      <c r="AD35" s="241">
        <f>DB_FEConversion!AO35</f>
        <v>138.95249999999999</v>
      </c>
      <c r="AE35" s="241">
        <f>DB_FEConversion!AP35</f>
        <v>1.7936099999999999</v>
      </c>
      <c r="AF35" s="241">
        <f>DB_FEConversion!AQ35</f>
        <v>244.71720000000002</v>
      </c>
      <c r="AG35" s="241">
        <f>DB_FEConversion!AR35</f>
        <v>203.93100000000001</v>
      </c>
      <c r="AH35" s="241">
        <f>DB_FEConversion!AX35</f>
        <v>0</v>
      </c>
      <c r="AI35" s="241">
        <f>SUM(DB_FEConversion!AW35,DB_FEConversion!AY35,DB_FEConversion!AZ35)</f>
        <v>28.084479738625681</v>
      </c>
      <c r="AJ35" s="241">
        <f>DB_FEConversion!BF35</f>
        <v>1168.4525170500001</v>
      </c>
      <c r="AK35" s="241">
        <f>SUM(DB_FEConversion!BE35,DB_FEConversion!BG35,DB_FEConversion!BH35)</f>
        <v>7815.6078106984332</v>
      </c>
      <c r="AL35" s="241">
        <f>DB_FEConversion!BI35</f>
        <v>1081.6531872120001</v>
      </c>
      <c r="AM35" s="241">
        <f>DB_FEConversion!BJ35</f>
        <v>24.306480000000001</v>
      </c>
      <c r="AN35" s="241">
        <f>DB_FEConversion!BK35</f>
        <v>10.309199999999999</v>
      </c>
      <c r="AO35" s="241">
        <f>DB_FEConversion!BL35</f>
        <v>1822.9860000000003</v>
      </c>
      <c r="AP35" s="241">
        <f>DB_FEConversion!BM35</f>
        <v>2599.0799999999995</v>
      </c>
      <c r="AQ35" s="241">
        <f>DB_FEConversion!BN35</f>
        <v>1286.8713000000002</v>
      </c>
      <c r="AR35" s="241">
        <f>SUM(DB_FEConversion!BP35,DB_FEConversion!BR35)</f>
        <v>1.2289141720312509</v>
      </c>
      <c r="AS35" s="241">
        <f>DB_FEConversion!BQ35</f>
        <v>1.5432816</v>
      </c>
      <c r="AT35" s="241">
        <f>SUM(DB_FEConversion!BT35,DB_FEConversion!BV35)</f>
        <v>299.01866694687521</v>
      </c>
      <c r="AU35" s="241">
        <f>DB_FEConversion!BU35</f>
        <v>465.55661600000008</v>
      </c>
      <c r="AV35" s="241">
        <f>SUM(DB_FEConversion!BX35,DB_FEConversion!BZ35)</f>
        <v>157.16194980468765</v>
      </c>
      <c r="AW35" s="241">
        <f>DB_FEConversion!BY35</f>
        <v>241.78078400000001</v>
      </c>
      <c r="AX35" s="241">
        <f>DB_FEConversion!CA35</f>
        <v>354.565744</v>
      </c>
      <c r="AY35" s="241">
        <f>DB_FEConversion!CB35</f>
        <v>1662.5215022727275</v>
      </c>
      <c r="AZ35" s="241">
        <f>DB_FEConversion!CC35</f>
        <v>233195.16240000003</v>
      </c>
      <c r="BA35" s="241">
        <f>DB_FEConversion!CD35</f>
        <v>132868.18431818183</v>
      </c>
      <c r="BB35" s="241">
        <f>DB_FEConversion!CE35</f>
        <v>174555.44320000001</v>
      </c>
      <c r="BC35" s="241">
        <f>DB_FEConversion!CG35</f>
        <v>28.582400000000003</v>
      </c>
      <c r="BD35" s="241">
        <f>DB_FEConversion!CH35</f>
        <v>42.873600000000003</v>
      </c>
      <c r="BE35" s="241">
        <f>DB_FEConversion!CI35</f>
        <v>37.960999999999999</v>
      </c>
      <c r="BF35" s="241">
        <f>DB_FEConversion!CK35</f>
        <v>5373.4912000000004</v>
      </c>
      <c r="BG35" s="241">
        <f>DB_FEConversion!CL35</f>
        <v>8060.2367999999997</v>
      </c>
      <c r="BH35" s="241">
        <f>DB_FEConversion!CM35</f>
        <v>11388.3</v>
      </c>
      <c r="BI35" s="241">
        <f>DB_FEConversion!CO35</f>
        <v>4573.1840000000002</v>
      </c>
      <c r="BJ35" s="241">
        <f>DB_FEConversion!CP35</f>
        <v>6881.2127999999984</v>
      </c>
      <c r="BK35" s="241">
        <f>SUM(DB_FEConversion!CS35:CT35)</f>
        <v>0</v>
      </c>
      <c r="BL35" s="241">
        <f>DB_FEConversion!CU35</f>
        <v>0</v>
      </c>
      <c r="BM35" s="241">
        <f>DB_FEConversion!CV35</f>
        <v>0</v>
      </c>
      <c r="BN35" s="241">
        <f>SUM(DB_FEConversion!CX35:CY35)</f>
        <v>0</v>
      </c>
      <c r="BO35" s="241">
        <f>DB_FEConversion!CZ35</f>
        <v>0</v>
      </c>
      <c r="BP35" s="241">
        <f>DB_FEConversion!DA35</f>
        <v>0</v>
      </c>
      <c r="BQ35" s="241">
        <f>SUM(DB_FEConversion!DC35:DD35)</f>
        <v>0</v>
      </c>
      <c r="BR35" s="241">
        <f>DB_FEConversion!DE35</f>
        <v>0</v>
      </c>
      <c r="BS35" s="241">
        <f>DB_FEConversion!DH35</f>
        <v>0</v>
      </c>
      <c r="BT35" s="241">
        <f>DB_FEConversion!DI35</f>
        <v>0</v>
      </c>
      <c r="BU35" s="241">
        <f>DB_FEConversion!DJ35</f>
        <v>0</v>
      </c>
      <c r="BV35" s="241">
        <f>DB_FEConversion!DL35</f>
        <v>0</v>
      </c>
      <c r="BW35" s="241">
        <f>DB_FEConversion!DM35</f>
        <v>0</v>
      </c>
      <c r="BX35" s="241">
        <f>DB_FEConversion!DN35</f>
        <v>0</v>
      </c>
      <c r="BY35" s="241">
        <f>DB_FEConversion!DP35</f>
        <v>0</v>
      </c>
      <c r="BZ35" s="241">
        <f>DB_FEConversion!DQ35</f>
        <v>0</v>
      </c>
      <c r="CA35" s="205">
        <f t="shared" ref="CA35:CA66" si="17">SUM(E35,M35,U35,Z35,AE35,AH35,AM35,AR35,AX35,BC35,BK35,BS35)</f>
        <v>469.45545177203127</v>
      </c>
      <c r="CB35" s="205">
        <f t="shared" ref="CB35:CB66" si="18">SUM(F35,N35,AS35,BD35,BL35,BT35)</f>
        <v>56.119924400000002</v>
      </c>
      <c r="CC35" s="205">
        <f t="shared" ref="CC35:CC66" si="19">SUM(G35,O35,V35,AA35,AI35,AN35,AY35,BE35,BM35,BU35)</f>
        <v>2664.608150104686</v>
      </c>
      <c r="CD35" s="205">
        <f t="shared" ref="CD35:CD66" si="20">SUM(H35,P35,W35,AB35,AF35,AJ35,AO35,AT35,AZ35,BF35,BN35,BV35)</f>
        <v>257980.42342399689</v>
      </c>
      <c r="CE35" s="205">
        <f t="shared" ref="CE35:CE66" si="21">SUM(I35,Q35,AU35,BG35,BO35,BW35)</f>
        <v>10405.317856</v>
      </c>
      <c r="CF35" s="205">
        <f t="shared" ref="CF35:CF66" si="22">SUM(J35,R35,X35,AC35,AK35,AP35,BA35,BH35,BP35,BX35)</f>
        <v>260736.38914399134</v>
      </c>
      <c r="CG35" s="205">
        <f t="shared" ref="CG35:CG66" si="23">SUM(K35,S35,Y35,AD35,AG35,AL35,AQ35,AV35,BB35,BI35,BQ35,BY35)</f>
        <v>195928.60557701671</v>
      </c>
      <c r="CH35" s="205">
        <f t="shared" ref="CH35:CH66" si="24">SUM(L35,T35,AW35,BJ35,BR35,BZ35)</f>
        <v>8927.1309241435883</v>
      </c>
      <c r="CI35" s="241">
        <f>SUM(DB_FEConversion!DS35:DW35)</f>
        <v>1066.7625427480975</v>
      </c>
      <c r="CJ35" s="241">
        <f>SUM(DB_FEConversion!DX35:EB35)</f>
        <v>64362.417293824808</v>
      </c>
      <c r="CK35" s="241">
        <f>SUM(DB_FEConversion!EC35:EG35)</f>
        <v>44316.58420970857</v>
      </c>
      <c r="CL35" s="241">
        <f>SUM(DB_FEConversion!EH35:EJ35)</f>
        <v>48.883106799999993</v>
      </c>
      <c r="CM35" s="241">
        <f>SUM(DB_FEConversion!EK35:EM35)</f>
        <v>5373.5794487999992</v>
      </c>
      <c r="CN35" s="241">
        <f>SUM(DB_FEConversion!EN35:EP35)</f>
        <v>3624.4253215999997</v>
      </c>
      <c r="CO35" s="205">
        <f t="shared" si="8"/>
        <v>1115.6456495480975</v>
      </c>
      <c r="CP35" s="205">
        <f t="shared" si="9"/>
        <v>69735.996742624804</v>
      </c>
      <c r="CQ35" s="205">
        <f t="shared" si="10"/>
        <v>47941.009531308569</v>
      </c>
      <c r="CR35" s="205">
        <f t="shared" si="11"/>
        <v>1585.1011013201287</v>
      </c>
      <c r="CS35" s="205">
        <f t="shared" si="12"/>
        <v>327716.42016662168</v>
      </c>
      <c r="CT35" s="205">
        <f t="shared" si="13"/>
        <v>243869.61510832529</v>
      </c>
      <c r="CU35" s="267">
        <f t="shared" si="14"/>
        <v>2.376467554774202</v>
      </c>
      <c r="CV35" s="267">
        <f t="shared" si="15"/>
        <v>0.27031507203944716</v>
      </c>
      <c r="CW35" s="267">
        <f t="shared" si="16"/>
        <v>0.24468611609887483</v>
      </c>
    </row>
    <row r="36" spans="1:101" x14ac:dyDescent="0.2">
      <c r="A36" s="203">
        <v>17</v>
      </c>
      <c r="B36" s="203" t="s">
        <v>38</v>
      </c>
      <c r="C36" s="203">
        <v>1985</v>
      </c>
      <c r="D36" s="204" t="s">
        <v>200</v>
      </c>
      <c r="E36" s="241">
        <f>DB_FEConversion!E36</f>
        <v>0</v>
      </c>
      <c r="F36" s="241">
        <f>DB_FEConversion!F36</f>
        <v>53.506684</v>
      </c>
      <c r="G36" s="241">
        <f>SUM(DB_FEConversion!G36:H36)</f>
        <v>6.4394586666666669</v>
      </c>
      <c r="H36" s="241">
        <f>DB_FEConversion!I36</f>
        <v>1729.1999999999998</v>
      </c>
      <c r="I36" s="241">
        <f>DB_FEConversion!J36</f>
        <v>3075.9189999999999</v>
      </c>
      <c r="J36" s="241">
        <f>SUM(DB_FEConversion!K36:L36)</f>
        <v>1689.3389333333334</v>
      </c>
      <c r="K36" s="241">
        <f>DB_FEConversion!M36</f>
        <v>1628</v>
      </c>
      <c r="L36" s="241">
        <f>DB_FEConversion!N36</f>
        <v>1552.2661000000003</v>
      </c>
      <c r="M36" s="241">
        <f>DB_FEConversion!O36</f>
        <v>18467.093839999998</v>
      </c>
      <c r="N36" s="241">
        <f>SUM(DB_FEConversion!P36:Q36)</f>
        <v>12695.888134000001</v>
      </c>
      <c r="O36" s="241">
        <f>DB_FEConversion!S36</f>
        <v>18966.089706666669</v>
      </c>
      <c r="P36" s="241">
        <f>DB_FEConversion!T36</f>
        <v>3196227.78</v>
      </c>
      <c r="Q36" s="241">
        <f>SUM(DB_FEConversion!U36:V36)</f>
        <v>2038976.7382</v>
      </c>
      <c r="R36" s="241">
        <f>DB_FEConversion!X36</f>
        <v>6999390.2488888893</v>
      </c>
      <c r="S36" s="241">
        <f>DB_FEConversion!Y36</f>
        <v>2965389.1069999998</v>
      </c>
      <c r="T36" s="241">
        <f>SUM(DB_FEConversion!Z36:AB36)</f>
        <v>1957194.0597222561</v>
      </c>
      <c r="U36" s="241">
        <f>DB_FEConversion!AD36</f>
        <v>683.16919440000004</v>
      </c>
      <c r="V36" s="241">
        <f>SUM(DB_FEConversion!AE36:AF36)</f>
        <v>15836.283780240003</v>
      </c>
      <c r="W36" s="241">
        <f>DB_FEConversion!AG36</f>
        <v>221707.73856</v>
      </c>
      <c r="X36" s="241">
        <f>SUM(DB_FEConversion!AH36:AI36)</f>
        <v>1730445.3048960003</v>
      </c>
      <c r="Y36" s="241">
        <f>DB_FEConversion!AJ36</f>
        <v>195927.76895999999</v>
      </c>
      <c r="Z36" s="241">
        <f>DB_FEConversion!AK36</f>
        <v>9.1180000000000003</v>
      </c>
      <c r="AA36" s="241">
        <f>DB_FEConversion!AL36</f>
        <v>9.8798700000000004</v>
      </c>
      <c r="AB36" s="241">
        <f>DB_FEConversion!AM36</f>
        <v>811.50199999999995</v>
      </c>
      <c r="AC36" s="241">
        <f>DB_FEConversion!AN36</f>
        <v>2232.5940000000001</v>
      </c>
      <c r="AD36" s="241">
        <f>DB_FEConversion!AO36</f>
        <v>435.3845</v>
      </c>
      <c r="AE36" s="241">
        <f>DB_FEConversion!AP36</f>
        <v>14.62482</v>
      </c>
      <c r="AF36" s="241">
        <f>DB_FEConversion!AQ36</f>
        <v>1995.3864000000001</v>
      </c>
      <c r="AG36" s="241">
        <f>DB_FEConversion!AR36</f>
        <v>1662.8220000000001</v>
      </c>
      <c r="AH36" s="241">
        <f>DB_FEConversion!AX36</f>
        <v>0</v>
      </c>
      <c r="AI36" s="241">
        <f>SUM(DB_FEConversion!AW36,DB_FEConversion!AY36,DB_FEConversion!AZ36)</f>
        <v>2372.7077943595968</v>
      </c>
      <c r="AJ36" s="241">
        <f>DB_FEConversion!BF36</f>
        <v>98716.316639849989</v>
      </c>
      <c r="AK36" s="241">
        <f>SUM(DB_FEConversion!BE36,DB_FEConversion!BG36,DB_FEConversion!BH36)</f>
        <v>660298.98871857743</v>
      </c>
      <c r="AL36" s="241">
        <f>DB_FEConversion!BI36</f>
        <v>91383.10454660398</v>
      </c>
      <c r="AM36" s="241">
        <f>DB_FEConversion!BJ36</f>
        <v>1548.322776</v>
      </c>
      <c r="AN36" s="241">
        <f>DB_FEConversion!BK36</f>
        <v>656.69603999999981</v>
      </c>
      <c r="AO36" s="241">
        <f>DB_FEConversion!BL36</f>
        <v>116124.20820000001</v>
      </c>
      <c r="AP36" s="241">
        <f>DB_FEConversion!BM36</f>
        <v>165561.39599999995</v>
      </c>
      <c r="AQ36" s="241">
        <f>DB_FEConversion!BN36</f>
        <v>81973.701809999999</v>
      </c>
      <c r="AR36" s="241">
        <f>SUM(DB_FEConversion!BP36,DB_FEConversion!BR36)</f>
        <v>12.106989194062509</v>
      </c>
      <c r="AS36" s="241">
        <f>DB_FEConversion!BQ36</f>
        <v>15.204067199999999</v>
      </c>
      <c r="AT36" s="241">
        <f>SUM(DB_FEConversion!BT36,DB_FEConversion!BV36)</f>
        <v>2945.8654248937523</v>
      </c>
      <c r="AU36" s="241">
        <f>DB_FEConversion!BU36</f>
        <v>4586.5602720000006</v>
      </c>
      <c r="AV36" s="241">
        <f>SUM(DB_FEConversion!BX36,DB_FEConversion!BZ36)</f>
        <v>1548.3245871093764</v>
      </c>
      <c r="AW36" s="241">
        <f>DB_FEConversion!BY36</f>
        <v>2381.9705279999998</v>
      </c>
      <c r="AX36" s="241">
        <f>DB_FEConversion!CA36</f>
        <v>487.99836800000003</v>
      </c>
      <c r="AY36" s="241">
        <f>DB_FEConversion!CB36</f>
        <v>2288.1730500000003</v>
      </c>
      <c r="AZ36" s="241">
        <f>DB_FEConversion!CC36</f>
        <v>320952.77280000004</v>
      </c>
      <c r="BA36" s="241">
        <f>DB_FEConversion!CD36</f>
        <v>182870.05499999999</v>
      </c>
      <c r="BB36" s="241">
        <f>DB_FEConversion!CE36</f>
        <v>240245.35040000002</v>
      </c>
      <c r="BC36" s="241">
        <f>DB_FEConversion!CG36</f>
        <v>2491.5968000000003</v>
      </c>
      <c r="BD36" s="241">
        <f>DB_FEConversion!CH36</f>
        <v>3737.3952000000008</v>
      </c>
      <c r="BE36" s="241">
        <f>DB_FEConversion!CI36</f>
        <v>3309.152</v>
      </c>
      <c r="BF36" s="241">
        <f>DB_FEConversion!CK36</f>
        <v>468420.19840000005</v>
      </c>
      <c r="BG36" s="241">
        <f>DB_FEConversion!CL36</f>
        <v>702630.29760000017</v>
      </c>
      <c r="BH36" s="241">
        <f>DB_FEConversion!CM36</f>
        <v>992745.6</v>
      </c>
      <c r="BI36" s="241">
        <f>DB_FEConversion!CO36</f>
        <v>398655.48800000001</v>
      </c>
      <c r="BJ36" s="241">
        <f>DB_FEConversion!CP36</f>
        <v>599851.92959999992</v>
      </c>
      <c r="BK36" s="241">
        <f>SUM(DB_FEConversion!CS36:CT36)</f>
        <v>2186.4752000000003</v>
      </c>
      <c r="BL36" s="241">
        <f>DB_FEConversion!CU36</f>
        <v>9299.0958446399982</v>
      </c>
      <c r="BM36" s="241">
        <f>DB_FEConversion!CV36</f>
        <v>1351.5300000000002</v>
      </c>
      <c r="BN36" s="241">
        <f>SUM(DB_FEConversion!CX36:CY36)</f>
        <v>269549.14319999999</v>
      </c>
      <c r="BO36" s="241">
        <f>DB_FEConversion!CZ36</f>
        <v>353652.87285599991</v>
      </c>
      <c r="BP36" s="241">
        <f>DB_FEConversion!DA36</f>
        <v>446004.9</v>
      </c>
      <c r="BQ36" s="241">
        <f>SUM(DB_FEConversion!DC36:DD36)</f>
        <v>237208.53200000001</v>
      </c>
      <c r="BR36" s="241">
        <f>DB_FEConversion!DE36</f>
        <v>248634.12634799999</v>
      </c>
      <c r="BS36" s="241">
        <f>DB_FEConversion!DH36</f>
        <v>0</v>
      </c>
      <c r="BT36" s="241">
        <f>DB_FEConversion!DI36</f>
        <v>0</v>
      </c>
      <c r="BU36" s="241">
        <f>DB_FEConversion!DJ36</f>
        <v>0</v>
      </c>
      <c r="BV36" s="241">
        <f>DB_FEConversion!DL36</f>
        <v>0</v>
      </c>
      <c r="BW36" s="241">
        <f>DB_FEConversion!DM36</f>
        <v>0</v>
      </c>
      <c r="BX36" s="241">
        <f>DB_FEConversion!DN36</f>
        <v>0</v>
      </c>
      <c r="BY36" s="241">
        <f>DB_FEConversion!DP36</f>
        <v>0</v>
      </c>
      <c r="BZ36" s="241">
        <f>DB_FEConversion!DQ36</f>
        <v>0</v>
      </c>
      <c r="CA36" s="205">
        <f t="shared" si="17"/>
        <v>25900.505987594064</v>
      </c>
      <c r="CB36" s="205">
        <f t="shared" si="18"/>
        <v>25801.089929839996</v>
      </c>
      <c r="CC36" s="205">
        <f t="shared" si="19"/>
        <v>44796.951699932935</v>
      </c>
      <c r="CD36" s="205">
        <f t="shared" si="20"/>
        <v>4699180.1116247438</v>
      </c>
      <c r="CE36" s="205">
        <f t="shared" si="21"/>
        <v>3102922.3879280002</v>
      </c>
      <c r="CF36" s="205">
        <f t="shared" si="22"/>
        <v>11181238.426436801</v>
      </c>
      <c r="CG36" s="205">
        <f t="shared" si="23"/>
        <v>4216057.5838037133</v>
      </c>
      <c r="CH36" s="205">
        <f t="shared" si="24"/>
        <v>2809614.352298256</v>
      </c>
      <c r="CI36" s="241">
        <f>SUM(DB_FEConversion!DS36:DW36)</f>
        <v>29259.486174286572</v>
      </c>
      <c r="CJ36" s="241">
        <f>SUM(DB_FEConversion!DX36:EB36)</f>
        <v>1721361.3720806655</v>
      </c>
      <c r="CK36" s="241">
        <f>SUM(DB_FEConversion!EC36:EG36)</f>
        <v>1185125.9781942647</v>
      </c>
      <c r="CL36" s="241">
        <f>SUM(DB_FEConversion!EH36:EJ36)</f>
        <v>3237.2477391999996</v>
      </c>
      <c r="CM36" s="241">
        <f>SUM(DB_FEConversion!EK36:EM36)</f>
        <v>375666.04226879997</v>
      </c>
      <c r="CN36" s="241">
        <f>SUM(DB_FEConversion!EN36:EP36)</f>
        <v>258511.67601919995</v>
      </c>
      <c r="CO36" s="205">
        <f t="shared" si="8"/>
        <v>32496.733913486572</v>
      </c>
      <c r="CP36" s="205">
        <f t="shared" si="9"/>
        <v>2097027.4143494656</v>
      </c>
      <c r="CQ36" s="205">
        <f t="shared" si="10"/>
        <v>1443637.6542134646</v>
      </c>
      <c r="CR36" s="205">
        <f t="shared" si="11"/>
        <v>58397.23990108064</v>
      </c>
      <c r="CS36" s="205">
        <f t="shared" si="12"/>
        <v>6796207.5259742094</v>
      </c>
      <c r="CT36" s="205">
        <f t="shared" si="13"/>
        <v>5659695.2380171781</v>
      </c>
      <c r="CU36" s="267">
        <f t="shared" si="14"/>
        <v>1.2546756395049579</v>
      </c>
      <c r="CV36" s="267">
        <f t="shared" si="15"/>
        <v>0.44625389206978439</v>
      </c>
      <c r="CW36" s="267">
        <f t="shared" si="16"/>
        <v>0.34241412160955814</v>
      </c>
    </row>
    <row r="37" spans="1:101" x14ac:dyDescent="0.2">
      <c r="A37" s="203">
        <v>21</v>
      </c>
      <c r="B37" s="203" t="s">
        <v>39</v>
      </c>
      <c r="C37" s="203">
        <v>1985</v>
      </c>
      <c r="D37" s="204" t="s">
        <v>201</v>
      </c>
      <c r="E37" s="241">
        <f>DB_FEConversion!E37</f>
        <v>0</v>
      </c>
      <c r="F37" s="241">
        <f>DB_FEConversion!F37</f>
        <v>758.57885179999994</v>
      </c>
      <c r="G37" s="241">
        <f>SUM(DB_FEConversion!G37:H37)</f>
        <v>91.293961733333333</v>
      </c>
      <c r="H37" s="241">
        <f>DB_FEConversion!I37</f>
        <v>24515.34</v>
      </c>
      <c r="I37" s="241">
        <f>DB_FEConversion!J37</f>
        <v>43608.142549999997</v>
      </c>
      <c r="J37" s="241">
        <f>SUM(DB_FEConversion!K37:L37)</f>
        <v>23950.218786666668</v>
      </c>
      <c r="K37" s="241">
        <f>DB_FEConversion!M37</f>
        <v>23080.600000000002</v>
      </c>
      <c r="L37" s="241">
        <f>DB_FEConversion!N37</f>
        <v>22006.899845000004</v>
      </c>
      <c r="M37" s="241">
        <f>DB_FEConversion!O37</f>
        <v>36148.071647999997</v>
      </c>
      <c r="N37" s="241">
        <f>SUM(DB_FEConversion!P37:Q37)</f>
        <v>24851.3316648</v>
      </c>
      <c r="O37" s="241">
        <f>DB_FEConversion!S37</f>
        <v>37124.821888000006</v>
      </c>
      <c r="P37" s="241">
        <f>DB_FEConversion!T37</f>
        <v>6256397.0160000008</v>
      </c>
      <c r="Q37" s="241">
        <f>SUM(DB_FEConversion!U37:V37)</f>
        <v>3991157.34504</v>
      </c>
      <c r="R37" s="241">
        <f>DB_FEConversion!X37</f>
        <v>13700827.125333335</v>
      </c>
      <c r="S37" s="241">
        <f>DB_FEConversion!Y37</f>
        <v>5804546.1204000004</v>
      </c>
      <c r="T37" s="241">
        <f>SUM(DB_FEConversion!Z37:AB37)</f>
        <v>3831073.3520310153</v>
      </c>
      <c r="U37" s="241">
        <f>DB_FEConversion!AD37</f>
        <v>733.70340120000003</v>
      </c>
      <c r="V37" s="241">
        <f>SUM(DB_FEConversion!AE37:AF37)</f>
        <v>17007.69789852</v>
      </c>
      <c r="W37" s="241">
        <f>DB_FEConversion!AG37</f>
        <v>238107.51887999999</v>
      </c>
      <c r="X37" s="241">
        <f>SUM(DB_FEConversion!AH37:AI37)</f>
        <v>1858446.8038080002</v>
      </c>
      <c r="Y37" s="241">
        <f>DB_FEConversion!AJ37</f>
        <v>210420.59808</v>
      </c>
      <c r="Z37" s="241">
        <f>DB_FEConversion!AK37</f>
        <v>3.88</v>
      </c>
      <c r="AA37" s="241">
        <f>DB_FEConversion!AL37</f>
        <v>4.2042000000000002</v>
      </c>
      <c r="AB37" s="241">
        <f>DB_FEConversion!AM37</f>
        <v>345.32</v>
      </c>
      <c r="AC37" s="241">
        <f>DB_FEConversion!AN37</f>
        <v>950.04</v>
      </c>
      <c r="AD37" s="241">
        <f>DB_FEConversion!AO37</f>
        <v>185.27</v>
      </c>
      <c r="AE37" s="241">
        <f>DB_FEConversion!AP37</f>
        <v>16.970309999999998</v>
      </c>
      <c r="AF37" s="241">
        <f>DB_FEConversion!AQ37</f>
        <v>2315.4012000000002</v>
      </c>
      <c r="AG37" s="241">
        <f>DB_FEConversion!AR37</f>
        <v>1929.5010000000002</v>
      </c>
      <c r="AH37" s="241">
        <f>DB_FEConversion!AX37</f>
        <v>0</v>
      </c>
      <c r="AI37" s="241">
        <f>SUM(DB_FEConversion!AW37,DB_FEConversion!AY37,DB_FEConversion!AZ37)</f>
        <v>15197.130342872711</v>
      </c>
      <c r="AJ37" s="241">
        <f>DB_FEConversion!BF37</f>
        <v>632275.38363990001</v>
      </c>
      <c r="AK37" s="241">
        <f>SUM(DB_FEConversion!BE37,DB_FEConversion!BG37,DB_FEConversion!BH37)</f>
        <v>4229197.4682586864</v>
      </c>
      <c r="AL37" s="241">
        <f>DB_FEConversion!BI37</f>
        <v>585306.35514093598</v>
      </c>
      <c r="AM37" s="241">
        <f>DB_FEConversion!BJ37</f>
        <v>6251.6266559999995</v>
      </c>
      <c r="AN37" s="241">
        <f>DB_FEConversion!BK37</f>
        <v>2651.5262400000001</v>
      </c>
      <c r="AO37" s="241">
        <f>DB_FEConversion!BL37</f>
        <v>468871.99920000002</v>
      </c>
      <c r="AP37" s="241">
        <f>DB_FEConversion!BM37</f>
        <v>668483.37599999993</v>
      </c>
      <c r="AQ37" s="241">
        <f>DB_FEConversion!BN37</f>
        <v>330983.29836000002</v>
      </c>
      <c r="AR37" s="241">
        <f>SUM(DB_FEConversion!BP37,DB_FEConversion!BR37)</f>
        <v>62.57862346921879</v>
      </c>
      <c r="AS37" s="241">
        <f>DB_FEConversion!BQ37</f>
        <v>78.586804799999996</v>
      </c>
      <c r="AT37" s="241">
        <f>SUM(DB_FEConversion!BT37,DB_FEConversion!BV37)</f>
        <v>15226.593520528138</v>
      </c>
      <c r="AU37" s="241">
        <f>DB_FEConversion!BU37</f>
        <v>23707.019448000003</v>
      </c>
      <c r="AV37" s="241">
        <f>SUM(DB_FEConversion!BX37,DB_FEConversion!BZ37)</f>
        <v>8002.9823923828189</v>
      </c>
      <c r="AW37" s="241">
        <f>DB_FEConversion!BY37</f>
        <v>12311.932752000001</v>
      </c>
      <c r="AX37" s="241">
        <f>DB_FEConversion!CA37</f>
        <v>7890.2780320000002</v>
      </c>
      <c r="AY37" s="241">
        <f>DB_FEConversion!CB37</f>
        <v>36996.684279545458</v>
      </c>
      <c r="AZ37" s="241">
        <f>DB_FEConversion!CC37</f>
        <v>5189375.167200001</v>
      </c>
      <c r="BA37" s="241">
        <f>DB_FEConversion!CD37</f>
        <v>2956763.1211363636</v>
      </c>
      <c r="BB37" s="241">
        <f>DB_FEConversion!CE37</f>
        <v>3884444.5696000005</v>
      </c>
      <c r="BC37" s="241">
        <f>DB_FEConversion!CG37</f>
        <v>7361.6576000000023</v>
      </c>
      <c r="BD37" s="241">
        <f>DB_FEConversion!CH37</f>
        <v>11042.4864</v>
      </c>
      <c r="BE37" s="241">
        <f>DB_FEConversion!CI37</f>
        <v>9777.2014999999992</v>
      </c>
      <c r="BF37" s="241">
        <f>DB_FEConversion!CK37</f>
        <v>1383991.6288000003</v>
      </c>
      <c r="BG37" s="241">
        <f>DB_FEConversion!CL37</f>
        <v>2075987.4431999999</v>
      </c>
      <c r="BH37" s="241">
        <f>DB_FEConversion!CM37</f>
        <v>2933160.4499999997</v>
      </c>
      <c r="BI37" s="241">
        <f>DB_FEConversion!CO37</f>
        <v>1177865.2160000002</v>
      </c>
      <c r="BJ37" s="241">
        <f>DB_FEConversion!CP37</f>
        <v>1772319.0671999995</v>
      </c>
      <c r="BK37" s="241">
        <f>SUM(DB_FEConversion!CS37:CT37)</f>
        <v>588.8792000000002</v>
      </c>
      <c r="BL37" s="241">
        <f>DB_FEConversion!CU37</f>
        <v>2504.50776744</v>
      </c>
      <c r="BM37" s="241">
        <f>DB_FEConversion!CV37</f>
        <v>364.00500000000005</v>
      </c>
      <c r="BN37" s="241">
        <f>SUM(DB_FEConversion!CX37:CY37)</f>
        <v>72597.157200000016</v>
      </c>
      <c r="BO37" s="241">
        <f>DB_FEConversion!CZ37</f>
        <v>95248.654475999996</v>
      </c>
      <c r="BP37" s="241">
        <f>DB_FEConversion!DA37</f>
        <v>120121.65000000001</v>
      </c>
      <c r="BQ37" s="241">
        <f>SUM(DB_FEConversion!DC37:DD37)</f>
        <v>63886.922000000006</v>
      </c>
      <c r="BR37" s="241">
        <f>DB_FEConversion!DE37</f>
        <v>66964.155558000013</v>
      </c>
      <c r="BS37" s="241">
        <f>DB_FEConversion!DH37</f>
        <v>0</v>
      </c>
      <c r="BT37" s="241">
        <f>DB_FEConversion!DI37</f>
        <v>0</v>
      </c>
      <c r="BU37" s="241">
        <f>DB_FEConversion!DJ37</f>
        <v>0</v>
      </c>
      <c r="BV37" s="241">
        <f>DB_FEConversion!DL37</f>
        <v>0</v>
      </c>
      <c r="BW37" s="241">
        <f>DB_FEConversion!DM37</f>
        <v>0</v>
      </c>
      <c r="BX37" s="241">
        <f>DB_FEConversion!DN37</f>
        <v>0</v>
      </c>
      <c r="BY37" s="241">
        <f>DB_FEConversion!DP37</f>
        <v>0</v>
      </c>
      <c r="BZ37" s="241">
        <f>DB_FEConversion!DQ37</f>
        <v>0</v>
      </c>
      <c r="CA37" s="205">
        <f t="shared" si="17"/>
        <v>59057.645470669224</v>
      </c>
      <c r="CB37" s="205">
        <f t="shared" si="18"/>
        <v>39235.491488840002</v>
      </c>
      <c r="CC37" s="205">
        <f t="shared" si="19"/>
        <v>119214.5653106715</v>
      </c>
      <c r="CD37" s="205">
        <f t="shared" si="20"/>
        <v>14284018.52564043</v>
      </c>
      <c r="CE37" s="205">
        <f t="shared" si="21"/>
        <v>6229708.6047139997</v>
      </c>
      <c r="CF37" s="205">
        <f t="shared" si="22"/>
        <v>26491900.253323045</v>
      </c>
      <c r="CG37" s="205">
        <f t="shared" si="23"/>
        <v>12090651.43297332</v>
      </c>
      <c r="CH37" s="205">
        <f t="shared" si="24"/>
        <v>5704675.4073860152</v>
      </c>
      <c r="CI37" s="241">
        <f>SUM(DB_FEConversion!DS37:DW37)</f>
        <v>53217.034194744811</v>
      </c>
      <c r="CJ37" s="241">
        <f>SUM(DB_FEConversion!DX37:EB37)</f>
        <v>3432293.5423092297</v>
      </c>
      <c r="CK37" s="241">
        <f>SUM(DB_FEConversion!EC37:EG37)</f>
        <v>2475856.4653895777</v>
      </c>
      <c r="CL37" s="241">
        <f>SUM(DB_FEConversion!EH37:EJ37)</f>
        <v>4234.7652852000001</v>
      </c>
      <c r="CM37" s="241">
        <f>SUM(DB_FEConversion!EK37:EM37)</f>
        <v>469530.93759119988</v>
      </c>
      <c r="CN37" s="241">
        <f>SUM(DB_FEConversion!EN37:EP37)</f>
        <v>317733.73160639993</v>
      </c>
      <c r="CO37" s="205">
        <f t="shared" si="8"/>
        <v>57451.799479944813</v>
      </c>
      <c r="CP37" s="205">
        <f t="shared" si="9"/>
        <v>3901824.4799004295</v>
      </c>
      <c r="CQ37" s="205">
        <f t="shared" si="10"/>
        <v>2793590.1969959778</v>
      </c>
      <c r="CR37" s="205">
        <f t="shared" si="11"/>
        <v>116509.44495061404</v>
      </c>
      <c r="CS37" s="205">
        <f t="shared" si="12"/>
        <v>18185843.005540859</v>
      </c>
      <c r="CT37" s="205">
        <f t="shared" si="13"/>
        <v>14884241.629969297</v>
      </c>
      <c r="CU37" s="267">
        <f t="shared" si="14"/>
        <v>0.97280883824733666</v>
      </c>
      <c r="CV37" s="267">
        <f t="shared" si="15"/>
        <v>0.27316013857700383</v>
      </c>
      <c r="CW37" s="267">
        <f t="shared" si="16"/>
        <v>0.2310537370531888</v>
      </c>
    </row>
    <row r="38" spans="1:101" x14ac:dyDescent="0.2">
      <c r="A38" s="203">
        <v>22</v>
      </c>
      <c r="B38" s="203" t="s">
        <v>40</v>
      </c>
      <c r="C38" s="203">
        <v>1985</v>
      </c>
      <c r="D38" s="204" t="s">
        <v>201</v>
      </c>
      <c r="E38" s="241">
        <f>DB_FEConversion!E38</f>
        <v>0</v>
      </c>
      <c r="F38" s="241">
        <f>DB_FEConversion!F38</f>
        <v>3615.3493530000005</v>
      </c>
      <c r="G38" s="241">
        <f>SUM(DB_FEConversion!G38:H38)</f>
        <v>435.10251399999999</v>
      </c>
      <c r="H38" s="241">
        <f>DB_FEConversion!I38</f>
        <v>116838.9</v>
      </c>
      <c r="I38" s="241">
        <f>DB_FEConversion!J38</f>
        <v>207834.25425000003</v>
      </c>
      <c r="J38" s="241">
        <f>SUM(DB_FEConversion!K38:L38)</f>
        <v>114145.56020000001</v>
      </c>
      <c r="K38" s="241">
        <f>DB_FEConversion!M38</f>
        <v>110001</v>
      </c>
      <c r="L38" s="241">
        <f>DB_FEConversion!N38</f>
        <v>104883.79807500003</v>
      </c>
      <c r="M38" s="241">
        <f>DB_FEConversion!O38</f>
        <v>7116.8826559999998</v>
      </c>
      <c r="N38" s="241">
        <f>SUM(DB_FEConversion!P38:Q38)</f>
        <v>4892.7647655999999</v>
      </c>
      <c r="O38" s="241">
        <f>DB_FEConversion!S38</f>
        <v>7309.1866026666685</v>
      </c>
      <c r="P38" s="241">
        <f>DB_FEConversion!T38</f>
        <v>1231768.152</v>
      </c>
      <c r="Q38" s="241">
        <f>SUM(DB_FEConversion!U38:V38)</f>
        <v>785784.61288000015</v>
      </c>
      <c r="R38" s="241">
        <f>DB_FEConversion!X38</f>
        <v>2697437.9128888897</v>
      </c>
      <c r="S38" s="241">
        <f>DB_FEConversion!Y38</f>
        <v>1142807.1187999998</v>
      </c>
      <c r="T38" s="241">
        <f>SUM(DB_FEConversion!Z38:AB38)</f>
        <v>754267.05353567167</v>
      </c>
      <c r="U38" s="241">
        <f>DB_FEConversion!AD38</f>
        <v>110.14292519999999</v>
      </c>
      <c r="V38" s="241">
        <f>SUM(DB_FEConversion!AE38:AF38)</f>
        <v>2553.18101892</v>
      </c>
      <c r="W38" s="241">
        <f>DB_FEConversion!AG38</f>
        <v>35744.496480000002</v>
      </c>
      <c r="X38" s="241">
        <f>SUM(DB_FEConversion!AH38:AI38)</f>
        <v>278988.43996799999</v>
      </c>
      <c r="Y38" s="241">
        <f>DB_FEConversion!AJ38</f>
        <v>31588.159679999997</v>
      </c>
      <c r="Z38" s="241">
        <f>DB_FEConversion!AK38</f>
        <v>0</v>
      </c>
      <c r="AA38" s="241">
        <f>DB_FEConversion!AL38</f>
        <v>0</v>
      </c>
      <c r="AB38" s="241">
        <f>DB_FEConversion!AM38</f>
        <v>0</v>
      </c>
      <c r="AC38" s="241">
        <f>DB_FEConversion!AN38</f>
        <v>0</v>
      </c>
      <c r="AD38" s="241">
        <f>DB_FEConversion!AO38</f>
        <v>0</v>
      </c>
      <c r="AE38" s="241">
        <f>DB_FEConversion!AP38</f>
        <v>1.3796999999999997</v>
      </c>
      <c r="AF38" s="241">
        <f>DB_FEConversion!AQ38</f>
        <v>188.244</v>
      </c>
      <c r="AG38" s="241">
        <f>DB_FEConversion!AR38</f>
        <v>156.87</v>
      </c>
      <c r="AH38" s="241">
        <f>DB_FEConversion!AX38</f>
        <v>0</v>
      </c>
      <c r="AI38" s="241">
        <f>SUM(DB_FEConversion!AW38,DB_FEConversion!AY38,DB_FEConversion!AZ38)</f>
        <v>5997.7306821767252</v>
      </c>
      <c r="AJ38" s="241">
        <f>DB_FEConversion!BF38</f>
        <v>249535.10185694997</v>
      </c>
      <c r="AK38" s="241">
        <f>SUM(DB_FEConversion!BE38,DB_FEConversion!BG38,DB_FEConversion!BH38)</f>
        <v>1669103.7613068465</v>
      </c>
      <c r="AL38" s="241">
        <f>DB_FEConversion!BI38</f>
        <v>230998.20857614797</v>
      </c>
      <c r="AM38" s="241">
        <f>DB_FEConversion!BJ38</f>
        <v>11711.966904000001</v>
      </c>
      <c r="AN38" s="241">
        <f>DB_FEConversion!BK38</f>
        <v>4967.4411600000003</v>
      </c>
      <c r="AO38" s="241">
        <f>DB_FEConversion!BL38</f>
        <v>878397.51780000015</v>
      </c>
      <c r="AP38" s="241">
        <f>DB_FEConversion!BM38</f>
        <v>1252354.8840000001</v>
      </c>
      <c r="AQ38" s="241">
        <f>DB_FEConversion!BN38</f>
        <v>620073.08649000002</v>
      </c>
      <c r="AR38" s="241">
        <f>SUM(DB_FEConversion!BP38,DB_FEConversion!BR38)</f>
        <v>21.044770583437515</v>
      </c>
      <c r="AS38" s="241">
        <f>DB_FEConversion!BQ38</f>
        <v>26.428214399999998</v>
      </c>
      <c r="AT38" s="241">
        <f>SUM(DB_FEConversion!BT38,DB_FEConversion!BV38)</f>
        <v>5120.6010877562549</v>
      </c>
      <c r="AU38" s="241">
        <f>DB_FEConversion!BU38</f>
        <v>7972.5113440000005</v>
      </c>
      <c r="AV38" s="241">
        <f>SUM(DB_FEConversion!BX38,DB_FEConversion!BZ38)</f>
        <v>2691.3492035156273</v>
      </c>
      <c r="AW38" s="241">
        <f>DB_FEConversion!BY38</f>
        <v>4140.4202560000003</v>
      </c>
      <c r="AX38" s="241">
        <f>DB_FEConversion!CA38</f>
        <v>2084.301856</v>
      </c>
      <c r="AY38" s="241">
        <f>DB_FEConversion!CB38</f>
        <v>9773.0723045454542</v>
      </c>
      <c r="AZ38" s="241">
        <f>DB_FEConversion!CC38</f>
        <v>1370829.2976000002</v>
      </c>
      <c r="BA38" s="241">
        <f>DB_FEConversion!CD38</f>
        <v>781060.79863636359</v>
      </c>
      <c r="BB38" s="241">
        <f>DB_FEConversion!CE38</f>
        <v>1026117.8368000002</v>
      </c>
      <c r="BC38" s="241">
        <f>DB_FEConversion!CG38</f>
        <v>6309.424</v>
      </c>
      <c r="BD38" s="241">
        <f>DB_FEConversion!CH38</f>
        <v>9464.1360000000004</v>
      </c>
      <c r="BE38" s="241">
        <f>DB_FEConversion!CI38</f>
        <v>8379.7037500000006</v>
      </c>
      <c r="BF38" s="241">
        <f>DB_FEConversion!CK38</f>
        <v>1186171.7120000001</v>
      </c>
      <c r="BG38" s="241">
        <f>DB_FEConversion!CL38</f>
        <v>1779257.568</v>
      </c>
      <c r="BH38" s="241">
        <f>DB_FEConversion!CM38</f>
        <v>2513911.125</v>
      </c>
      <c r="BI38" s="241">
        <f>DB_FEConversion!CO38</f>
        <v>1009507.84</v>
      </c>
      <c r="BJ38" s="241">
        <f>DB_FEConversion!CP38</f>
        <v>1518993.8279999997</v>
      </c>
      <c r="BK38" s="241">
        <f>SUM(DB_FEConversion!CS38:CT38)</f>
        <v>10.337600000000002</v>
      </c>
      <c r="BL38" s="241">
        <f>DB_FEConversion!CU38</f>
        <v>43.965892320000002</v>
      </c>
      <c r="BM38" s="241">
        <f>DB_FEConversion!CV38</f>
        <v>6.3900000000000006</v>
      </c>
      <c r="BN38" s="241">
        <f>SUM(DB_FEConversion!CX38:CY38)</f>
        <v>1274.4215999999999</v>
      </c>
      <c r="BO38" s="241">
        <f>DB_FEConversion!CZ38</f>
        <v>1672.0619279999999</v>
      </c>
      <c r="BP38" s="241">
        <f>DB_FEConversion!DA38</f>
        <v>2108.6999999999998</v>
      </c>
      <c r="BQ38" s="241">
        <f>SUM(DB_FEConversion!DC38:DD38)</f>
        <v>1121.5160000000001</v>
      </c>
      <c r="BR38" s="241">
        <f>DB_FEConversion!DE38</f>
        <v>1175.535924</v>
      </c>
      <c r="BS38" s="241">
        <f>DB_FEConversion!DH38</f>
        <v>0</v>
      </c>
      <c r="BT38" s="241">
        <f>DB_FEConversion!DI38</f>
        <v>0</v>
      </c>
      <c r="BU38" s="241">
        <f>DB_FEConversion!DJ38</f>
        <v>0</v>
      </c>
      <c r="BV38" s="241">
        <f>DB_FEConversion!DL38</f>
        <v>0</v>
      </c>
      <c r="BW38" s="241">
        <f>DB_FEConversion!DM38</f>
        <v>0</v>
      </c>
      <c r="BX38" s="241">
        <f>DB_FEConversion!DN38</f>
        <v>0</v>
      </c>
      <c r="BY38" s="241">
        <f>DB_FEConversion!DP38</f>
        <v>0</v>
      </c>
      <c r="BZ38" s="241">
        <f>DB_FEConversion!DQ38</f>
        <v>0</v>
      </c>
      <c r="CA38" s="205">
        <f t="shared" si="17"/>
        <v>27365.480411783436</v>
      </c>
      <c r="CB38" s="205">
        <f t="shared" si="18"/>
        <v>18042.644225320004</v>
      </c>
      <c r="CC38" s="205">
        <f t="shared" si="19"/>
        <v>39421.808032308851</v>
      </c>
      <c r="CD38" s="205">
        <f t="shared" si="20"/>
        <v>5075868.4444247065</v>
      </c>
      <c r="CE38" s="205">
        <f t="shared" si="21"/>
        <v>2782521.0084019997</v>
      </c>
      <c r="CF38" s="205">
        <f t="shared" si="22"/>
        <v>9309111.1820000987</v>
      </c>
      <c r="CG38" s="205">
        <f t="shared" si="23"/>
        <v>4175062.9855496637</v>
      </c>
      <c r="CH38" s="205">
        <f t="shared" si="24"/>
        <v>2383460.6357906717</v>
      </c>
      <c r="CI38" s="241">
        <f>SUM(DB_FEConversion!DS38:DW38)</f>
        <v>30345.109373415431</v>
      </c>
      <c r="CJ38" s="241">
        <f>SUM(DB_FEConversion!DX38:EB38)</f>
        <v>1971464.5326182588</v>
      </c>
      <c r="CK38" s="241">
        <f>SUM(DB_FEConversion!EC38:EG38)</f>
        <v>1423011.8051529042</v>
      </c>
      <c r="CL38" s="241">
        <f>SUM(DB_FEConversion!EH38:EJ38)</f>
        <v>2952.1599843999998</v>
      </c>
      <c r="CM38" s="241">
        <f>SUM(DB_FEConversion!EK38:EM38)</f>
        <v>321498.42348239996</v>
      </c>
      <c r="CN38" s="241">
        <f>SUM(DB_FEConversion!EN38:EP38)</f>
        <v>216064.3371488</v>
      </c>
      <c r="CO38" s="205">
        <f t="shared" si="8"/>
        <v>33297.269357815429</v>
      </c>
      <c r="CP38" s="205">
        <f t="shared" si="9"/>
        <v>2292962.956100659</v>
      </c>
      <c r="CQ38" s="205">
        <f t="shared" si="10"/>
        <v>1639076.1423017043</v>
      </c>
      <c r="CR38" s="205">
        <f t="shared" si="11"/>
        <v>60662.749769598864</v>
      </c>
      <c r="CS38" s="205">
        <f t="shared" si="12"/>
        <v>7368831.400525365</v>
      </c>
      <c r="CT38" s="205">
        <f t="shared" si="13"/>
        <v>5814139.1278513679</v>
      </c>
      <c r="CU38" s="267">
        <f t="shared" si="14"/>
        <v>1.2167617325467377</v>
      </c>
      <c r="CV38" s="267">
        <f t="shared" si="15"/>
        <v>0.45173805846351894</v>
      </c>
      <c r="CW38" s="267">
        <f t="shared" si="16"/>
        <v>0.39258716526546328</v>
      </c>
    </row>
    <row r="39" spans="1:101" x14ac:dyDescent="0.2">
      <c r="A39" s="203">
        <v>23</v>
      </c>
      <c r="B39" s="203" t="s">
        <v>41</v>
      </c>
      <c r="C39" s="203">
        <v>1985</v>
      </c>
      <c r="D39" s="204" t="s">
        <v>201</v>
      </c>
      <c r="E39" s="241">
        <f>DB_FEConversion!E39</f>
        <v>0</v>
      </c>
      <c r="F39" s="241">
        <f>DB_FEConversion!F39</f>
        <v>30048.867310000001</v>
      </c>
      <c r="G39" s="241">
        <f>SUM(DB_FEConversion!G39:H39)</f>
        <v>3616.3414466666668</v>
      </c>
      <c r="H39" s="241">
        <f>DB_FEConversion!I39</f>
        <v>971102.99999999988</v>
      </c>
      <c r="I39" s="241">
        <f>DB_FEConversion!J39</f>
        <v>1727408.1475</v>
      </c>
      <c r="J39" s="241">
        <f>SUM(DB_FEConversion!K39:L39)</f>
        <v>948717.38733333338</v>
      </c>
      <c r="K39" s="241">
        <f>DB_FEConversion!M39</f>
        <v>914270</v>
      </c>
      <c r="L39" s="241">
        <f>DB_FEConversion!N39</f>
        <v>871738.53025000019</v>
      </c>
      <c r="M39" s="241">
        <f>DB_FEConversion!O39</f>
        <v>4803.0632000000005</v>
      </c>
      <c r="N39" s="241">
        <f>SUM(DB_FEConversion!P39:Q39)</f>
        <v>3302.0438199999999</v>
      </c>
      <c r="O39" s="241">
        <f>DB_FEConversion!S39</f>
        <v>4932.8458666666675</v>
      </c>
      <c r="P39" s="241">
        <f>DB_FEConversion!T39</f>
        <v>831299.4</v>
      </c>
      <c r="Q39" s="241">
        <f>SUM(DB_FEConversion!U39:V39)</f>
        <v>530312.68599999999</v>
      </c>
      <c r="R39" s="241">
        <f>DB_FEConversion!X39</f>
        <v>1820455.0222222225</v>
      </c>
      <c r="S39" s="241">
        <f>DB_FEConversion!Y39</f>
        <v>771261.11</v>
      </c>
      <c r="T39" s="241">
        <f>SUM(DB_FEConversion!Z39:AB39)</f>
        <v>509042.02063179482</v>
      </c>
      <c r="U39" s="241">
        <f>DB_FEConversion!AD39</f>
        <v>1405.9665312</v>
      </c>
      <c r="V39" s="241">
        <f>SUM(DB_FEConversion!AE39:AF39)</f>
        <v>32591.172371519999</v>
      </c>
      <c r="W39" s="241">
        <f>DB_FEConversion!AG39</f>
        <v>456275.93087999994</v>
      </c>
      <c r="X39" s="241">
        <f>SUM(DB_FEConversion!AH39:AI39)</f>
        <v>3561267.403008</v>
      </c>
      <c r="Y39" s="241">
        <f>DB_FEConversion!AJ39</f>
        <v>403220.59007999999</v>
      </c>
      <c r="Z39" s="241">
        <f>DB_FEConversion!AK39</f>
        <v>0</v>
      </c>
      <c r="AA39" s="241">
        <f>DB_FEConversion!AL39</f>
        <v>0</v>
      </c>
      <c r="AB39" s="241">
        <f>DB_FEConversion!AM39</f>
        <v>0</v>
      </c>
      <c r="AC39" s="241">
        <f>DB_FEConversion!AN39</f>
        <v>0</v>
      </c>
      <c r="AD39" s="241">
        <f>DB_FEConversion!AO39</f>
        <v>0</v>
      </c>
      <c r="AE39" s="241">
        <f>DB_FEConversion!AP39</f>
        <v>524.83787999999993</v>
      </c>
      <c r="AF39" s="241">
        <f>DB_FEConversion!AQ39</f>
        <v>71608.017600000006</v>
      </c>
      <c r="AG39" s="241">
        <f>DB_FEConversion!AR39</f>
        <v>59673.347999999998</v>
      </c>
      <c r="AH39" s="241">
        <f>DB_FEConversion!AX39</f>
        <v>0</v>
      </c>
      <c r="AI39" s="241">
        <f>SUM(DB_FEConversion!AW39,DB_FEConversion!AY39,DB_FEConversion!AZ39)</f>
        <v>25751.055756415819</v>
      </c>
      <c r="AJ39" s="241">
        <f>DB_FEConversion!BF39</f>
        <v>1071370.6002499498</v>
      </c>
      <c r="AK39" s="241">
        <f>SUM(DB_FEConversion!BE39,DB_FEConversion!BG39,DB_FEConversion!BH39)</f>
        <v>7166241.0832119985</v>
      </c>
      <c r="AL39" s="241">
        <f>DB_FEConversion!BI39</f>
        <v>991783.06994566787</v>
      </c>
      <c r="AM39" s="241">
        <f>DB_FEConversion!BJ39</f>
        <v>19629.471311999998</v>
      </c>
      <c r="AN39" s="241">
        <f>DB_FEConversion!BK39</f>
        <v>8325.5224799999996</v>
      </c>
      <c r="AO39" s="241">
        <f>DB_FEConversion!BL39</f>
        <v>1472210.3484</v>
      </c>
      <c r="AP39" s="241">
        <f>DB_FEConversion!BM39</f>
        <v>2098969.7519999999</v>
      </c>
      <c r="AQ39" s="241">
        <f>DB_FEConversion!BN39</f>
        <v>1039253.86422</v>
      </c>
      <c r="AR39" s="241">
        <f>SUM(DB_FEConversion!BP39,DB_FEConversion!BR39)</f>
        <v>15.20050523953126</v>
      </c>
      <c r="AS39" s="241">
        <f>DB_FEConversion!BQ39</f>
        <v>19.088932799999998</v>
      </c>
      <c r="AT39" s="241">
        <f>SUM(DB_FEConversion!BT39,DB_FEConversion!BV39)</f>
        <v>3698.5779129968782</v>
      </c>
      <c r="AU39" s="241">
        <f>DB_FEConversion!BU39</f>
        <v>5758.4947279999997</v>
      </c>
      <c r="AV39" s="241">
        <f>SUM(DB_FEConversion!BX39,DB_FEConversion!BZ39)</f>
        <v>1943.9445779296891</v>
      </c>
      <c r="AW39" s="241">
        <f>DB_FEConversion!BY39</f>
        <v>2990.5994719999999</v>
      </c>
      <c r="AX39" s="241">
        <f>DB_FEConversion!CA39</f>
        <v>3267.8235199999999</v>
      </c>
      <c r="AY39" s="241">
        <f>DB_FEConversion!CB39</f>
        <v>15322.480977272728</v>
      </c>
      <c r="AZ39" s="241">
        <f>DB_FEConversion!CC39</f>
        <v>2149222.3920000005</v>
      </c>
      <c r="BA39" s="241">
        <f>DB_FEConversion!CD39</f>
        <v>1224567.7568181818</v>
      </c>
      <c r="BB39" s="241">
        <f>DB_FEConversion!CE39</f>
        <v>1608774.6560000002</v>
      </c>
      <c r="BC39" s="241">
        <f>DB_FEConversion!CG39</f>
        <v>10897.251200000001</v>
      </c>
      <c r="BD39" s="241">
        <f>DB_FEConversion!CH39</f>
        <v>16345.876800000002</v>
      </c>
      <c r="BE39" s="241">
        <f>DB_FEConversion!CI39</f>
        <v>14472.911749999999</v>
      </c>
      <c r="BF39" s="241">
        <f>DB_FEConversion!CK39</f>
        <v>2048683.2256000002</v>
      </c>
      <c r="BG39" s="241">
        <f>DB_FEConversion!CL39</f>
        <v>3073024.8384000002</v>
      </c>
      <c r="BH39" s="241">
        <f>DB_FEConversion!CM39</f>
        <v>4341873.5249999994</v>
      </c>
      <c r="BI39" s="241">
        <f>DB_FEConversion!CO39</f>
        <v>1743560.192</v>
      </c>
      <c r="BJ39" s="241">
        <f>DB_FEConversion!CP39</f>
        <v>2623513.2263999996</v>
      </c>
      <c r="BK39" s="241">
        <f>SUM(DB_FEConversion!CS39:CT39)</f>
        <v>1.3104000000000002</v>
      </c>
      <c r="BL39" s="241">
        <f>DB_FEConversion!CU39</f>
        <v>5.5731412800000006</v>
      </c>
      <c r="BM39" s="241">
        <f>DB_FEConversion!CV39</f>
        <v>0.81</v>
      </c>
      <c r="BN39" s="241">
        <f>SUM(DB_FEConversion!CX39:CY39)</f>
        <v>161.54640000000001</v>
      </c>
      <c r="BO39" s="241">
        <f>DB_FEConversion!CZ39</f>
        <v>211.95151199999998</v>
      </c>
      <c r="BP39" s="241">
        <f>DB_FEConversion!DA39</f>
        <v>267.3</v>
      </c>
      <c r="BQ39" s="241">
        <f>SUM(DB_FEConversion!DC39:DD39)</f>
        <v>142.16400000000002</v>
      </c>
      <c r="BR39" s="241">
        <f>DB_FEConversion!DE39</f>
        <v>149.01159600000003</v>
      </c>
      <c r="BS39" s="241">
        <f>DB_FEConversion!DH39</f>
        <v>0.23736000000000002</v>
      </c>
      <c r="BT39" s="241">
        <f>DB_FEConversion!DI39</f>
        <v>9.0305999999999997E-2</v>
      </c>
      <c r="BU39" s="241">
        <f>DB_FEConversion!DJ39</f>
        <v>0.17199</v>
      </c>
      <c r="BV39" s="241">
        <f>DB_FEConversion!DL39</f>
        <v>37.7712</v>
      </c>
      <c r="BW39" s="241">
        <f>DB_FEConversion!DM39</f>
        <v>9.8658000000000001</v>
      </c>
      <c r="BX39" s="241">
        <f>DB_FEConversion!DN39</f>
        <v>75.757499999999993</v>
      </c>
      <c r="BY39" s="241">
        <f>DB_FEConversion!DP39</f>
        <v>33.024000000000001</v>
      </c>
      <c r="BZ39" s="241">
        <f>DB_FEConversion!DQ39</f>
        <v>4.8546000000000005</v>
      </c>
      <c r="CA39" s="205">
        <f t="shared" si="17"/>
        <v>40545.161908439528</v>
      </c>
      <c r="CB39" s="205">
        <f t="shared" si="18"/>
        <v>49721.540310079996</v>
      </c>
      <c r="CC39" s="205">
        <f t="shared" si="19"/>
        <v>105013.31263854189</v>
      </c>
      <c r="CD39" s="205">
        <f t="shared" si="20"/>
        <v>9075670.8102429453</v>
      </c>
      <c r="CE39" s="205">
        <f t="shared" si="21"/>
        <v>5336725.9839399988</v>
      </c>
      <c r="CF39" s="205">
        <f t="shared" si="22"/>
        <v>21162434.987093735</v>
      </c>
      <c r="CG39" s="205">
        <f t="shared" si="23"/>
        <v>7533915.9628235977</v>
      </c>
      <c r="CH39" s="205">
        <f t="shared" si="24"/>
        <v>4007438.242949795</v>
      </c>
      <c r="CI39" s="241">
        <f>SUM(DB_FEConversion!DS39:DW39)</f>
        <v>44427.770230303053</v>
      </c>
      <c r="CJ39" s="241">
        <f>SUM(DB_FEConversion!DX39:EB39)</f>
        <v>2765112.0638364377</v>
      </c>
      <c r="CK39" s="241">
        <f>SUM(DB_FEConversion!EC39:EG39)</f>
        <v>1920118.327394966</v>
      </c>
      <c r="CL39" s="241">
        <f>SUM(DB_FEConversion!EH39:EJ39)</f>
        <v>16566.122875599998</v>
      </c>
      <c r="CM39" s="241">
        <f>SUM(DB_FEConversion!EK39:EM39)</f>
        <v>1809352.3509144001</v>
      </c>
      <c r="CN39" s="241">
        <f>SUM(DB_FEConversion!EN39:EP39)</f>
        <v>1217356.4855935997</v>
      </c>
      <c r="CO39" s="205">
        <f t="shared" si="8"/>
        <v>60993.893105903051</v>
      </c>
      <c r="CP39" s="205">
        <f t="shared" si="9"/>
        <v>4574464.4147508377</v>
      </c>
      <c r="CQ39" s="205">
        <f t="shared" si="10"/>
        <v>3137474.8129885658</v>
      </c>
      <c r="CR39" s="205">
        <f t="shared" si="11"/>
        <v>101539.05501434258</v>
      </c>
      <c r="CS39" s="205">
        <f t="shared" si="12"/>
        <v>13650135.224993784</v>
      </c>
      <c r="CT39" s="205">
        <f t="shared" si="13"/>
        <v>10671390.775812164</v>
      </c>
      <c r="CU39" s="267">
        <f t="shared" si="14"/>
        <v>1.5043445440825109</v>
      </c>
      <c r="CV39" s="267">
        <f t="shared" si="15"/>
        <v>0.50403595617285113</v>
      </c>
      <c r="CW39" s="267">
        <f t="shared" si="16"/>
        <v>0.41644674940237686</v>
      </c>
    </row>
    <row r="40" spans="1:101" x14ac:dyDescent="0.2">
      <c r="A40" s="203">
        <v>24</v>
      </c>
      <c r="B40" s="203" t="s">
        <v>42</v>
      </c>
      <c r="C40" s="203">
        <v>1985</v>
      </c>
      <c r="D40" s="204" t="s">
        <v>201</v>
      </c>
      <c r="E40" s="241">
        <f>DB_FEConversion!E40</f>
        <v>0</v>
      </c>
      <c r="F40" s="241">
        <f>DB_FEConversion!F40</f>
        <v>6485.9829495999993</v>
      </c>
      <c r="G40" s="241">
        <f>SUM(DB_FEConversion!G40:H40)</f>
        <v>780.57947146666675</v>
      </c>
      <c r="H40" s="241">
        <f>DB_FEConversion!I40</f>
        <v>209610.48</v>
      </c>
      <c r="I40" s="241">
        <f>DB_FEConversion!J40</f>
        <v>372857.30859999993</v>
      </c>
      <c r="J40" s="241">
        <f>SUM(DB_FEConversion!K40:L40)</f>
        <v>204778.59397333337</v>
      </c>
      <c r="K40" s="241">
        <f>DB_FEConversion!M40</f>
        <v>197343.2</v>
      </c>
      <c r="L40" s="241">
        <f>DB_FEConversion!N40</f>
        <v>188162.87434000001</v>
      </c>
      <c r="M40" s="241">
        <f>DB_FEConversion!O40</f>
        <v>478.21904000000001</v>
      </c>
      <c r="N40" s="241">
        <f>SUM(DB_FEConversion!P40:Q40)</f>
        <v>328.76940400000001</v>
      </c>
      <c r="O40" s="241">
        <f>DB_FEConversion!S40</f>
        <v>491.14090666666681</v>
      </c>
      <c r="P40" s="241">
        <f>DB_FEConversion!T40</f>
        <v>82768.680000000008</v>
      </c>
      <c r="Q40" s="241">
        <f>SUM(DB_FEConversion!U40:V40)</f>
        <v>52800.809200000003</v>
      </c>
      <c r="R40" s="241">
        <f>DB_FEConversion!X40</f>
        <v>181254.38222222228</v>
      </c>
      <c r="S40" s="241">
        <f>DB_FEConversion!Y40</f>
        <v>76790.941999999995</v>
      </c>
      <c r="T40" s="241">
        <f>SUM(DB_FEConversion!Z40:AB40)</f>
        <v>50682.986313025642</v>
      </c>
      <c r="U40" s="241">
        <f>DB_FEConversion!AD40</f>
        <v>158.17955999999998</v>
      </c>
      <c r="V40" s="241">
        <f>SUM(DB_FEConversion!AE40:AF40)</f>
        <v>3666.6998760000006</v>
      </c>
      <c r="W40" s="241">
        <f>DB_FEConversion!AG40</f>
        <v>51333.743999999999</v>
      </c>
      <c r="X40" s="241">
        <f>SUM(DB_FEConversion!AH40:AI40)</f>
        <v>400663.6704</v>
      </c>
      <c r="Y40" s="241">
        <f>DB_FEConversion!AJ40</f>
        <v>45364.703999999998</v>
      </c>
      <c r="Z40" s="241">
        <f>DB_FEConversion!AK40</f>
        <v>0</v>
      </c>
      <c r="AA40" s="241">
        <f>DB_FEConversion!AL40</f>
        <v>0</v>
      </c>
      <c r="AB40" s="241">
        <f>DB_FEConversion!AM40</f>
        <v>0</v>
      </c>
      <c r="AC40" s="241">
        <f>DB_FEConversion!AN40</f>
        <v>0</v>
      </c>
      <c r="AD40" s="241">
        <f>DB_FEConversion!AO40</f>
        <v>0</v>
      </c>
      <c r="AE40" s="241">
        <f>DB_FEConversion!AP40</f>
        <v>3.0353399999999997</v>
      </c>
      <c r="AF40" s="241">
        <f>DB_FEConversion!AQ40</f>
        <v>414.13679999999999</v>
      </c>
      <c r="AG40" s="241">
        <f>DB_FEConversion!AR40</f>
        <v>345.11400000000003</v>
      </c>
      <c r="AH40" s="241">
        <f>DB_FEConversion!AX40</f>
        <v>0</v>
      </c>
      <c r="AI40" s="241">
        <f>SUM(DB_FEConversion!AW40,DB_FEConversion!AY40,DB_FEConversion!AZ40)</f>
        <v>48742.347132680938</v>
      </c>
      <c r="AJ40" s="241">
        <f>DB_FEConversion!BF40</f>
        <v>2027921.4257893497</v>
      </c>
      <c r="AK40" s="241">
        <f>SUM(DB_FEConversion!BE40,DB_FEConversion!BG40,DB_FEConversion!BH40)</f>
        <v>13564469.504415231</v>
      </c>
      <c r="AL40" s="241">
        <f>DB_FEConversion!BI40</f>
        <v>1877275.8341592837</v>
      </c>
      <c r="AM40" s="241">
        <f>DB_FEConversion!BJ40</f>
        <v>6863.2660799999994</v>
      </c>
      <c r="AN40" s="241">
        <f>DB_FEConversion!BK40</f>
        <v>2910.9431999999997</v>
      </c>
      <c r="AO40" s="241">
        <f>DB_FEConversion!BL40</f>
        <v>514744.95600000001</v>
      </c>
      <c r="AP40" s="241">
        <f>DB_FEConversion!BM40</f>
        <v>733885.67999999993</v>
      </c>
      <c r="AQ40" s="241">
        <f>DB_FEConversion!BN40</f>
        <v>363365.65980000002</v>
      </c>
      <c r="AR40" s="241">
        <f>SUM(DB_FEConversion!BP40,DB_FEConversion!BR40)</f>
        <v>3.790126382343753</v>
      </c>
      <c r="AS40" s="241">
        <f>DB_FEConversion!BQ40</f>
        <v>4.7596752000000002</v>
      </c>
      <c r="AT40" s="241">
        <f>SUM(DB_FEConversion!BT40,DB_FEConversion!BV40)</f>
        <v>922.21130181562592</v>
      </c>
      <c r="AU40" s="241">
        <f>DB_FEConversion!BU40</f>
        <v>1435.8353520000003</v>
      </c>
      <c r="AV40" s="241">
        <f>SUM(DB_FEConversion!BX40,DB_FEConversion!BZ40)</f>
        <v>484.70728535156297</v>
      </c>
      <c r="AW40" s="241">
        <f>DB_FEConversion!BY40</f>
        <v>745.68244800000014</v>
      </c>
      <c r="AX40" s="241">
        <f>DB_FEConversion!CA40</f>
        <v>2396.312672</v>
      </c>
      <c r="AY40" s="241">
        <f>DB_FEConversion!CB40</f>
        <v>11236.058222727273</v>
      </c>
      <c r="AZ40" s="241">
        <f>DB_FEConversion!CC40</f>
        <v>1576036.4112000002</v>
      </c>
      <c r="BA40" s="241">
        <f>DB_FEConversion!CD40</f>
        <v>897982.16318181809</v>
      </c>
      <c r="BB40" s="241">
        <f>DB_FEConversion!CE40</f>
        <v>1179723.1616</v>
      </c>
      <c r="BC40" s="241">
        <f>DB_FEConversion!CG40</f>
        <v>1383.2896000000001</v>
      </c>
      <c r="BD40" s="241">
        <f>DB_FEConversion!CH40</f>
        <v>2074.9344000000001</v>
      </c>
      <c r="BE40" s="241">
        <f>DB_FEConversion!CI40</f>
        <v>1837.1814999999997</v>
      </c>
      <c r="BF40" s="241">
        <f>DB_FEConversion!CK40</f>
        <v>260058.44480000003</v>
      </c>
      <c r="BG40" s="241">
        <f>DB_FEConversion!CL40</f>
        <v>390087.66720000003</v>
      </c>
      <c r="BH40" s="241">
        <f>DB_FEConversion!CM40</f>
        <v>551154.44999999995</v>
      </c>
      <c r="BI40" s="241">
        <f>DB_FEConversion!CO40</f>
        <v>221326.33600000001</v>
      </c>
      <c r="BJ40" s="241">
        <f>DB_FEConversion!CP40</f>
        <v>333026.97119999997</v>
      </c>
      <c r="BK40" s="241">
        <f>SUM(DB_FEConversion!CS40:CT40)</f>
        <v>0</v>
      </c>
      <c r="BL40" s="241">
        <f>DB_FEConversion!CU40</f>
        <v>0</v>
      </c>
      <c r="BM40" s="241">
        <f>DB_FEConversion!CV40</f>
        <v>0</v>
      </c>
      <c r="BN40" s="241">
        <f>SUM(DB_FEConversion!CX40:CY40)</f>
        <v>0</v>
      </c>
      <c r="BO40" s="241">
        <f>DB_FEConversion!CZ40</f>
        <v>0</v>
      </c>
      <c r="BP40" s="241">
        <f>DB_FEConversion!DA40</f>
        <v>0</v>
      </c>
      <c r="BQ40" s="241">
        <f>SUM(DB_FEConversion!DC40:DD40)</f>
        <v>0</v>
      </c>
      <c r="BR40" s="241">
        <f>DB_FEConversion!DE40</f>
        <v>0</v>
      </c>
      <c r="BS40" s="241">
        <f>DB_FEConversion!DH40</f>
        <v>0</v>
      </c>
      <c r="BT40" s="241">
        <f>DB_FEConversion!DI40</f>
        <v>0</v>
      </c>
      <c r="BU40" s="241">
        <f>DB_FEConversion!DJ40</f>
        <v>0</v>
      </c>
      <c r="BV40" s="241">
        <f>DB_FEConversion!DL40</f>
        <v>0</v>
      </c>
      <c r="BW40" s="241">
        <f>DB_FEConversion!DM40</f>
        <v>0</v>
      </c>
      <c r="BX40" s="241">
        <f>DB_FEConversion!DN40</f>
        <v>0</v>
      </c>
      <c r="BY40" s="241">
        <f>DB_FEConversion!DP40</f>
        <v>0</v>
      </c>
      <c r="BZ40" s="241">
        <f>DB_FEConversion!DQ40</f>
        <v>0</v>
      </c>
      <c r="CA40" s="205">
        <f t="shared" si="17"/>
        <v>11286.092418382344</v>
      </c>
      <c r="CB40" s="205">
        <f t="shared" si="18"/>
        <v>8894.4464287999981</v>
      </c>
      <c r="CC40" s="205">
        <f t="shared" si="19"/>
        <v>69664.950309541557</v>
      </c>
      <c r="CD40" s="205">
        <f t="shared" si="20"/>
        <v>4723810.4898911649</v>
      </c>
      <c r="CE40" s="205">
        <f t="shared" si="21"/>
        <v>817181.620352</v>
      </c>
      <c r="CF40" s="205">
        <f t="shared" si="22"/>
        <v>16534188.444192603</v>
      </c>
      <c r="CG40" s="205">
        <f t="shared" si="23"/>
        <v>3962019.6588446358</v>
      </c>
      <c r="CH40" s="205">
        <f t="shared" si="24"/>
        <v>572618.51430102566</v>
      </c>
      <c r="CI40" s="241">
        <f>SUM(DB_FEConversion!DS40:DW40)</f>
        <v>9793.8183648143786</v>
      </c>
      <c r="CJ40" s="241">
        <f>SUM(DB_FEConversion!DX40:EB40)</f>
        <v>584022.78942856414</v>
      </c>
      <c r="CK40" s="241">
        <f>SUM(DB_FEConversion!EC40:EG40)</f>
        <v>398793.57204592571</v>
      </c>
      <c r="CL40" s="241">
        <f>SUM(DB_FEConversion!EH40:EJ40)</f>
        <v>5377.2141196000011</v>
      </c>
      <c r="CM40" s="241">
        <f>SUM(DB_FEConversion!EK40:EM40)</f>
        <v>617249.68648559996</v>
      </c>
      <c r="CN40" s="241">
        <f>SUM(DB_FEConversion!EN40:EP40)</f>
        <v>423100.09997120005</v>
      </c>
      <c r="CO40" s="205">
        <f t="shared" si="8"/>
        <v>15171.03248441438</v>
      </c>
      <c r="CP40" s="205">
        <f t="shared" si="9"/>
        <v>1201272.475914164</v>
      </c>
      <c r="CQ40" s="205">
        <f t="shared" si="10"/>
        <v>821893.67201712576</v>
      </c>
      <c r="CR40" s="205">
        <f t="shared" si="11"/>
        <v>26457.124902796724</v>
      </c>
      <c r="CS40" s="205">
        <f t="shared" si="12"/>
        <v>5925082.9658053294</v>
      </c>
      <c r="CT40" s="205">
        <f t="shared" si="13"/>
        <v>4783913.3308617612</v>
      </c>
      <c r="CU40" s="267">
        <f t="shared" si="14"/>
        <v>1.3442236623638131</v>
      </c>
      <c r="CV40" s="267">
        <f t="shared" si="15"/>
        <v>0.25430158099797967</v>
      </c>
      <c r="CW40" s="267">
        <f t="shared" si="16"/>
        <v>0.20744310800739391</v>
      </c>
    </row>
    <row r="41" spans="1:101" x14ac:dyDescent="0.2">
      <c r="A41" s="203">
        <v>25</v>
      </c>
      <c r="B41" s="203" t="s">
        <v>43</v>
      </c>
      <c r="C41" s="203">
        <v>1985</v>
      </c>
      <c r="D41" s="204" t="s">
        <v>201</v>
      </c>
      <c r="E41" s="241">
        <f>DB_FEConversion!E41</f>
        <v>0</v>
      </c>
      <c r="F41" s="241">
        <f>DB_FEConversion!F41</f>
        <v>8814.0101280000017</v>
      </c>
      <c r="G41" s="241">
        <f>SUM(DB_FEConversion!G41:H41)</f>
        <v>1060.7544640000001</v>
      </c>
      <c r="H41" s="241">
        <f>DB_FEConversion!I41</f>
        <v>284846.39999999997</v>
      </c>
      <c r="I41" s="241">
        <f>DB_FEConversion!J41</f>
        <v>506687.74800000008</v>
      </c>
      <c r="J41" s="241">
        <f>SUM(DB_FEConversion!K41:L41)</f>
        <v>278280.19520000002</v>
      </c>
      <c r="K41" s="241">
        <f>DB_FEConversion!M41</f>
        <v>268176</v>
      </c>
      <c r="L41" s="241">
        <f>DB_FEConversion!N41</f>
        <v>255700.56120000005</v>
      </c>
      <c r="M41" s="241">
        <f>DB_FEConversion!O41</f>
        <v>1251.162016</v>
      </c>
      <c r="N41" s="241">
        <f>SUM(DB_FEConversion!P41:Q41)</f>
        <v>860.1577016</v>
      </c>
      <c r="O41" s="241">
        <f>DB_FEConversion!S41</f>
        <v>1284.9694293333337</v>
      </c>
      <c r="P41" s="241">
        <f>DB_FEConversion!T41</f>
        <v>216547.272</v>
      </c>
      <c r="Q41" s="241">
        <f>SUM(DB_FEConversion!U41:V41)</f>
        <v>138142.48568000001</v>
      </c>
      <c r="R41" s="241">
        <f>DB_FEConversion!X41</f>
        <v>474214.90844444453</v>
      </c>
      <c r="S41" s="241">
        <f>DB_FEConversion!Y41</f>
        <v>200907.74679999999</v>
      </c>
      <c r="T41" s="241">
        <f>SUM(DB_FEConversion!Z41:AB41)</f>
        <v>132601.63654777437</v>
      </c>
      <c r="U41" s="241">
        <f>DB_FEConversion!AD41</f>
        <v>1277.1750684000001</v>
      </c>
      <c r="V41" s="241">
        <f>SUM(DB_FEConversion!AE41:AF41)</f>
        <v>29605.706735640008</v>
      </c>
      <c r="W41" s="241">
        <f>DB_FEConversion!AG41</f>
        <v>414479.45616</v>
      </c>
      <c r="X41" s="241">
        <f>SUM(DB_FEConversion!AH41:AI41)</f>
        <v>3235042.8250560006</v>
      </c>
      <c r="Y41" s="241">
        <f>DB_FEConversion!AJ41</f>
        <v>366284.17056</v>
      </c>
      <c r="Z41" s="241">
        <f>DB_FEConversion!AK41</f>
        <v>0</v>
      </c>
      <c r="AA41" s="241">
        <f>DB_FEConversion!AL41</f>
        <v>0</v>
      </c>
      <c r="AB41" s="241">
        <f>DB_FEConversion!AM41</f>
        <v>0</v>
      </c>
      <c r="AC41" s="241">
        <f>DB_FEConversion!AN41</f>
        <v>0</v>
      </c>
      <c r="AD41" s="241">
        <f>DB_FEConversion!AO41</f>
        <v>0</v>
      </c>
      <c r="AE41" s="241">
        <f>DB_FEConversion!AP41</f>
        <v>18.625949999999996</v>
      </c>
      <c r="AF41" s="241">
        <f>DB_FEConversion!AQ41</f>
        <v>2541.2939999999999</v>
      </c>
      <c r="AG41" s="241">
        <f>DB_FEConversion!AR41</f>
        <v>2117.7449999999999</v>
      </c>
      <c r="AH41" s="241">
        <f>DB_FEConversion!AX41</f>
        <v>0</v>
      </c>
      <c r="AI41" s="241">
        <f>SUM(DB_FEConversion!AW41,DB_FEConversion!AY41,DB_FEConversion!AZ41)</f>
        <v>106774.22462176983</v>
      </c>
      <c r="AJ41" s="241">
        <f>DB_FEConversion!BF41</f>
        <v>4442333.01369585</v>
      </c>
      <c r="AK41" s="241">
        <f>SUM(DB_FEConversion!BE41,DB_FEConversion!BG41,DB_FEConversion!BH41)</f>
        <v>29714115.116309073</v>
      </c>
      <c r="AL41" s="241">
        <f>DB_FEConversion!BI41</f>
        <v>4112331.132678444</v>
      </c>
      <c r="AM41" s="241">
        <f>DB_FEConversion!BJ41</f>
        <v>13626.433655999999</v>
      </c>
      <c r="AN41" s="241">
        <f>DB_FEConversion!BK41</f>
        <v>5779.431239999999</v>
      </c>
      <c r="AO41" s="241">
        <f>DB_FEConversion!BL41</f>
        <v>1021982.5242000001</v>
      </c>
      <c r="AP41" s="241">
        <f>DB_FEConversion!BM41</f>
        <v>1457067.8759999997</v>
      </c>
      <c r="AQ41" s="241">
        <f>DB_FEConversion!BN41</f>
        <v>721431.74961000006</v>
      </c>
      <c r="AR41" s="241">
        <f>SUM(DB_FEConversion!BP41,DB_FEConversion!BR41)</f>
        <v>45.424286233593776</v>
      </c>
      <c r="AS41" s="241">
        <f>DB_FEConversion!BQ41</f>
        <v>57.044231999999994</v>
      </c>
      <c r="AT41" s="241">
        <f>SUM(DB_FEConversion!BT41,DB_FEConversion!BV41)</f>
        <v>11052.610365890636</v>
      </c>
      <c r="AU41" s="241">
        <f>DB_FEConversion!BU41</f>
        <v>17208.34332</v>
      </c>
      <c r="AV41" s="241">
        <f>SUM(DB_FEConversion!BX41,DB_FEConversion!BZ41)</f>
        <v>5809.1684150390674</v>
      </c>
      <c r="AW41" s="241">
        <f>DB_FEConversion!BY41</f>
        <v>8936.9296799999993</v>
      </c>
      <c r="AX41" s="241">
        <f>DB_FEConversion!CA41</f>
        <v>1906.388432</v>
      </c>
      <c r="AY41" s="241">
        <f>DB_FEConversion!CB41</f>
        <v>8938.8549613636369</v>
      </c>
      <c r="AZ41" s="241">
        <f>DB_FEConversion!CC41</f>
        <v>1253817.0072000001</v>
      </c>
      <c r="BA41" s="241">
        <f>DB_FEConversion!CD41</f>
        <v>714390.41659090912</v>
      </c>
      <c r="BB41" s="241">
        <f>DB_FEConversion!CE41</f>
        <v>938529.68960000004</v>
      </c>
      <c r="BC41" s="241">
        <f>DB_FEConversion!CG41</f>
        <v>5654.5632000000005</v>
      </c>
      <c r="BD41" s="241">
        <f>DB_FEConversion!CH41</f>
        <v>8481.8447999999989</v>
      </c>
      <c r="BE41" s="241">
        <f>DB_FEConversion!CI41</f>
        <v>7509.9667500000005</v>
      </c>
      <c r="BF41" s="241">
        <f>DB_FEConversion!CK41</f>
        <v>1063057.8816000002</v>
      </c>
      <c r="BG41" s="241">
        <f>DB_FEConversion!CL41</f>
        <v>1594586.8223999999</v>
      </c>
      <c r="BH41" s="241">
        <f>DB_FEConversion!CM41</f>
        <v>2252990.0249999999</v>
      </c>
      <c r="BI41" s="241">
        <f>DB_FEConversion!CO41</f>
        <v>904730.11200000008</v>
      </c>
      <c r="BJ41" s="241">
        <f>DB_FEConversion!CP41</f>
        <v>1361336.0903999996</v>
      </c>
      <c r="BK41" s="241">
        <f>SUM(DB_FEConversion!CS41:CT41)</f>
        <v>8.6632000000000016</v>
      </c>
      <c r="BL41" s="241">
        <f>DB_FEConversion!CU41</f>
        <v>36.844656239999999</v>
      </c>
      <c r="BM41" s="241">
        <f>DB_FEConversion!CV41</f>
        <v>5.3550000000000004</v>
      </c>
      <c r="BN41" s="241">
        <f>SUM(DB_FEConversion!CX41:CY41)</f>
        <v>1068.0011999999999</v>
      </c>
      <c r="BO41" s="241">
        <f>DB_FEConversion!CZ41</f>
        <v>1401.2349959999999</v>
      </c>
      <c r="BP41" s="241">
        <f>DB_FEConversion!DA41</f>
        <v>1767.15</v>
      </c>
      <c r="BQ41" s="241">
        <f>SUM(DB_FEConversion!DC41:DD41)</f>
        <v>939.86200000000008</v>
      </c>
      <c r="BR41" s="241">
        <f>DB_FEConversion!DE41</f>
        <v>985.13221800000019</v>
      </c>
      <c r="BS41" s="241">
        <f>DB_FEConversion!DH41</f>
        <v>0</v>
      </c>
      <c r="BT41" s="241">
        <f>DB_FEConversion!DI41</f>
        <v>0</v>
      </c>
      <c r="BU41" s="241">
        <f>DB_FEConversion!DJ41</f>
        <v>0</v>
      </c>
      <c r="BV41" s="241">
        <f>DB_FEConversion!DL41</f>
        <v>0</v>
      </c>
      <c r="BW41" s="241">
        <f>DB_FEConversion!DM41</f>
        <v>0</v>
      </c>
      <c r="BX41" s="241">
        <f>DB_FEConversion!DN41</f>
        <v>0</v>
      </c>
      <c r="BY41" s="241">
        <f>DB_FEConversion!DP41</f>
        <v>0</v>
      </c>
      <c r="BZ41" s="241">
        <f>DB_FEConversion!DQ41</f>
        <v>0</v>
      </c>
      <c r="CA41" s="205">
        <f t="shared" si="17"/>
        <v>23788.435808633592</v>
      </c>
      <c r="CB41" s="205">
        <f t="shared" si="18"/>
        <v>18249.90151784</v>
      </c>
      <c r="CC41" s="205">
        <f t="shared" si="19"/>
        <v>160959.26320210681</v>
      </c>
      <c r="CD41" s="205">
        <f t="shared" si="20"/>
        <v>8711725.460421741</v>
      </c>
      <c r="CE41" s="205">
        <f t="shared" si="21"/>
        <v>2258026.6343959998</v>
      </c>
      <c r="CF41" s="205">
        <f t="shared" si="22"/>
        <v>38127868.512600422</v>
      </c>
      <c r="CG41" s="205">
        <f t="shared" si="23"/>
        <v>7521257.3766634827</v>
      </c>
      <c r="CH41" s="205">
        <f t="shared" si="24"/>
        <v>1759560.3500457741</v>
      </c>
      <c r="CI41" s="241">
        <f>SUM(DB_FEConversion!DS41:DW41)</f>
        <v>16952.073174580128</v>
      </c>
      <c r="CJ41" s="241">
        <f>SUM(DB_FEConversion!DX41:EB41)</f>
        <v>1017085.2202229062</v>
      </c>
      <c r="CK41" s="241">
        <f>SUM(DB_FEConversion!EC41:EG41)</f>
        <v>692569.00621413207</v>
      </c>
      <c r="CL41" s="241">
        <f>SUM(DB_FEConversion!EH41:EJ41)</f>
        <v>7130.7511811999993</v>
      </c>
      <c r="CM41" s="241">
        <f>SUM(DB_FEConversion!EK41:EM41)</f>
        <v>804977.34869519994</v>
      </c>
      <c r="CN41" s="241">
        <f>SUM(DB_FEConversion!EN41:EP41)</f>
        <v>548416.99218239996</v>
      </c>
      <c r="CO41" s="205">
        <f t="shared" si="8"/>
        <v>24082.824355780125</v>
      </c>
      <c r="CP41" s="205">
        <f t="shared" si="9"/>
        <v>1822062.5689181061</v>
      </c>
      <c r="CQ41" s="205">
        <f t="shared" si="10"/>
        <v>1240985.9983965321</v>
      </c>
      <c r="CR41" s="205">
        <f t="shared" si="11"/>
        <v>47871.260164413718</v>
      </c>
      <c r="CS41" s="205">
        <f t="shared" si="12"/>
        <v>10533788.029339846</v>
      </c>
      <c r="CT41" s="205">
        <f t="shared" si="13"/>
        <v>8762243.3750600144</v>
      </c>
      <c r="CU41" s="267">
        <f t="shared" si="14"/>
        <v>1.0123752797163608</v>
      </c>
      <c r="CV41" s="267">
        <f t="shared" si="15"/>
        <v>0.20915059561919422</v>
      </c>
      <c r="CW41" s="267">
        <f t="shared" si="16"/>
        <v>0.16499714558991038</v>
      </c>
    </row>
    <row r="42" spans="1:101" x14ac:dyDescent="0.2">
      <c r="A42" s="203">
        <v>26</v>
      </c>
      <c r="B42" s="203" t="s">
        <v>44</v>
      </c>
      <c r="C42" s="203">
        <v>1985</v>
      </c>
      <c r="D42" s="204" t="s">
        <v>201</v>
      </c>
      <c r="E42" s="241">
        <f>DB_FEConversion!E42</f>
        <v>0</v>
      </c>
      <c r="F42" s="241">
        <f>DB_FEConversion!F42</f>
        <v>3784.381832</v>
      </c>
      <c r="G42" s="241">
        <f>SUM(DB_FEConversion!G42:H42)</f>
        <v>455.44534933333335</v>
      </c>
      <c r="H42" s="241">
        <f>DB_FEConversion!I42</f>
        <v>122301.59999999999</v>
      </c>
      <c r="I42" s="241">
        <f>DB_FEConversion!J42</f>
        <v>217551.36199999999</v>
      </c>
      <c r="J42" s="241">
        <f>SUM(DB_FEConversion!K42:L42)</f>
        <v>119482.33546666667</v>
      </c>
      <c r="K42" s="241">
        <f>DB_FEConversion!M42</f>
        <v>115144</v>
      </c>
      <c r="L42" s="241">
        <f>DB_FEConversion!N42</f>
        <v>109787.54780000001</v>
      </c>
      <c r="M42" s="241">
        <f>DB_FEConversion!O42</f>
        <v>1301.8597279999999</v>
      </c>
      <c r="N42" s="241">
        <f>SUM(DB_FEConversion!P42:Q42)</f>
        <v>895.01172280000003</v>
      </c>
      <c r="O42" s="241">
        <f>DB_FEConversion!S42</f>
        <v>1337.0370346666668</v>
      </c>
      <c r="P42" s="241">
        <f>DB_FEConversion!T42</f>
        <v>225321.87599999999</v>
      </c>
      <c r="Q42" s="241">
        <f>SUM(DB_FEConversion!U42:V42)</f>
        <v>143740.08844000002</v>
      </c>
      <c r="R42" s="241">
        <f>DB_FEConversion!X42</f>
        <v>493430.33422222227</v>
      </c>
      <c r="S42" s="241">
        <f>DB_FEConversion!Y42</f>
        <v>209048.62939999998</v>
      </c>
      <c r="T42" s="241">
        <f>SUM(DB_FEConversion!Z42:AB42)</f>
        <v>137974.72132373333</v>
      </c>
      <c r="U42" s="241">
        <f>DB_FEConversion!AD42</f>
        <v>3095.5739892000001</v>
      </c>
      <c r="V42" s="241">
        <f>SUM(DB_FEConversion!AE42:AF42)</f>
        <v>71757.316573319986</v>
      </c>
      <c r="W42" s="241">
        <f>DB_FEConversion!AG42</f>
        <v>1004601.37008</v>
      </c>
      <c r="X42" s="241">
        <f>SUM(DB_FEConversion!AH42:AI42)</f>
        <v>7840988.0297279991</v>
      </c>
      <c r="Y42" s="241">
        <f>DB_FEConversion!AJ42</f>
        <v>887787.25728000002</v>
      </c>
      <c r="Z42" s="241">
        <f>DB_FEConversion!AK42</f>
        <v>0.97</v>
      </c>
      <c r="AA42" s="241">
        <f>DB_FEConversion!AL42</f>
        <v>1.05105</v>
      </c>
      <c r="AB42" s="241">
        <f>DB_FEConversion!AM42</f>
        <v>86.33</v>
      </c>
      <c r="AC42" s="241">
        <f>DB_FEConversion!AN42</f>
        <v>237.51</v>
      </c>
      <c r="AD42" s="241">
        <f>DB_FEConversion!AO42</f>
        <v>46.317500000000003</v>
      </c>
      <c r="AE42" s="241">
        <f>DB_FEConversion!AP42</f>
        <v>1011.7340099999999</v>
      </c>
      <c r="AF42" s="241">
        <f>DB_FEConversion!AQ42</f>
        <v>138039.32519999999</v>
      </c>
      <c r="AG42" s="241">
        <f>DB_FEConversion!AR42</f>
        <v>115032.77100000001</v>
      </c>
      <c r="AH42" s="241">
        <f>DB_FEConversion!AX42</f>
        <v>0</v>
      </c>
      <c r="AI42" s="241">
        <f>SUM(DB_FEConversion!AW42,DB_FEConversion!AY42,DB_FEConversion!AZ42)</f>
        <v>454942.89944990131</v>
      </c>
      <c r="AJ42" s="241">
        <f>DB_FEConversion!BF42</f>
        <v>18927862.681577846</v>
      </c>
      <c r="AK42" s="241">
        <f>SUM(DB_FEConversion!BE42,DB_FEConversion!BG42,DB_FEConversion!BH42)</f>
        <v>126605702.20470235</v>
      </c>
      <c r="AL42" s="241">
        <f>DB_FEConversion!BI42</f>
        <v>17521792.88237492</v>
      </c>
      <c r="AM42" s="241">
        <f>DB_FEConversion!BJ42</f>
        <v>21395.668536000001</v>
      </c>
      <c r="AN42" s="241">
        <f>DB_FEConversion!BK42</f>
        <v>9074.6264399999964</v>
      </c>
      <c r="AO42" s="241">
        <f>DB_FEConversion!BL42</f>
        <v>1604675.1402000003</v>
      </c>
      <c r="AP42" s="241">
        <f>DB_FEConversion!BM42</f>
        <v>2287828.3559999992</v>
      </c>
      <c r="AQ42" s="241">
        <f>DB_FEConversion!BN42</f>
        <v>1132762.6124100001</v>
      </c>
      <c r="AR42" s="241">
        <f>SUM(DB_FEConversion!BP42,DB_FEConversion!BR42)</f>
        <v>60.223563611250043</v>
      </c>
      <c r="AS42" s="241">
        <f>DB_FEConversion!BQ42</f>
        <v>75.629299200000005</v>
      </c>
      <c r="AT42" s="241">
        <f>SUM(DB_FEConversion!BT42,DB_FEConversion!BV42)</f>
        <v>14653.561753675012</v>
      </c>
      <c r="AU42" s="241">
        <f>DB_FEConversion!BU42</f>
        <v>22814.838592000004</v>
      </c>
      <c r="AV42" s="241">
        <f>SUM(DB_FEConversion!BX42,DB_FEConversion!BZ42)</f>
        <v>7701.8012296875077</v>
      </c>
      <c r="AW42" s="241">
        <f>DB_FEConversion!BY42</f>
        <v>11848.590208000001</v>
      </c>
      <c r="AX42" s="241">
        <f>DB_FEConversion!CA42</f>
        <v>6711.7616799999996</v>
      </c>
      <c r="AY42" s="241">
        <f>DB_FEConversion!CB42</f>
        <v>31470.744988636357</v>
      </c>
      <c r="AZ42" s="241">
        <f>DB_FEConversion!CC42</f>
        <v>4414274.0279999999</v>
      </c>
      <c r="BA42" s="241">
        <f>DB_FEConversion!CD42</f>
        <v>2515131.8284090902</v>
      </c>
      <c r="BB42" s="241">
        <f>DB_FEConversion!CE42</f>
        <v>3304251.9040000001</v>
      </c>
      <c r="BC42" s="241">
        <f>DB_FEConversion!CG42</f>
        <v>9586.1568000000007</v>
      </c>
      <c r="BD42" s="241">
        <f>DB_FEConversion!CH42</f>
        <v>14379.235199999999</v>
      </c>
      <c r="BE42" s="241">
        <f>DB_FEConversion!CI42</f>
        <v>12731.6145</v>
      </c>
      <c r="BF42" s="241">
        <f>DB_FEConversion!CK42</f>
        <v>1802197.4784000001</v>
      </c>
      <c r="BG42" s="241">
        <f>DB_FEConversion!CL42</f>
        <v>2703296.2175999996</v>
      </c>
      <c r="BH42" s="241">
        <f>DB_FEConversion!CM42</f>
        <v>3819484.35</v>
      </c>
      <c r="BI42" s="241">
        <f>DB_FEConversion!CO42</f>
        <v>1533785.088</v>
      </c>
      <c r="BJ42" s="241">
        <f>DB_FEConversion!CP42</f>
        <v>2307867.2495999993</v>
      </c>
      <c r="BK42" s="241">
        <f>SUM(DB_FEConversion!CS42:CT42)</f>
        <v>23.732800000000005</v>
      </c>
      <c r="BL42" s="241">
        <f>DB_FEConversion!CU42</f>
        <v>100.93578096</v>
      </c>
      <c r="BM42" s="241">
        <f>DB_FEConversion!CV42</f>
        <v>14.670000000000002</v>
      </c>
      <c r="BN42" s="241">
        <f>SUM(DB_FEConversion!CX42:CY42)</f>
        <v>2925.7847999999999</v>
      </c>
      <c r="BO42" s="241">
        <f>DB_FEConversion!CZ42</f>
        <v>3838.6773839999996</v>
      </c>
      <c r="BP42" s="241">
        <f>DB_FEConversion!DA42</f>
        <v>4841.1000000000004</v>
      </c>
      <c r="BQ42" s="241">
        <f>SUM(DB_FEConversion!DC42:DD42)</f>
        <v>2574.748</v>
      </c>
      <c r="BR42" s="241">
        <f>DB_FEConversion!DE42</f>
        <v>2698.7655720000002</v>
      </c>
      <c r="BS42" s="241">
        <f>DB_FEConversion!DH42</f>
        <v>0</v>
      </c>
      <c r="BT42" s="241">
        <f>DB_FEConversion!DI42</f>
        <v>0</v>
      </c>
      <c r="BU42" s="241">
        <f>DB_FEConversion!DJ42</f>
        <v>0</v>
      </c>
      <c r="BV42" s="241">
        <f>DB_FEConversion!DL42</f>
        <v>0</v>
      </c>
      <c r="BW42" s="241">
        <f>DB_FEConversion!DM42</f>
        <v>0</v>
      </c>
      <c r="BX42" s="241">
        <f>DB_FEConversion!DN42</f>
        <v>0</v>
      </c>
      <c r="BY42" s="241">
        <f>DB_FEConversion!DP42</f>
        <v>0</v>
      </c>
      <c r="BZ42" s="241">
        <f>DB_FEConversion!DQ42</f>
        <v>0</v>
      </c>
      <c r="CA42" s="205">
        <f t="shared" si="17"/>
        <v>43187.681106811244</v>
      </c>
      <c r="CB42" s="205">
        <f t="shared" si="18"/>
        <v>19235.193834959999</v>
      </c>
      <c r="CC42" s="205">
        <f t="shared" si="19"/>
        <v>581785.40538585768</v>
      </c>
      <c r="CD42" s="205">
        <f t="shared" si="20"/>
        <v>28256939.176011521</v>
      </c>
      <c r="CE42" s="205">
        <f t="shared" si="21"/>
        <v>3091241.1840159995</v>
      </c>
      <c r="CF42" s="205">
        <f t="shared" si="22"/>
        <v>143687126.04852831</v>
      </c>
      <c r="CG42" s="205">
        <f t="shared" si="23"/>
        <v>24829928.011194609</v>
      </c>
      <c r="CH42" s="205">
        <f t="shared" si="24"/>
        <v>2570176.8745037327</v>
      </c>
      <c r="CI42" s="241">
        <f>SUM(DB_FEConversion!DS42:DW42)</f>
        <v>32544.56819846452</v>
      </c>
      <c r="CJ42" s="241">
        <f>SUM(DB_FEConversion!DX42:EB42)</f>
        <v>1977495.5046584604</v>
      </c>
      <c r="CK42" s="241">
        <f>SUM(DB_FEConversion!EC42:EG42)</f>
        <v>1342200.046246795</v>
      </c>
      <c r="CL42" s="241">
        <f>SUM(DB_FEConversion!EH42:EJ42)</f>
        <v>14835.002481199997</v>
      </c>
      <c r="CM42" s="241">
        <f>SUM(DB_FEConversion!EK42:EM42)</f>
        <v>1613737.2052296</v>
      </c>
      <c r="CN42" s="241">
        <f>SUM(DB_FEConversion!EN42:EP42)</f>
        <v>1084038.8506815999</v>
      </c>
      <c r="CO42" s="205">
        <f t="shared" si="8"/>
        <v>47379.570679664517</v>
      </c>
      <c r="CP42" s="205">
        <f t="shared" si="9"/>
        <v>3591232.7098880606</v>
      </c>
      <c r="CQ42" s="205">
        <f t="shared" si="10"/>
        <v>2426238.8969283951</v>
      </c>
      <c r="CR42" s="205">
        <f t="shared" si="11"/>
        <v>90567.251786475768</v>
      </c>
      <c r="CS42" s="205">
        <f t="shared" si="12"/>
        <v>31848171.885899581</v>
      </c>
      <c r="CT42" s="205">
        <f t="shared" si="13"/>
        <v>27256166.908123005</v>
      </c>
      <c r="CU42" s="267">
        <f t="shared" si="14"/>
        <v>1.0970621590560963</v>
      </c>
      <c r="CV42" s="267">
        <f t="shared" si="15"/>
        <v>0.12709206356422376</v>
      </c>
      <c r="CW42" s="267">
        <f t="shared" si="16"/>
        <v>9.7714294452828129E-2</v>
      </c>
    </row>
    <row r="43" spans="1:101" x14ac:dyDescent="0.2">
      <c r="A43" s="203">
        <v>27</v>
      </c>
      <c r="B43" s="203" t="s">
        <v>45</v>
      </c>
      <c r="C43" s="203">
        <v>1985</v>
      </c>
      <c r="D43" s="204" t="s">
        <v>201</v>
      </c>
      <c r="E43" s="241">
        <f>DB_FEConversion!E43</f>
        <v>0</v>
      </c>
      <c r="F43" s="241">
        <f>DB_FEConversion!F43</f>
        <v>6635.5584526000002</v>
      </c>
      <c r="G43" s="241">
        <f>SUM(DB_FEConversion!G43:H43)</f>
        <v>798.58068546666675</v>
      </c>
      <c r="H43" s="241">
        <f>DB_FEConversion!I43</f>
        <v>214444.38</v>
      </c>
      <c r="I43" s="241">
        <f>DB_FEConversion!J43</f>
        <v>381455.90035000001</v>
      </c>
      <c r="J43" s="241">
        <f>SUM(DB_FEConversion!K43:L43)</f>
        <v>209501.06417333335</v>
      </c>
      <c r="K43" s="241">
        <f>DB_FEConversion!M43</f>
        <v>201894.2</v>
      </c>
      <c r="L43" s="241">
        <f>DB_FEConversion!N43</f>
        <v>192502.16366500003</v>
      </c>
      <c r="M43" s="241">
        <f>DB_FEConversion!O43</f>
        <v>828.51100799999995</v>
      </c>
      <c r="N43" s="241">
        <f>SUM(DB_FEConversion!P43:Q43)</f>
        <v>569.59060079999995</v>
      </c>
      <c r="O43" s="241">
        <f>DB_FEConversion!S43</f>
        <v>850.89804800000002</v>
      </c>
      <c r="P43" s="241">
        <f>DB_FEConversion!T43</f>
        <v>143396.136</v>
      </c>
      <c r="Q43" s="241">
        <f>SUM(DB_FEConversion!U43:V43)</f>
        <v>91477.017840000015</v>
      </c>
      <c r="R43" s="241">
        <f>DB_FEConversion!X43</f>
        <v>314021.89866666665</v>
      </c>
      <c r="S43" s="241">
        <f>DB_FEConversion!Y43</f>
        <v>133039.74840000001</v>
      </c>
      <c r="T43" s="241">
        <f>SUM(DB_FEConversion!Z43:AB43)</f>
        <v>87807.905094400005</v>
      </c>
      <c r="U43" s="241">
        <f>DB_FEConversion!AD43</f>
        <v>420.67437719999998</v>
      </c>
      <c r="V43" s="241">
        <f>SUM(DB_FEConversion!AE43:AF43)</f>
        <v>9751.4918281200007</v>
      </c>
      <c r="W43" s="241">
        <f>DB_FEConversion!AG43</f>
        <v>136520.74127999999</v>
      </c>
      <c r="X43" s="241">
        <f>SUM(DB_FEConversion!AH43:AI43)</f>
        <v>1065554.487648</v>
      </c>
      <c r="Y43" s="241">
        <f>DB_FEConversion!AJ43</f>
        <v>120646.23647999999</v>
      </c>
      <c r="Z43" s="241">
        <f>DB_FEConversion!AK43</f>
        <v>0.19400000000000001</v>
      </c>
      <c r="AA43" s="241">
        <f>DB_FEConversion!AL43</f>
        <v>0.21021000000000001</v>
      </c>
      <c r="AB43" s="241">
        <f>DB_FEConversion!AM43</f>
        <v>17.266000000000002</v>
      </c>
      <c r="AC43" s="241">
        <f>DB_FEConversion!AN43</f>
        <v>47.501999999999995</v>
      </c>
      <c r="AD43" s="241">
        <f>DB_FEConversion!AO43</f>
        <v>9.2635000000000005</v>
      </c>
      <c r="AE43" s="241">
        <f>DB_FEConversion!AP43</f>
        <v>12.279329999999998</v>
      </c>
      <c r="AF43" s="241">
        <f>DB_FEConversion!AQ43</f>
        <v>1675.3715999999999</v>
      </c>
      <c r="AG43" s="241">
        <f>DB_FEConversion!AR43</f>
        <v>1396.143</v>
      </c>
      <c r="AH43" s="241">
        <f>DB_FEConversion!AX43</f>
        <v>0</v>
      </c>
      <c r="AI43" s="241">
        <f>SUM(DB_FEConversion!AW43,DB_FEConversion!AY43,DB_FEConversion!AZ43)</f>
        <v>475602.94927796489</v>
      </c>
      <c r="AJ43" s="241">
        <f>DB_FEConversion!BF43</f>
        <v>19787422.390308294</v>
      </c>
      <c r="AK43" s="241">
        <f>SUM(DB_FEConversion!BE43,DB_FEConversion!BG43,DB_FEConversion!BH43)</f>
        <v>132355171.24626543</v>
      </c>
      <c r="AL43" s="241">
        <f>DB_FEConversion!BI43</f>
        <v>18317499.584171105</v>
      </c>
      <c r="AM43" s="241">
        <f>DB_FEConversion!BJ43</f>
        <v>8725.1424479999987</v>
      </c>
      <c r="AN43" s="241">
        <f>DB_FEConversion!BK43</f>
        <v>3700.6279199999994</v>
      </c>
      <c r="AO43" s="241">
        <f>DB_FEConversion!BL43</f>
        <v>654385.68359999999</v>
      </c>
      <c r="AP43" s="241">
        <f>DB_FEConversion!BM43</f>
        <v>932975.20799999987</v>
      </c>
      <c r="AQ43" s="241">
        <f>DB_FEConversion!BN43</f>
        <v>461940.00137999997</v>
      </c>
      <c r="AR43" s="241">
        <f>SUM(DB_FEConversion!BP43,DB_FEConversion!BR43)</f>
        <v>15.918038501718762</v>
      </c>
      <c r="AS43" s="241">
        <f>DB_FEConversion!BQ43</f>
        <v>19.990017600000002</v>
      </c>
      <c r="AT43" s="241">
        <f>SUM(DB_FEConversion!BT43,DB_FEConversion!BV43)</f>
        <v>3873.1676804781282</v>
      </c>
      <c r="AU43" s="241">
        <f>DB_FEConversion!BU43</f>
        <v>6030.3219760000011</v>
      </c>
      <c r="AV43" s="241">
        <f>SUM(DB_FEConversion!BX43,DB_FEConversion!BZ43)</f>
        <v>2035.7076392578142</v>
      </c>
      <c r="AW43" s="241">
        <f>DB_FEConversion!BY43</f>
        <v>3131.7694240000001</v>
      </c>
      <c r="AX43" s="241">
        <f>DB_FEConversion!CA43</f>
        <v>1461.032976</v>
      </c>
      <c r="AY43" s="241">
        <f>DB_FEConversion!CB43</f>
        <v>6850.6300431818181</v>
      </c>
      <c r="AZ43" s="241">
        <f>DB_FEConversion!CC43</f>
        <v>960910.14960000012</v>
      </c>
      <c r="BA43" s="241">
        <f>DB_FEConversion!CD43</f>
        <v>547500.15204545448</v>
      </c>
      <c r="BB43" s="241">
        <f>DB_FEConversion!CE43</f>
        <v>719277.77280000004</v>
      </c>
      <c r="BC43" s="241">
        <f>DB_FEConversion!CG43</f>
        <v>1853.9136000000003</v>
      </c>
      <c r="BD43" s="241">
        <f>DB_FEConversion!CH43</f>
        <v>2780.8703999999998</v>
      </c>
      <c r="BE43" s="241">
        <f>DB_FEConversion!CI43</f>
        <v>2462.2289999999998</v>
      </c>
      <c r="BF43" s="241">
        <f>DB_FEConversion!CK43</f>
        <v>348535.75680000003</v>
      </c>
      <c r="BG43" s="241">
        <f>DB_FEConversion!CL43</f>
        <v>522803.63519999996</v>
      </c>
      <c r="BH43" s="241">
        <f>DB_FEConversion!CM43</f>
        <v>738668.7</v>
      </c>
      <c r="BI43" s="241">
        <f>DB_FEConversion!CO43</f>
        <v>296626.17600000004</v>
      </c>
      <c r="BJ43" s="241">
        <f>DB_FEConversion!CP43</f>
        <v>446329.69919999992</v>
      </c>
      <c r="BK43" s="241">
        <f>SUM(DB_FEConversion!CS43:CT43)</f>
        <v>7.7896000000000019</v>
      </c>
      <c r="BL43" s="241">
        <f>DB_FEConversion!CU43</f>
        <v>33.12922872</v>
      </c>
      <c r="BM43" s="241">
        <f>DB_FEConversion!CV43</f>
        <v>4.8150000000000004</v>
      </c>
      <c r="BN43" s="241">
        <f>SUM(DB_FEConversion!CX43:CY43)</f>
        <v>960.30360000000007</v>
      </c>
      <c r="BO43" s="241">
        <f>DB_FEConversion!CZ43</f>
        <v>1259.933988</v>
      </c>
      <c r="BP43" s="241">
        <f>DB_FEConversion!DA43</f>
        <v>1588.95</v>
      </c>
      <c r="BQ43" s="241">
        <f>SUM(DB_FEConversion!DC43:DD43)</f>
        <v>845.08600000000013</v>
      </c>
      <c r="BR43" s="241">
        <f>DB_FEConversion!DE43</f>
        <v>885.79115400000012</v>
      </c>
      <c r="BS43" s="241">
        <f>DB_FEConversion!DH43</f>
        <v>0</v>
      </c>
      <c r="BT43" s="241">
        <f>DB_FEConversion!DI43</f>
        <v>0</v>
      </c>
      <c r="BU43" s="241">
        <f>DB_FEConversion!DJ43</f>
        <v>0</v>
      </c>
      <c r="BV43" s="241">
        <f>DB_FEConversion!DL43</f>
        <v>0</v>
      </c>
      <c r="BW43" s="241">
        <f>DB_FEConversion!DM43</f>
        <v>0</v>
      </c>
      <c r="BX43" s="241">
        <f>DB_FEConversion!DN43</f>
        <v>0</v>
      </c>
      <c r="BY43" s="241">
        <f>DB_FEConversion!DP43</f>
        <v>0</v>
      </c>
      <c r="BZ43" s="241">
        <f>DB_FEConversion!DQ43</f>
        <v>0</v>
      </c>
      <c r="CA43" s="205">
        <f t="shared" si="17"/>
        <v>13325.455377701717</v>
      </c>
      <c r="CB43" s="205">
        <f t="shared" si="18"/>
        <v>10039.138699720001</v>
      </c>
      <c r="CC43" s="205">
        <f t="shared" si="19"/>
        <v>500022.43201273336</v>
      </c>
      <c r="CD43" s="205">
        <f t="shared" si="20"/>
        <v>22252141.346468773</v>
      </c>
      <c r="CE43" s="205">
        <f t="shared" si="21"/>
        <v>1003026.809354</v>
      </c>
      <c r="CF43" s="205">
        <f t="shared" si="22"/>
        <v>136165029.20879886</v>
      </c>
      <c r="CG43" s="205">
        <f t="shared" si="23"/>
        <v>20255209.919370361</v>
      </c>
      <c r="CH43" s="205">
        <f t="shared" si="24"/>
        <v>730657.32853739988</v>
      </c>
      <c r="CI43" s="241">
        <f>SUM(DB_FEConversion!DS43:DW43)</f>
        <v>7775.577325007579</v>
      </c>
      <c r="CJ43" s="241">
        <f>SUM(DB_FEConversion!DX43:EB43)</f>
        <v>459746.84623952769</v>
      </c>
      <c r="CK43" s="241">
        <f>SUM(DB_FEConversion!EC43:EG43)</f>
        <v>312146.21023224463</v>
      </c>
      <c r="CL43" s="241">
        <f>SUM(DB_FEConversion!EH43:EJ43)</f>
        <v>4432.0062767999998</v>
      </c>
      <c r="CM43" s="241">
        <f>SUM(DB_FEConversion!EK43:EM43)</f>
        <v>500982.24267359998</v>
      </c>
      <c r="CN43" s="241">
        <f>SUM(DB_FEConversion!EN43:EP43)</f>
        <v>341477.18500799994</v>
      </c>
      <c r="CO43" s="205">
        <f t="shared" si="8"/>
        <v>12207.583601807579</v>
      </c>
      <c r="CP43" s="205">
        <f t="shared" si="9"/>
        <v>960729.08891312766</v>
      </c>
      <c r="CQ43" s="205">
        <f t="shared" si="10"/>
        <v>653623.39524024457</v>
      </c>
      <c r="CR43" s="205">
        <f t="shared" si="11"/>
        <v>25533.038979509296</v>
      </c>
      <c r="CS43" s="205">
        <f t="shared" si="12"/>
        <v>23212870.435381901</v>
      </c>
      <c r="CT43" s="205">
        <f t="shared" si="13"/>
        <v>20908833.314610604</v>
      </c>
      <c r="CU43" s="267">
        <f t="shared" si="14"/>
        <v>0.91611005071055651</v>
      </c>
      <c r="CV43" s="267">
        <f t="shared" si="15"/>
        <v>4.3174680312984229E-2</v>
      </c>
      <c r="CW43" s="267">
        <f t="shared" si="16"/>
        <v>3.2269396261115753E-2</v>
      </c>
    </row>
    <row r="44" spans="1:101" x14ac:dyDescent="0.2">
      <c r="A44" s="203">
        <v>28</v>
      </c>
      <c r="B44" s="203" t="s">
        <v>46</v>
      </c>
      <c r="C44" s="203">
        <v>1985</v>
      </c>
      <c r="D44" s="204" t="s">
        <v>201</v>
      </c>
      <c r="E44" s="241">
        <f>DB_FEConversion!E44</f>
        <v>0</v>
      </c>
      <c r="F44" s="241">
        <f>DB_FEConversion!F44</f>
        <v>2222.4730835999999</v>
      </c>
      <c r="G44" s="241">
        <f>SUM(DB_FEConversion!G44:H44)</f>
        <v>267.47169680000002</v>
      </c>
      <c r="H44" s="241">
        <f>DB_FEConversion!I44</f>
        <v>71824.679999999993</v>
      </c>
      <c r="I44" s="241">
        <f>DB_FEConversion!J44</f>
        <v>127762.4901</v>
      </c>
      <c r="J44" s="241">
        <f>SUM(DB_FEConversion!K44:L44)</f>
        <v>70168.996240000008</v>
      </c>
      <c r="K44" s="241">
        <f>DB_FEConversion!M44</f>
        <v>67621.200000000012</v>
      </c>
      <c r="L44" s="241">
        <f>DB_FEConversion!N44</f>
        <v>64475.489190000008</v>
      </c>
      <c r="M44" s="241">
        <f>DB_FEConversion!O44</f>
        <v>1058.2973439999998</v>
      </c>
      <c r="N44" s="241">
        <f>SUM(DB_FEConversion!P44:Q44)</f>
        <v>727.56573439999988</v>
      </c>
      <c r="O44" s="241">
        <f>DB_FEConversion!S44</f>
        <v>1086.8933973333335</v>
      </c>
      <c r="P44" s="241">
        <f>DB_FEConversion!T44</f>
        <v>183166.848</v>
      </c>
      <c r="Q44" s="241">
        <f>SUM(DB_FEConversion!U44:V44)</f>
        <v>116848.03711999999</v>
      </c>
      <c r="R44" s="241">
        <f>DB_FEConversion!X44</f>
        <v>401115.42044444452</v>
      </c>
      <c r="S44" s="241">
        <f>DB_FEConversion!Y44</f>
        <v>169938.13119999997</v>
      </c>
      <c r="T44" s="241">
        <f>SUM(DB_FEConversion!Z44:AB44)</f>
        <v>112161.30123355896</v>
      </c>
      <c r="U44" s="241">
        <f>DB_FEConversion!AD44</f>
        <v>132.37131599999998</v>
      </c>
      <c r="V44" s="241">
        <f>SUM(DB_FEConversion!AE44:AF44)</f>
        <v>3068.4488436000001</v>
      </c>
      <c r="W44" s="241">
        <f>DB_FEConversion!AG44</f>
        <v>42958.238399999995</v>
      </c>
      <c r="X44" s="241">
        <f>SUM(DB_FEConversion!AH44:AI44)</f>
        <v>335292.22943999997</v>
      </c>
      <c r="Y44" s="241">
        <f>DB_FEConversion!AJ44</f>
        <v>37963.094399999994</v>
      </c>
      <c r="Z44" s="241">
        <f>DB_FEConversion!AK44</f>
        <v>0</v>
      </c>
      <c r="AA44" s="241">
        <f>DB_FEConversion!AL44</f>
        <v>0</v>
      </c>
      <c r="AB44" s="241">
        <f>DB_FEConversion!AM44</f>
        <v>0</v>
      </c>
      <c r="AC44" s="241">
        <f>DB_FEConversion!AN44</f>
        <v>0</v>
      </c>
      <c r="AD44" s="241">
        <f>DB_FEConversion!AO44</f>
        <v>0</v>
      </c>
      <c r="AE44" s="241">
        <f>DB_FEConversion!AP44</f>
        <v>1.9315799999999996</v>
      </c>
      <c r="AF44" s="241">
        <f>DB_FEConversion!AQ44</f>
        <v>263.54160000000002</v>
      </c>
      <c r="AG44" s="241">
        <f>DB_FEConversion!AR44</f>
        <v>219.61799999999999</v>
      </c>
      <c r="AH44" s="241">
        <f>DB_FEConversion!AX44</f>
        <v>0</v>
      </c>
      <c r="AI44" s="241">
        <f>SUM(DB_FEConversion!AW44,DB_FEConversion!AY44,DB_FEConversion!AZ44)</f>
        <v>27018.245860614254</v>
      </c>
      <c r="AJ44" s="241">
        <f>DB_FEConversion!BF44</f>
        <v>1124091.9424507499</v>
      </c>
      <c r="AK44" s="241">
        <f>SUM(DB_FEConversion!BE44,DB_FEConversion!BG44,DB_FEConversion!BH44)</f>
        <v>7518886.4221388893</v>
      </c>
      <c r="AL44" s="241">
        <f>DB_FEConversion!BI44</f>
        <v>1040587.9695829798</v>
      </c>
      <c r="AM44" s="241">
        <f>DB_FEConversion!BJ44</f>
        <v>2369.660832</v>
      </c>
      <c r="AN44" s="241">
        <f>DB_FEConversion!BK44</f>
        <v>1005.0532799999999</v>
      </c>
      <c r="AO44" s="241">
        <f>DB_FEConversion!BL44</f>
        <v>177724.56240000002</v>
      </c>
      <c r="AP44" s="241">
        <f>DB_FEConversion!BM44</f>
        <v>253386.67199999996</v>
      </c>
      <c r="AQ44" s="241">
        <f>DB_FEConversion!BN44</f>
        <v>125458.25292000001</v>
      </c>
      <c r="AR44" s="241">
        <f>SUM(DB_FEConversion!BP44,DB_FEConversion!BR44)</f>
        <v>787.71306134671931</v>
      </c>
      <c r="AS44" s="241">
        <f>DB_FEConversion!BQ44</f>
        <v>989.21723039999983</v>
      </c>
      <c r="AT44" s="241">
        <f>SUM(DB_FEConversion!BT44,DB_FEConversion!BV44)</f>
        <v>191665.87455917828</v>
      </c>
      <c r="AU44" s="241">
        <f>DB_FEConversion!BU44</f>
        <v>298413.864504</v>
      </c>
      <c r="AV44" s="241">
        <f>SUM(DB_FEConversion!BX44,DB_FEConversion!BZ44)</f>
        <v>100738.1340580079</v>
      </c>
      <c r="AW44" s="241">
        <f>DB_FEConversion!BY44</f>
        <v>154977.36609599998</v>
      </c>
      <c r="AX44" s="241">
        <f>DB_FEConversion!CA44</f>
        <v>2923.6301119999998</v>
      </c>
      <c r="AY44" s="241">
        <f>DB_FEConversion!CB44</f>
        <v>13708.594268181818</v>
      </c>
      <c r="AZ44" s="241">
        <f>DB_FEConversion!CC44</f>
        <v>1922849.0352000003</v>
      </c>
      <c r="BA44" s="241">
        <f>DB_FEConversion!CD44</f>
        <v>1095586.4495454545</v>
      </c>
      <c r="BB44" s="241">
        <f>DB_FEConversion!CE44</f>
        <v>1439325.5936000003</v>
      </c>
      <c r="BC44" s="241">
        <f>DB_FEConversion!CG44</f>
        <v>1996.5088000000005</v>
      </c>
      <c r="BD44" s="241">
        <f>DB_FEConversion!CH44</f>
        <v>2994.7632000000003</v>
      </c>
      <c r="BE44" s="241">
        <f>DB_FEConversion!CI44</f>
        <v>2651.6132499999999</v>
      </c>
      <c r="BF44" s="241">
        <f>DB_FEConversion!CK44</f>
        <v>375343.65440000006</v>
      </c>
      <c r="BG44" s="241">
        <f>DB_FEConversion!CL44</f>
        <v>563015.48160000006</v>
      </c>
      <c r="BH44" s="241">
        <f>DB_FEConversion!CM44</f>
        <v>795483.97499999998</v>
      </c>
      <c r="BI44" s="241">
        <f>DB_FEConversion!CO44</f>
        <v>319441.40800000005</v>
      </c>
      <c r="BJ44" s="241">
        <f>DB_FEConversion!CP44</f>
        <v>480659.49359999993</v>
      </c>
      <c r="BK44" s="241">
        <f>SUM(DB_FEConversion!CS44:CT44)</f>
        <v>1.4560000000000002</v>
      </c>
      <c r="BL44" s="241">
        <f>DB_FEConversion!CU44</f>
        <v>6.1923792000000004</v>
      </c>
      <c r="BM44" s="241">
        <f>DB_FEConversion!CV44</f>
        <v>0.9</v>
      </c>
      <c r="BN44" s="241">
        <f>SUM(DB_FEConversion!CX44:CY44)</f>
        <v>179.49599999999998</v>
      </c>
      <c r="BO44" s="241">
        <f>DB_FEConversion!CZ44</f>
        <v>235.50167999999999</v>
      </c>
      <c r="BP44" s="241">
        <f>DB_FEConversion!DA44</f>
        <v>297</v>
      </c>
      <c r="BQ44" s="241">
        <f>SUM(DB_FEConversion!DC44:DD44)</f>
        <v>157.95999999999998</v>
      </c>
      <c r="BR44" s="241">
        <f>DB_FEConversion!DE44</f>
        <v>165.56844000000001</v>
      </c>
      <c r="BS44" s="241">
        <f>DB_FEConversion!DH44</f>
        <v>0</v>
      </c>
      <c r="BT44" s="241">
        <f>DB_FEConversion!DI44</f>
        <v>0</v>
      </c>
      <c r="BU44" s="241">
        <f>DB_FEConversion!DJ44</f>
        <v>0</v>
      </c>
      <c r="BV44" s="241">
        <f>DB_FEConversion!DL44</f>
        <v>0</v>
      </c>
      <c r="BW44" s="241">
        <f>DB_FEConversion!DM44</f>
        <v>0</v>
      </c>
      <c r="BX44" s="241">
        <f>DB_FEConversion!DN44</f>
        <v>0</v>
      </c>
      <c r="BY44" s="241">
        <f>DB_FEConversion!DP44</f>
        <v>0</v>
      </c>
      <c r="BZ44" s="241">
        <f>DB_FEConversion!DQ44</f>
        <v>0</v>
      </c>
      <c r="CA44" s="205">
        <f t="shared" si="17"/>
        <v>9271.5690453467196</v>
      </c>
      <c r="CB44" s="205">
        <f t="shared" si="18"/>
        <v>6940.2116275999997</v>
      </c>
      <c r="CC44" s="205">
        <f t="shared" si="19"/>
        <v>48807.220596529412</v>
      </c>
      <c r="CD44" s="205">
        <f t="shared" si="20"/>
        <v>4090067.873009928</v>
      </c>
      <c r="CE44" s="205">
        <f t="shared" si="21"/>
        <v>1106275.375004</v>
      </c>
      <c r="CF44" s="205">
        <f t="shared" si="22"/>
        <v>10470217.164808787</v>
      </c>
      <c r="CG44" s="205">
        <f t="shared" si="23"/>
        <v>3301451.3617609879</v>
      </c>
      <c r="CH44" s="205">
        <f t="shared" si="24"/>
        <v>812439.21855955885</v>
      </c>
      <c r="CI44" s="241">
        <f>SUM(DB_FEConversion!DS44:DW44)</f>
        <v>8954.2439149218189</v>
      </c>
      <c r="CJ44" s="241">
        <f>SUM(DB_FEConversion!DX44:EB44)</f>
        <v>526516.05844305805</v>
      </c>
      <c r="CK44" s="241">
        <f>SUM(DB_FEConversion!EC44:EG44)</f>
        <v>355219.84633407136</v>
      </c>
      <c r="CL44" s="241">
        <f>SUM(DB_FEConversion!EH44:EJ44)</f>
        <v>3451.4015847999999</v>
      </c>
      <c r="CM44" s="241">
        <f>SUM(DB_FEConversion!EK44:EM44)</f>
        <v>398761.45040159998</v>
      </c>
      <c r="CN44" s="241">
        <f>SUM(DB_FEConversion!EN44:EP44)</f>
        <v>273973.82230399997</v>
      </c>
      <c r="CO44" s="205">
        <f t="shared" si="8"/>
        <v>12405.645499721819</v>
      </c>
      <c r="CP44" s="205">
        <f t="shared" si="9"/>
        <v>925277.50884465803</v>
      </c>
      <c r="CQ44" s="205">
        <f t="shared" si="10"/>
        <v>629193.66863807128</v>
      </c>
      <c r="CR44" s="205">
        <f t="shared" si="11"/>
        <v>21677.214545068538</v>
      </c>
      <c r="CS44" s="205">
        <f t="shared" si="12"/>
        <v>5015345.3818545863</v>
      </c>
      <c r="CT44" s="205">
        <f t="shared" si="13"/>
        <v>3930645.0303990589</v>
      </c>
      <c r="CU44" s="267">
        <f t="shared" si="14"/>
        <v>1.3380308596146466</v>
      </c>
      <c r="CV44" s="267">
        <f t="shared" si="15"/>
        <v>0.22622546558469106</v>
      </c>
      <c r="CW44" s="267">
        <f t="shared" si="16"/>
        <v>0.19058092932269055</v>
      </c>
    </row>
    <row r="45" spans="1:101" x14ac:dyDescent="0.2">
      <c r="A45" s="203">
        <v>29</v>
      </c>
      <c r="B45" s="203" t="s">
        <v>47</v>
      </c>
      <c r="C45" s="203">
        <v>1985</v>
      </c>
      <c r="D45" s="204" t="s">
        <v>201</v>
      </c>
      <c r="E45" s="241">
        <f>DB_FEConversion!E45</f>
        <v>0</v>
      </c>
      <c r="F45" s="241">
        <f>DB_FEConversion!F45</f>
        <v>34867.873840799999</v>
      </c>
      <c r="G45" s="241">
        <f>SUM(DB_FEConversion!G45:H45)</f>
        <v>4196.3025104000008</v>
      </c>
      <c r="H45" s="241">
        <f>DB_FEConversion!I45</f>
        <v>1126841.04</v>
      </c>
      <c r="I45" s="241">
        <f>DB_FEConversion!J45</f>
        <v>2004436.5977999999</v>
      </c>
      <c r="J45" s="241">
        <f>SUM(DB_FEConversion!K45:L45)</f>
        <v>1100865.3947200002</v>
      </c>
      <c r="K45" s="241">
        <f>DB_FEConversion!M45</f>
        <v>1060893.6000000001</v>
      </c>
      <c r="L45" s="241">
        <f>DB_FEConversion!N45</f>
        <v>1011541.25982</v>
      </c>
      <c r="M45" s="241">
        <f>DB_FEConversion!O45</f>
        <v>2780.906336</v>
      </c>
      <c r="N45" s="241">
        <f>SUM(DB_FEConversion!P45:Q45)</f>
        <v>1911.8371336</v>
      </c>
      <c r="O45" s="241">
        <f>DB_FEConversion!S45</f>
        <v>2856.0486826666679</v>
      </c>
      <c r="P45" s="241">
        <f>DB_FEConversion!T45</f>
        <v>481310.712</v>
      </c>
      <c r="Q45" s="241">
        <f>SUM(DB_FEConversion!U45:V45)</f>
        <v>307043.61928000004</v>
      </c>
      <c r="R45" s="241">
        <f>DB_FEConversion!X45</f>
        <v>1054017.9662222227</v>
      </c>
      <c r="S45" s="241">
        <f>DB_FEConversion!Y45</f>
        <v>446549.38279999996</v>
      </c>
      <c r="T45" s="241">
        <f>SUM(DB_FEConversion!Z45:AB45)</f>
        <v>294728.20188274869</v>
      </c>
      <c r="U45" s="241">
        <f>DB_FEConversion!AD45</f>
        <v>3030.3041075999995</v>
      </c>
      <c r="V45" s="241">
        <f>SUM(DB_FEConversion!AE45:AF45)</f>
        <v>70244.320413960013</v>
      </c>
      <c r="W45" s="241">
        <f>DB_FEConversion!AG45</f>
        <v>983419.44623999984</v>
      </c>
      <c r="X45" s="241">
        <f>SUM(DB_FEConversion!AH45:AI45)</f>
        <v>7675661.5467840005</v>
      </c>
      <c r="Y45" s="241">
        <f>DB_FEConversion!AJ45</f>
        <v>869068.34783999983</v>
      </c>
      <c r="Z45" s="241">
        <f>DB_FEConversion!AK45</f>
        <v>82443.403999999995</v>
      </c>
      <c r="AA45" s="241">
        <f>DB_FEConversion!AL45</f>
        <v>89332.102859999999</v>
      </c>
      <c r="AB45" s="241">
        <f>DB_FEConversion!AM45</f>
        <v>7337462.9559999993</v>
      </c>
      <c r="AC45" s="241">
        <f>DB_FEConversion!AN45</f>
        <v>20186734.931999996</v>
      </c>
      <c r="AD45" s="241">
        <f>DB_FEConversion!AO45</f>
        <v>3936672.5409999997</v>
      </c>
      <c r="AE45" s="241">
        <f>DB_FEConversion!AP45</f>
        <v>14636.823389999998</v>
      </c>
      <c r="AF45" s="241">
        <f>DB_FEConversion!AQ45</f>
        <v>1997024.1228</v>
      </c>
      <c r="AG45" s="241">
        <f>DB_FEConversion!AR45</f>
        <v>1664186.7690000001</v>
      </c>
      <c r="AH45" s="241">
        <f>DB_FEConversion!AX45</f>
        <v>0</v>
      </c>
      <c r="AI45" s="241">
        <f>SUM(DB_FEConversion!AW45,DB_FEConversion!AY45,DB_FEConversion!AZ45)</f>
        <v>38860.094501434825</v>
      </c>
      <c r="AJ45" s="241">
        <f>DB_FEConversion!BF45</f>
        <v>1616771.10117705</v>
      </c>
      <c r="AK45" s="241">
        <f>SUM(DB_FEConversion!BE45,DB_FEConversion!BG45,DB_FEConversion!BH45)</f>
        <v>10814345.180558279</v>
      </c>
      <c r="AL45" s="241">
        <f>DB_FEConversion!BI45</f>
        <v>1496668.1050896118</v>
      </c>
      <c r="AM45" s="241">
        <f>DB_FEConversion!BJ45</f>
        <v>71168.268599999996</v>
      </c>
      <c r="AN45" s="241">
        <f>DB_FEConversion!BK45</f>
        <v>30184.868999999999</v>
      </c>
      <c r="AO45" s="241">
        <f>DB_FEConversion!BL45</f>
        <v>5337620.1450000005</v>
      </c>
      <c r="AP45" s="241">
        <f>DB_FEConversion!BM45</f>
        <v>7609988.0999999996</v>
      </c>
      <c r="AQ45" s="241">
        <f>DB_FEConversion!BN45</f>
        <v>3767900.6722500003</v>
      </c>
      <c r="AR45" s="241">
        <f>SUM(DB_FEConversion!BP45,DB_FEConversion!BR45)</f>
        <v>511.5249088003128</v>
      </c>
      <c r="AS45" s="241">
        <f>DB_FEConversion!BQ45</f>
        <v>642.37763519999999</v>
      </c>
      <c r="AT45" s="241">
        <f>SUM(DB_FEConversion!BT45,DB_FEConversion!BV45)</f>
        <v>124463.93720626885</v>
      </c>
      <c r="AU45" s="241">
        <f>DB_FEConversion!BU45</f>
        <v>193783.91995200003</v>
      </c>
      <c r="AV45" s="241">
        <f>SUM(DB_FEConversion!BX45,DB_FEConversion!BZ45)</f>
        <v>65417.304048046928</v>
      </c>
      <c r="AW45" s="241">
        <f>DB_FEConversion!BY45</f>
        <v>100639.16284800001</v>
      </c>
      <c r="AX45" s="241">
        <f>DB_FEConversion!CA45</f>
        <v>20521.759647999999</v>
      </c>
      <c r="AY45" s="241">
        <f>DB_FEConversion!CB45</f>
        <v>96224.373777272733</v>
      </c>
      <c r="AZ45" s="241">
        <f>DB_FEConversion!CC45</f>
        <v>13497003.460800001</v>
      </c>
      <c r="BA45" s="241">
        <f>DB_FEConversion!CD45</f>
        <v>7690221.0368181812</v>
      </c>
      <c r="BB45" s="241">
        <f>DB_FEConversion!CE45</f>
        <v>10103020.134400001</v>
      </c>
      <c r="BC45" s="241">
        <f>DB_FEConversion!CG45</f>
        <v>15310.592000000002</v>
      </c>
      <c r="BD45" s="241">
        <f>DB_FEConversion!CH45</f>
        <v>22965.888000000003</v>
      </c>
      <c r="BE45" s="241">
        <f>DB_FEConversion!CI45</f>
        <v>20334.38</v>
      </c>
      <c r="BF45" s="241">
        <f>DB_FEConversion!CK45</f>
        <v>2878391.2960000006</v>
      </c>
      <c r="BG45" s="241">
        <f>DB_FEConversion!CL45</f>
        <v>4317586.9440000001</v>
      </c>
      <c r="BH45" s="241">
        <f>DB_FEConversion!CM45</f>
        <v>6100314</v>
      </c>
      <c r="BI45" s="241">
        <f>DB_FEConversion!CO45</f>
        <v>2449694.7200000002</v>
      </c>
      <c r="BJ45" s="241">
        <f>DB_FEConversion!CP45</f>
        <v>3686025.0239999993</v>
      </c>
      <c r="BK45" s="241">
        <f>SUM(DB_FEConversion!CS45:CT45)</f>
        <v>4392.9704000000011</v>
      </c>
      <c r="BL45" s="241">
        <f>DB_FEConversion!CU45</f>
        <v>18683.33690328</v>
      </c>
      <c r="BM45" s="241">
        <f>DB_FEConversion!CV45</f>
        <v>2715.4350000000004</v>
      </c>
      <c r="BN45" s="241">
        <f>SUM(DB_FEConversion!CX45:CY45)</f>
        <v>541566.35639999993</v>
      </c>
      <c r="BO45" s="241">
        <f>DB_FEConversion!CZ45</f>
        <v>710543.89381200005</v>
      </c>
      <c r="BP45" s="241">
        <f>DB_FEConversion!DA45</f>
        <v>896093.55</v>
      </c>
      <c r="BQ45" s="241">
        <f>SUM(DB_FEConversion!DC45:DD45)</f>
        <v>476589.01399999997</v>
      </c>
      <c r="BR45" s="241">
        <f>DB_FEConversion!DE45</f>
        <v>499544.81874600006</v>
      </c>
      <c r="BS45" s="241">
        <f>DB_FEConversion!DH45</f>
        <v>11.314160000000001</v>
      </c>
      <c r="BT45" s="241">
        <f>DB_FEConversion!DI45</f>
        <v>4.3045859999999996</v>
      </c>
      <c r="BU45" s="241">
        <f>DB_FEConversion!DJ45</f>
        <v>8.1981900000000003</v>
      </c>
      <c r="BV45" s="241">
        <f>DB_FEConversion!DL45</f>
        <v>1800.4272000000001</v>
      </c>
      <c r="BW45" s="241">
        <f>DB_FEConversion!DM45</f>
        <v>470.26979999999998</v>
      </c>
      <c r="BX45" s="241">
        <f>DB_FEConversion!DN45</f>
        <v>3611.1075000000001</v>
      </c>
      <c r="BY45" s="241">
        <f>DB_FEConversion!DP45</f>
        <v>1574.144</v>
      </c>
      <c r="BZ45" s="241">
        <f>DB_FEConversion!DQ45</f>
        <v>231.40260000000004</v>
      </c>
      <c r="CA45" s="205">
        <f t="shared" si="17"/>
        <v>214807.86755040032</v>
      </c>
      <c r="CB45" s="205">
        <f t="shared" si="18"/>
        <v>79075.61809887999</v>
      </c>
      <c r="CC45" s="205">
        <f t="shared" si="19"/>
        <v>354956.12493573426</v>
      </c>
      <c r="CD45" s="205">
        <f t="shared" si="20"/>
        <v>35923675.000823319</v>
      </c>
      <c r="CE45" s="205">
        <f t="shared" si="21"/>
        <v>7533865.2446440002</v>
      </c>
      <c r="CF45" s="205">
        <f t="shared" si="22"/>
        <v>63131852.814602688</v>
      </c>
      <c r="CG45" s="205">
        <f t="shared" si="23"/>
        <v>26338234.734427661</v>
      </c>
      <c r="CH45" s="205">
        <f t="shared" si="24"/>
        <v>5592709.8698967472</v>
      </c>
      <c r="CI45" s="241">
        <f>SUM(DB_FEConversion!DS45:DW45)</f>
        <v>91008.955805638034</v>
      </c>
      <c r="CJ45" s="241">
        <f>SUM(DB_FEConversion!DX45:EB45)</f>
        <v>5442485.0918012103</v>
      </c>
      <c r="CK45" s="241">
        <f>SUM(DB_FEConversion!EC45:EG45)</f>
        <v>3752438.4054969535</v>
      </c>
      <c r="CL45" s="241">
        <f>SUM(DB_FEConversion!EH45:EJ45)</f>
        <v>24078.630526799992</v>
      </c>
      <c r="CM45" s="241">
        <f>SUM(DB_FEConversion!EK45:EM45)</f>
        <v>2790691.0275959997</v>
      </c>
      <c r="CN45" s="241">
        <f>SUM(DB_FEConversion!EN45:EP45)</f>
        <v>1919531.1438911997</v>
      </c>
      <c r="CO45" s="205">
        <f t="shared" si="8"/>
        <v>115087.58633243802</v>
      </c>
      <c r="CP45" s="205">
        <f t="shared" si="9"/>
        <v>8233176.11939721</v>
      </c>
      <c r="CQ45" s="205">
        <f t="shared" si="10"/>
        <v>5671969.5493881535</v>
      </c>
      <c r="CR45" s="205">
        <f t="shared" si="11"/>
        <v>329895.45388283837</v>
      </c>
      <c r="CS45" s="205">
        <f t="shared" si="12"/>
        <v>44156851.120220527</v>
      </c>
      <c r="CT45" s="205">
        <f t="shared" si="13"/>
        <v>32010204.283815816</v>
      </c>
      <c r="CU45" s="267">
        <f t="shared" si="14"/>
        <v>0.53576988424520833</v>
      </c>
      <c r="CV45" s="267">
        <f t="shared" si="15"/>
        <v>0.22918524118728156</v>
      </c>
      <c r="CW45" s="267">
        <f t="shared" si="16"/>
        <v>0.21535116558036127</v>
      </c>
    </row>
    <row r="46" spans="1:101" x14ac:dyDescent="0.2">
      <c r="A46" s="203">
        <v>31</v>
      </c>
      <c r="B46" s="203" t="s">
        <v>48</v>
      </c>
      <c r="C46" s="203">
        <v>1985</v>
      </c>
      <c r="D46" s="204" t="s">
        <v>202</v>
      </c>
      <c r="E46" s="241">
        <f>DB_FEConversion!E46</f>
        <v>0</v>
      </c>
      <c r="F46" s="241">
        <f>DB_FEConversion!F46</f>
        <v>38088.246581000007</v>
      </c>
      <c r="G46" s="241">
        <f>SUM(DB_FEConversion!G46:H46)</f>
        <v>4583.8701113333336</v>
      </c>
      <c r="H46" s="241">
        <f>DB_FEConversion!I46</f>
        <v>1230915.2999999998</v>
      </c>
      <c r="I46" s="241">
        <f>DB_FEConversion!J46</f>
        <v>2189564.97725</v>
      </c>
      <c r="J46" s="241">
        <f>SUM(DB_FEConversion!K46:L46)</f>
        <v>1202540.5620666668</v>
      </c>
      <c r="K46" s="241">
        <f>DB_FEConversion!M46</f>
        <v>1158877</v>
      </c>
      <c r="L46" s="241">
        <f>DB_FEConversion!N46</f>
        <v>1104966.5117750003</v>
      </c>
      <c r="M46" s="241">
        <f>DB_FEConversion!O46</f>
        <v>30101.175103999998</v>
      </c>
      <c r="N46" s="241">
        <f>SUM(DB_FEConversion!P46:Q46)</f>
        <v>20694.168510399999</v>
      </c>
      <c r="O46" s="241">
        <f>DB_FEConversion!S46</f>
        <v>30914.533290666674</v>
      </c>
      <c r="P46" s="241">
        <f>DB_FEConversion!T46</f>
        <v>5209818.7680000002</v>
      </c>
      <c r="Q46" s="241">
        <f>SUM(DB_FEConversion!U46:V46)</f>
        <v>3323511.3419200005</v>
      </c>
      <c r="R46" s="241">
        <f>DB_FEConversion!X46</f>
        <v>11408934.904888891</v>
      </c>
      <c r="S46" s="241">
        <f>DB_FEConversion!Y46</f>
        <v>4833554.0791999996</v>
      </c>
      <c r="T46" s="241">
        <f>SUM(DB_FEConversion!Z46:AB46)</f>
        <v>3190206.4079297641</v>
      </c>
      <c r="U46" s="241">
        <f>DB_FEConversion!AD46</f>
        <v>2139.1704179999997</v>
      </c>
      <c r="V46" s="241">
        <f>SUM(DB_FEConversion!AE46:AF46)</f>
        <v>49587.291217800004</v>
      </c>
      <c r="W46" s="241">
        <f>DB_FEConversion!AG46</f>
        <v>694221.34319999989</v>
      </c>
      <c r="X46" s="241">
        <f>SUM(DB_FEConversion!AH46:AI46)</f>
        <v>5418448.9531199997</v>
      </c>
      <c r="Y46" s="241">
        <f>DB_FEConversion!AJ46</f>
        <v>613497.93119999999</v>
      </c>
      <c r="Z46" s="241">
        <f>DB_FEConversion!AK46</f>
        <v>2.7160000000000002</v>
      </c>
      <c r="AA46" s="241">
        <f>DB_FEConversion!AL46</f>
        <v>2.9429399999999997</v>
      </c>
      <c r="AB46" s="241">
        <f>DB_FEConversion!AM46</f>
        <v>241.72400000000002</v>
      </c>
      <c r="AC46" s="241">
        <f>DB_FEConversion!AN46</f>
        <v>665.02799999999991</v>
      </c>
      <c r="AD46" s="241">
        <f>DB_FEConversion!AO46</f>
        <v>129.68900000000002</v>
      </c>
      <c r="AE46" s="241">
        <f>DB_FEConversion!AP46</f>
        <v>185226.93251999997</v>
      </c>
      <c r="AF46" s="241">
        <f>DB_FEConversion!AQ46</f>
        <v>25272058.190400001</v>
      </c>
      <c r="AG46" s="241">
        <f>DB_FEConversion!AR46</f>
        <v>21060048.491999999</v>
      </c>
      <c r="AH46" s="241">
        <f>DB_FEConversion!AX46</f>
        <v>0</v>
      </c>
      <c r="AI46" s="241">
        <f>SUM(DB_FEConversion!AW46,DB_FEConversion!AY46,DB_FEConversion!AZ46)</f>
        <v>214838.07630087627</v>
      </c>
      <c r="AJ46" s="241">
        <f>DB_FEConversion!BF46</f>
        <v>8938320.8572202995</v>
      </c>
      <c r="AK46" s="241">
        <f>SUM(DB_FEConversion!BE46,DB_FEConversion!BG46,DB_FEConversion!BH46)</f>
        <v>59787119.533613294</v>
      </c>
      <c r="AL46" s="241">
        <f>DB_FEConversion!BI46</f>
        <v>8274331.307826791</v>
      </c>
      <c r="AM46" s="241">
        <f>DB_FEConversion!BJ46</f>
        <v>47096.235648000002</v>
      </c>
      <c r="AN46" s="241">
        <f>DB_FEConversion!BK46</f>
        <v>19975.105919999995</v>
      </c>
      <c r="AO46" s="241">
        <f>DB_FEConversion!BL46</f>
        <v>3532217.6736000003</v>
      </c>
      <c r="AP46" s="241">
        <f>DB_FEConversion!BM46</f>
        <v>5035977.4079999989</v>
      </c>
      <c r="AQ46" s="241">
        <f>DB_FEConversion!BN46</f>
        <v>2493441.8308800003</v>
      </c>
      <c r="AR46" s="241">
        <f>SUM(DB_FEConversion!BP46,DB_FEConversion!BR46)</f>
        <v>1065.3658186650007</v>
      </c>
      <c r="AS46" s="241">
        <f>DB_FEConversion!BQ46</f>
        <v>1337.8960895999999</v>
      </c>
      <c r="AT46" s="241">
        <f>SUM(DB_FEConversion!BT46,DB_FEConversion!BV46)</f>
        <v>259224.17867590021</v>
      </c>
      <c r="AU46" s="241">
        <f>DB_FEConversion!BU46</f>
        <v>403598.65369600005</v>
      </c>
      <c r="AV46" s="241">
        <f>SUM(DB_FEConversion!BX46,DB_FEConversion!BZ46)</f>
        <v>136246.26774375013</v>
      </c>
      <c r="AW46" s="241">
        <f>DB_FEConversion!BY46</f>
        <v>209603.72070400001</v>
      </c>
      <c r="AX46" s="241">
        <f>DB_FEConversion!CA46</f>
        <v>4362.4520160000002</v>
      </c>
      <c r="AY46" s="241">
        <f>DB_FEConversion!CB46</f>
        <v>20455.078929545452</v>
      </c>
      <c r="AZ46" s="241">
        <f>DB_FEConversion!CC46</f>
        <v>2869151.1336000003</v>
      </c>
      <c r="BA46" s="241">
        <f>DB_FEConversion!CD46</f>
        <v>1634763.3361363634</v>
      </c>
      <c r="BB46" s="241">
        <f>DB_FEConversion!CE46</f>
        <v>2147668.6848000004</v>
      </c>
      <c r="BC46" s="241">
        <f>DB_FEConversion!CG46</f>
        <v>84668.144000000015</v>
      </c>
      <c r="BD46" s="241">
        <f>DB_FEConversion!CH46</f>
        <v>127002.216</v>
      </c>
      <c r="BE46" s="241">
        <f>DB_FEConversion!CI46</f>
        <v>112449.87875</v>
      </c>
      <c r="BF46" s="241">
        <f>DB_FEConversion!CK46</f>
        <v>15917611.072000002</v>
      </c>
      <c r="BG46" s="241">
        <f>DB_FEConversion!CL46</f>
        <v>23876416.607999999</v>
      </c>
      <c r="BH46" s="241">
        <f>DB_FEConversion!CM46</f>
        <v>33734963.625</v>
      </c>
      <c r="BI46" s="241">
        <f>DB_FEConversion!CO46</f>
        <v>13546903.040000001</v>
      </c>
      <c r="BJ46" s="241">
        <f>DB_FEConversion!CP46</f>
        <v>20383855.667999994</v>
      </c>
      <c r="BK46" s="241">
        <f>SUM(DB_FEConversion!CS46:CT46)</f>
        <v>46487.022400000009</v>
      </c>
      <c r="BL46" s="241">
        <f>DB_FEConversion!CU46</f>
        <v>197709.66385968</v>
      </c>
      <c r="BM46" s="241">
        <f>DB_FEConversion!CV46</f>
        <v>28735.110000000004</v>
      </c>
      <c r="BN46" s="241">
        <f>SUM(DB_FEConversion!CX46:CY46)</f>
        <v>5730930.3384000007</v>
      </c>
      <c r="BO46" s="241">
        <f>DB_FEConversion!CZ46</f>
        <v>7519074.0888719996</v>
      </c>
      <c r="BP46" s="241">
        <f>DB_FEConversion!DA46</f>
        <v>9482586.3000000007</v>
      </c>
      <c r="BQ46" s="241">
        <f>SUM(DB_FEConversion!DC46:DD46)</f>
        <v>5043331.0840000007</v>
      </c>
      <c r="BR46" s="241">
        <f>DB_FEConversion!DE46</f>
        <v>5286252.5954760006</v>
      </c>
      <c r="BS46" s="241">
        <f>DB_FEConversion!DH46</f>
        <v>1460.7925600000003</v>
      </c>
      <c r="BT46" s="241">
        <f>DB_FEConversion!DI46</f>
        <v>555.77322600000002</v>
      </c>
      <c r="BU46" s="241">
        <f>DB_FEConversion!DJ46</f>
        <v>1058.48379</v>
      </c>
      <c r="BV46" s="241">
        <f>DB_FEConversion!DL46</f>
        <v>232456.55520000003</v>
      </c>
      <c r="BW46" s="241">
        <f>DB_FEConversion!DM46</f>
        <v>60717.421800000004</v>
      </c>
      <c r="BX46" s="241">
        <f>DB_FEConversion!DN46</f>
        <v>466236.90749999997</v>
      </c>
      <c r="BY46" s="241">
        <f>DB_FEConversion!DP46</f>
        <v>203240.70400000003</v>
      </c>
      <c r="BZ46" s="241">
        <f>DB_FEConversion!DQ46</f>
        <v>29876.826600000004</v>
      </c>
      <c r="CA46" s="205">
        <f t="shared" si="17"/>
        <v>402610.00648466498</v>
      </c>
      <c r="CB46" s="205">
        <f t="shared" si="18"/>
        <v>385387.96426668006</v>
      </c>
      <c r="CC46" s="205">
        <f t="shared" si="19"/>
        <v>482600.3712502218</v>
      </c>
      <c r="CD46" s="205">
        <f t="shared" si="20"/>
        <v>69887167.134296209</v>
      </c>
      <c r="CE46" s="205">
        <f t="shared" si="21"/>
        <v>37372883.091537997</v>
      </c>
      <c r="CF46" s="205">
        <f t="shared" si="22"/>
        <v>128172236.55832522</v>
      </c>
      <c r="CG46" s="205">
        <f t="shared" si="23"/>
        <v>59511270.110650547</v>
      </c>
      <c r="CH46" s="205">
        <f t="shared" si="24"/>
        <v>30204761.730484761</v>
      </c>
      <c r="CI46" s="241">
        <f>SUM(DB_FEConversion!DS46:DW46)</f>
        <v>198430.18285129464</v>
      </c>
      <c r="CJ46" s="241">
        <f>SUM(DB_FEConversion!DX46:EB46)</f>
        <v>11810765.933089823</v>
      </c>
      <c r="CK46" s="241">
        <f>SUM(DB_FEConversion!EC46:EG46)</f>
        <v>8093655.4674946973</v>
      </c>
      <c r="CL46" s="241">
        <f>SUM(DB_FEConversion!EH46:EJ46)</f>
        <v>138070.77439879999</v>
      </c>
      <c r="CM46" s="241">
        <f>SUM(DB_FEConversion!EK46:EM46)</f>
        <v>16014600.721461598</v>
      </c>
      <c r="CN46" s="241">
        <f>SUM(DB_FEConversion!EN46:EP46)</f>
        <v>11018408.379519999</v>
      </c>
      <c r="CO46" s="205">
        <f t="shared" si="8"/>
        <v>336500.95725009462</v>
      </c>
      <c r="CP46" s="205">
        <f t="shared" si="9"/>
        <v>27825366.65455142</v>
      </c>
      <c r="CQ46" s="205">
        <f t="shared" si="10"/>
        <v>19112063.847014695</v>
      </c>
      <c r="CR46" s="205">
        <f t="shared" si="11"/>
        <v>739110.9637347596</v>
      </c>
      <c r="CS46" s="205">
        <f t="shared" si="12"/>
        <v>97712533.788847625</v>
      </c>
      <c r="CT46" s="205">
        <f t="shared" si="13"/>
        <v>78623333.957665235</v>
      </c>
      <c r="CU46" s="267">
        <f t="shared" si="14"/>
        <v>0.83579879245478117</v>
      </c>
      <c r="CV46" s="267">
        <f t="shared" si="15"/>
        <v>0.39814701032425287</v>
      </c>
      <c r="CW46" s="267">
        <f t="shared" si="16"/>
        <v>0.3211503268453057</v>
      </c>
    </row>
    <row r="47" spans="1:101" x14ac:dyDescent="0.2">
      <c r="A47" s="203">
        <v>32</v>
      </c>
      <c r="B47" s="203" t="s">
        <v>49</v>
      </c>
      <c r="C47" s="203">
        <v>1985</v>
      </c>
      <c r="D47" s="204" t="s">
        <v>202</v>
      </c>
      <c r="E47" s="241">
        <f>DB_FEConversion!E47</f>
        <v>0</v>
      </c>
      <c r="F47" s="241">
        <f>DB_FEConversion!F47</f>
        <v>8.2692148000000003</v>
      </c>
      <c r="G47" s="241">
        <f>SUM(DB_FEConversion!G47:H47)</f>
        <v>0.99518906666666684</v>
      </c>
      <c r="H47" s="241">
        <f>DB_FEConversion!I47</f>
        <v>267.24</v>
      </c>
      <c r="I47" s="241">
        <f>DB_FEConversion!J47</f>
        <v>475.36929999999995</v>
      </c>
      <c r="J47" s="241">
        <f>SUM(DB_FEConversion!K47:L47)</f>
        <v>261.07965333333334</v>
      </c>
      <c r="K47" s="241">
        <f>DB_FEConversion!M47</f>
        <v>251.60000000000002</v>
      </c>
      <c r="L47" s="241">
        <f>DB_FEConversion!N47</f>
        <v>239.89567000000002</v>
      </c>
      <c r="M47" s="241">
        <f>DB_FEConversion!O47</f>
        <v>3150.2157440000001</v>
      </c>
      <c r="N47" s="241">
        <f>SUM(DB_FEConversion!P47:Q47)</f>
        <v>2165.7325744</v>
      </c>
      <c r="O47" s="241">
        <f>DB_FEConversion!S47</f>
        <v>3235.3371306666677</v>
      </c>
      <c r="P47" s="241">
        <f>DB_FEConversion!T47</f>
        <v>545229.64800000004</v>
      </c>
      <c r="Q47" s="241">
        <f>SUM(DB_FEConversion!U47:V47)</f>
        <v>347819.56912</v>
      </c>
      <c r="R47" s="241">
        <f>DB_FEConversion!X47</f>
        <v>1193993.4648888891</v>
      </c>
      <c r="S47" s="241">
        <f>DB_FEConversion!Y47</f>
        <v>505851.95119999995</v>
      </c>
      <c r="T47" s="241">
        <f>SUM(DB_FEConversion!Z47:AB47)</f>
        <v>333868.64194330259</v>
      </c>
      <c r="U47" s="241">
        <f>DB_FEConversion!AD47</f>
        <v>1937.5331051999999</v>
      </c>
      <c r="V47" s="241">
        <f>SUM(DB_FEConversion!AE47:AF47)</f>
        <v>44913.213796919998</v>
      </c>
      <c r="W47" s="241">
        <f>DB_FEConversion!AG47</f>
        <v>628784.32848000003</v>
      </c>
      <c r="X47" s="241">
        <f>SUM(DB_FEConversion!AH47:AI47)</f>
        <v>4907708.2111679995</v>
      </c>
      <c r="Y47" s="241">
        <f>DB_FEConversion!AJ47</f>
        <v>555669.87167999998</v>
      </c>
      <c r="Z47" s="241">
        <f>DB_FEConversion!AK47</f>
        <v>2348.1759999999999</v>
      </c>
      <c r="AA47" s="241">
        <f>DB_FEConversion!AL47</f>
        <v>2544.38184</v>
      </c>
      <c r="AB47" s="241">
        <f>DB_FEConversion!AM47</f>
        <v>208987.66399999999</v>
      </c>
      <c r="AC47" s="241">
        <f>DB_FEConversion!AN47</f>
        <v>574964.20799999987</v>
      </c>
      <c r="AD47" s="241">
        <f>DB_FEConversion!AO47</f>
        <v>112125.40399999999</v>
      </c>
      <c r="AE47" s="241">
        <f>DB_FEConversion!AP47</f>
        <v>66065.83073999999</v>
      </c>
      <c r="AF47" s="241">
        <f>DB_FEConversion!AQ47</f>
        <v>9013913.344800001</v>
      </c>
      <c r="AG47" s="241">
        <f>DB_FEConversion!AR47</f>
        <v>7511594.4540000008</v>
      </c>
      <c r="AH47" s="241">
        <f>DB_FEConversion!AX47</f>
        <v>0</v>
      </c>
      <c r="AI47" s="241">
        <f>SUM(DB_FEConversion!AW47,DB_FEConversion!AY47,DB_FEConversion!AZ47)</f>
        <v>46149.749539904267</v>
      </c>
      <c r="AJ47" s="241">
        <f>DB_FEConversion!BF47</f>
        <v>1920056.6118005996</v>
      </c>
      <c r="AK47" s="241">
        <f>SUM(DB_FEConversion!BE47,DB_FEConversion!BG47,DB_FEConversion!BH47)</f>
        <v>12842977.556382624</v>
      </c>
      <c r="AL47" s="241">
        <f>DB_FEConversion!BI47</f>
        <v>1777423.8349239836</v>
      </c>
      <c r="AM47" s="241">
        <f>DB_FEConversion!BJ47</f>
        <v>9665.3612880000001</v>
      </c>
      <c r="AN47" s="241">
        <f>DB_FEConversion!BK47</f>
        <v>4099.4065199999986</v>
      </c>
      <c r="AO47" s="241">
        <f>DB_FEConversion!BL47</f>
        <v>724902.09660000005</v>
      </c>
      <c r="AP47" s="241">
        <f>DB_FEConversion!BM47</f>
        <v>1033512.3479999996</v>
      </c>
      <c r="AQ47" s="241">
        <f>DB_FEConversion!BN47</f>
        <v>511718.52303000004</v>
      </c>
      <c r="AR47" s="241">
        <f>SUM(DB_FEConversion!BP47,DB_FEConversion!BR47)</f>
        <v>79.922497792968812</v>
      </c>
      <c r="AS47" s="241">
        <f>DB_FEConversion!BQ47</f>
        <v>100.36739999999999</v>
      </c>
      <c r="AT47" s="241">
        <f>SUM(DB_FEConversion!BT47,DB_FEConversion!BV47)</f>
        <v>19446.694726953141</v>
      </c>
      <c r="AU47" s="241">
        <f>DB_FEConversion!BU47</f>
        <v>30277.499000000003</v>
      </c>
      <c r="AV47" s="241">
        <f>SUM(DB_FEConversion!BX47,DB_FEConversion!BZ47)</f>
        <v>10221.035668945322</v>
      </c>
      <c r="AW47" s="241">
        <f>DB_FEConversion!BY47</f>
        <v>15724.226000000001</v>
      </c>
      <c r="AX47" s="241">
        <f>DB_FEConversion!CA47</f>
        <v>3186.1645920000001</v>
      </c>
      <c r="AY47" s="241">
        <f>DB_FEConversion!CB47</f>
        <v>14939.590847727271</v>
      </c>
      <c r="AZ47" s="241">
        <f>DB_FEConversion!CC47</f>
        <v>2095515.9432000001</v>
      </c>
      <c r="BA47" s="241">
        <f>DB_FEConversion!CD47</f>
        <v>1193967.300681818</v>
      </c>
      <c r="BB47" s="241">
        <f>DB_FEConversion!CE47</f>
        <v>1568573.3376000002</v>
      </c>
      <c r="BC47" s="241">
        <f>DB_FEConversion!CG47</f>
        <v>5688.9184000000005</v>
      </c>
      <c r="BD47" s="241">
        <f>DB_FEConversion!CH47</f>
        <v>8533.3775999999998</v>
      </c>
      <c r="BE47" s="241">
        <f>DB_FEConversion!CI47</f>
        <v>7555.5947499999993</v>
      </c>
      <c r="BF47" s="241">
        <f>DB_FEConversion!CK47</f>
        <v>1069516.6592000001</v>
      </c>
      <c r="BG47" s="241">
        <f>DB_FEConversion!CL47</f>
        <v>1604274.9887999999</v>
      </c>
      <c r="BH47" s="241">
        <f>DB_FEConversion!CM47</f>
        <v>2266678.4249999998</v>
      </c>
      <c r="BI47" s="241">
        <f>DB_FEConversion!CO47</f>
        <v>910226.94400000002</v>
      </c>
      <c r="BJ47" s="241">
        <f>DB_FEConversion!CP47</f>
        <v>1369607.1047999996</v>
      </c>
      <c r="BK47" s="241">
        <f>SUM(DB_FEConversion!CS47:CT47)</f>
        <v>15.215200000000003</v>
      </c>
      <c r="BL47" s="241">
        <f>DB_FEConversion!CU47</f>
        <v>64.71036264</v>
      </c>
      <c r="BM47" s="241">
        <f>DB_FEConversion!CV47</f>
        <v>9.4049999999999994</v>
      </c>
      <c r="BN47" s="241">
        <f>SUM(DB_FEConversion!CX47:CY47)</f>
        <v>1875.7332000000001</v>
      </c>
      <c r="BO47" s="241">
        <f>DB_FEConversion!CZ47</f>
        <v>2460.9925559999997</v>
      </c>
      <c r="BP47" s="241">
        <f>DB_FEConversion!DA47</f>
        <v>3103.65</v>
      </c>
      <c r="BQ47" s="241">
        <f>SUM(DB_FEConversion!DC47:DD47)</f>
        <v>1650.6820000000002</v>
      </c>
      <c r="BR47" s="241">
        <f>DB_FEConversion!DE47</f>
        <v>1730.1901980000002</v>
      </c>
      <c r="BS47" s="241">
        <f>DB_FEConversion!DH47</f>
        <v>0</v>
      </c>
      <c r="BT47" s="241">
        <f>DB_FEConversion!DI47</f>
        <v>0</v>
      </c>
      <c r="BU47" s="241">
        <f>DB_FEConversion!DJ47</f>
        <v>0</v>
      </c>
      <c r="BV47" s="241">
        <f>DB_FEConversion!DL47</f>
        <v>0</v>
      </c>
      <c r="BW47" s="241">
        <f>DB_FEConversion!DM47</f>
        <v>0</v>
      </c>
      <c r="BX47" s="241">
        <f>DB_FEConversion!DN47</f>
        <v>0</v>
      </c>
      <c r="BY47" s="241">
        <f>DB_FEConversion!DP47</f>
        <v>0</v>
      </c>
      <c r="BZ47" s="241">
        <f>DB_FEConversion!DQ47</f>
        <v>0</v>
      </c>
      <c r="CA47" s="205">
        <f t="shared" si="17"/>
        <v>92137.337566992966</v>
      </c>
      <c r="CB47" s="205">
        <f t="shared" si="18"/>
        <v>10872.457151840001</v>
      </c>
      <c r="CC47" s="205">
        <f t="shared" si="19"/>
        <v>123447.67461428489</v>
      </c>
      <c r="CD47" s="205">
        <f t="shared" si="20"/>
        <v>16228495.964007555</v>
      </c>
      <c r="CE47" s="205">
        <f t="shared" si="21"/>
        <v>1985308.4187759999</v>
      </c>
      <c r="CF47" s="205">
        <f t="shared" si="22"/>
        <v>24017166.243774664</v>
      </c>
      <c r="CG47" s="205">
        <f t="shared" si="23"/>
        <v>13465307.638102928</v>
      </c>
      <c r="CH47" s="205">
        <f t="shared" si="24"/>
        <v>1721170.0586113022</v>
      </c>
      <c r="CI47" s="241">
        <f>SUM(DB_FEConversion!DS47:DW47)</f>
        <v>21147.744445117009</v>
      </c>
      <c r="CJ47" s="241">
        <f>SUM(DB_FEConversion!DX47:EB47)</f>
        <v>1280807.309332022</v>
      </c>
      <c r="CK47" s="241">
        <f>SUM(DB_FEConversion!EC47:EG47)</f>
        <v>882088.22280317068</v>
      </c>
      <c r="CL47" s="241">
        <f>SUM(DB_FEConversion!EH47:EJ47)</f>
        <v>11618.871835599999</v>
      </c>
      <c r="CM47" s="241">
        <f>SUM(DB_FEConversion!EK47:EM47)</f>
        <v>1304197.5275496</v>
      </c>
      <c r="CN47" s="241">
        <f>SUM(DB_FEConversion!EN47:EP47)</f>
        <v>886651.95350719977</v>
      </c>
      <c r="CO47" s="205">
        <f t="shared" si="8"/>
        <v>32766.616280717008</v>
      </c>
      <c r="CP47" s="205">
        <f t="shared" si="9"/>
        <v>2585004.8368816217</v>
      </c>
      <c r="CQ47" s="205">
        <f t="shared" si="10"/>
        <v>1768740.1763103704</v>
      </c>
      <c r="CR47" s="205">
        <f t="shared" si="11"/>
        <v>124903.95384770997</v>
      </c>
      <c r="CS47" s="205">
        <f t="shared" si="12"/>
        <v>18813500.800889175</v>
      </c>
      <c r="CT47" s="205">
        <f t="shared" si="13"/>
        <v>15234047.814413298</v>
      </c>
      <c r="CU47" s="267">
        <f t="shared" si="14"/>
        <v>0.35562799127869776</v>
      </c>
      <c r="CV47" s="267">
        <f t="shared" si="15"/>
        <v>0.15928801058427022</v>
      </c>
      <c r="CW47" s="267">
        <f t="shared" si="16"/>
        <v>0.1313553484144207</v>
      </c>
    </row>
    <row r="48" spans="1:101" x14ac:dyDescent="0.2">
      <c r="A48" s="203">
        <v>33</v>
      </c>
      <c r="B48" s="203" t="s">
        <v>50</v>
      </c>
      <c r="C48" s="203">
        <v>1985</v>
      </c>
      <c r="D48" s="204" t="s">
        <v>202</v>
      </c>
      <c r="E48" s="241">
        <f>DB_FEConversion!E48</f>
        <v>0</v>
      </c>
      <c r="F48" s="241">
        <f>DB_FEConversion!F48</f>
        <v>0</v>
      </c>
      <c r="G48" s="241">
        <f>SUM(DB_FEConversion!G48:H48)</f>
        <v>0</v>
      </c>
      <c r="H48" s="241">
        <f>DB_FEConversion!I48</f>
        <v>0</v>
      </c>
      <c r="I48" s="241">
        <f>DB_FEConversion!J48</f>
        <v>0</v>
      </c>
      <c r="J48" s="241">
        <f>SUM(DB_FEConversion!K48:L48)</f>
        <v>0</v>
      </c>
      <c r="K48" s="241">
        <f>DB_FEConversion!M48</f>
        <v>0</v>
      </c>
      <c r="L48" s="241">
        <f>DB_FEConversion!N48</f>
        <v>0</v>
      </c>
      <c r="M48" s="241">
        <f>DB_FEConversion!O48</f>
        <v>3951.9167999999995</v>
      </c>
      <c r="N48" s="241">
        <f>SUM(DB_FEConversion!P48:Q48)</f>
        <v>2716.8916799999997</v>
      </c>
      <c r="O48" s="241">
        <f>DB_FEConversion!S48</f>
        <v>4058.700800000001</v>
      </c>
      <c r="P48" s="241">
        <f>DB_FEConversion!T48</f>
        <v>683985.6</v>
      </c>
      <c r="Q48" s="241">
        <f>SUM(DB_FEConversion!U48:V48)</f>
        <v>436336.46400000004</v>
      </c>
      <c r="R48" s="241">
        <f>DB_FEConversion!X48</f>
        <v>1497853.8666666669</v>
      </c>
      <c r="S48" s="241">
        <f>DB_FEConversion!Y48</f>
        <v>634586.6399999999</v>
      </c>
      <c r="T48" s="241">
        <f>SUM(DB_FEConversion!Z48:AB48)</f>
        <v>418835.1536246154</v>
      </c>
      <c r="U48" s="241">
        <f>DB_FEConversion!AD48</f>
        <v>2335.8958391999995</v>
      </c>
      <c r="V48" s="241">
        <f>SUM(DB_FEConversion!AE48:AF48)</f>
        <v>54147.507958319999</v>
      </c>
      <c r="W48" s="241">
        <f>DB_FEConversion!AG48</f>
        <v>758064.31007999985</v>
      </c>
      <c r="X48" s="241">
        <f>SUM(DB_FEConversion!AH48:AI48)</f>
        <v>5916748.0337279988</v>
      </c>
      <c r="Y48" s="241">
        <f>DB_FEConversion!AJ48</f>
        <v>669917.29727999982</v>
      </c>
      <c r="Z48" s="241">
        <f>DB_FEConversion!AK48</f>
        <v>0.77600000000000002</v>
      </c>
      <c r="AA48" s="241">
        <f>DB_FEConversion!AL48</f>
        <v>0.84084000000000003</v>
      </c>
      <c r="AB48" s="241">
        <f>DB_FEConversion!AM48</f>
        <v>69.064000000000007</v>
      </c>
      <c r="AC48" s="241">
        <f>DB_FEConversion!AN48</f>
        <v>190.00799999999998</v>
      </c>
      <c r="AD48" s="241">
        <f>DB_FEConversion!AO48</f>
        <v>37.054000000000002</v>
      </c>
      <c r="AE48" s="241">
        <f>DB_FEConversion!AP48</f>
        <v>2384.3975399999999</v>
      </c>
      <c r="AF48" s="241">
        <f>DB_FEConversion!AQ48</f>
        <v>325323.28080000001</v>
      </c>
      <c r="AG48" s="241">
        <f>DB_FEConversion!AR48</f>
        <v>271102.734</v>
      </c>
      <c r="AH48" s="241">
        <f>DB_FEConversion!AX48</f>
        <v>0</v>
      </c>
      <c r="AI48" s="241">
        <f>SUM(DB_FEConversion!AW48,DB_FEConversion!AY48,DB_FEConversion!AZ48)</f>
        <v>153743.53556427162</v>
      </c>
      <c r="AJ48" s="241">
        <f>DB_FEConversion!BF48</f>
        <v>6396487.4116279492</v>
      </c>
      <c r="AK48" s="241">
        <f>SUM(DB_FEConversion!BE48,DB_FEConversion!BG48,DB_FEConversion!BH48)</f>
        <v>42785167.771789171</v>
      </c>
      <c r="AL48" s="241">
        <f>DB_FEConversion!BI48</f>
        <v>5921319.7753355866</v>
      </c>
      <c r="AM48" s="241">
        <f>DB_FEConversion!BJ48</f>
        <v>2079.5298480000001</v>
      </c>
      <c r="AN48" s="241">
        <f>DB_FEConversion!BK48</f>
        <v>881.99891999999977</v>
      </c>
      <c r="AO48" s="241">
        <f>DB_FEConversion!BL48</f>
        <v>155964.73860000004</v>
      </c>
      <c r="AP48" s="241">
        <f>DB_FEConversion!BM48</f>
        <v>222363.10799999995</v>
      </c>
      <c r="AQ48" s="241">
        <f>DB_FEConversion!BN48</f>
        <v>110097.68913000001</v>
      </c>
      <c r="AR48" s="241">
        <f>SUM(DB_FEConversion!BP48,DB_FEConversion!BR48)</f>
        <v>1146.4636925564068</v>
      </c>
      <c r="AS48" s="241">
        <f>DB_FEConversion!BQ48</f>
        <v>1439.7395375999997</v>
      </c>
      <c r="AT48" s="241">
        <f>SUM(DB_FEConversion!BT48,DB_FEConversion!BV48)</f>
        <v>278956.86521750956</v>
      </c>
      <c r="AU48" s="241">
        <f>DB_FEConversion!BU48</f>
        <v>434321.42717599997</v>
      </c>
      <c r="AV48" s="241">
        <f>SUM(DB_FEConversion!BX48,DB_FEConversion!BZ48)</f>
        <v>146617.61854746105</v>
      </c>
      <c r="AW48" s="241">
        <f>DB_FEConversion!BY48</f>
        <v>225559.19422399998</v>
      </c>
      <c r="AX48" s="241">
        <f>DB_FEConversion!CA48</f>
        <v>1261.2115359999998</v>
      </c>
      <c r="AY48" s="241">
        <f>DB_FEConversion!CB48</f>
        <v>5913.6883159090912</v>
      </c>
      <c r="AZ48" s="241">
        <f>DB_FEConversion!CC48</f>
        <v>829489.12560000003</v>
      </c>
      <c r="BA48" s="241">
        <f>DB_FEConversion!CD48</f>
        <v>472620.07022727269</v>
      </c>
      <c r="BB48" s="241">
        <f>DB_FEConversion!CE48</f>
        <v>620904.14080000005</v>
      </c>
      <c r="BC48" s="241">
        <f>DB_FEConversion!CG48</f>
        <v>2653.5520000000001</v>
      </c>
      <c r="BD48" s="241">
        <f>DB_FEConversion!CH48</f>
        <v>3980.328</v>
      </c>
      <c r="BE48" s="241">
        <f>DB_FEConversion!CI48</f>
        <v>3524.2487500000002</v>
      </c>
      <c r="BF48" s="241">
        <f>DB_FEConversion!CK48</f>
        <v>498867.77600000001</v>
      </c>
      <c r="BG48" s="241">
        <f>DB_FEConversion!CL48</f>
        <v>748301.66399999999</v>
      </c>
      <c r="BH48" s="241">
        <f>DB_FEConversion!CM48</f>
        <v>1057274.625</v>
      </c>
      <c r="BI48" s="241">
        <f>DB_FEConversion!CO48</f>
        <v>424568.32000000001</v>
      </c>
      <c r="BJ48" s="241">
        <f>DB_FEConversion!CP48</f>
        <v>638842.64399999985</v>
      </c>
      <c r="BK48" s="241">
        <f>SUM(DB_FEConversion!CS48:CT48)</f>
        <v>1.3104000000000002</v>
      </c>
      <c r="BL48" s="241">
        <f>DB_FEConversion!CU48</f>
        <v>5.5731412800000006</v>
      </c>
      <c r="BM48" s="241">
        <f>DB_FEConversion!CV48</f>
        <v>0.81</v>
      </c>
      <c r="BN48" s="241">
        <f>SUM(DB_FEConversion!CX48:CY48)</f>
        <v>161.54640000000001</v>
      </c>
      <c r="BO48" s="241">
        <f>DB_FEConversion!CZ48</f>
        <v>211.95151199999998</v>
      </c>
      <c r="BP48" s="241">
        <f>DB_FEConversion!DA48</f>
        <v>267.3</v>
      </c>
      <c r="BQ48" s="241">
        <f>SUM(DB_FEConversion!DC48:DD48)</f>
        <v>142.16400000000002</v>
      </c>
      <c r="BR48" s="241">
        <f>DB_FEConversion!DE48</f>
        <v>149.01159600000003</v>
      </c>
      <c r="BS48" s="241">
        <f>DB_FEConversion!DH48</f>
        <v>0</v>
      </c>
      <c r="BT48" s="241">
        <f>DB_FEConversion!DI48</f>
        <v>0</v>
      </c>
      <c r="BU48" s="241">
        <f>DB_FEConversion!DJ48</f>
        <v>0</v>
      </c>
      <c r="BV48" s="241">
        <f>DB_FEConversion!DL48</f>
        <v>0</v>
      </c>
      <c r="BW48" s="241">
        <f>DB_FEConversion!DM48</f>
        <v>0</v>
      </c>
      <c r="BX48" s="241">
        <f>DB_FEConversion!DN48</f>
        <v>0</v>
      </c>
      <c r="BY48" s="241">
        <f>DB_FEConversion!DP48</f>
        <v>0</v>
      </c>
      <c r="BZ48" s="241">
        <f>DB_FEConversion!DQ48</f>
        <v>0</v>
      </c>
      <c r="CA48" s="205">
        <f t="shared" si="17"/>
        <v>15815.053655756406</v>
      </c>
      <c r="CB48" s="205">
        <f t="shared" si="18"/>
        <v>8142.5323588799984</v>
      </c>
      <c r="CC48" s="205">
        <f t="shared" si="19"/>
        <v>222271.3311485007</v>
      </c>
      <c r="CD48" s="205">
        <f t="shared" si="20"/>
        <v>9927369.7183254585</v>
      </c>
      <c r="CE48" s="205">
        <f t="shared" si="21"/>
        <v>1619171.5066880002</v>
      </c>
      <c r="CF48" s="205">
        <f t="shared" si="22"/>
        <v>51952484.783411108</v>
      </c>
      <c r="CG48" s="205">
        <f t="shared" si="23"/>
        <v>8799293.4330930486</v>
      </c>
      <c r="CH48" s="205">
        <f t="shared" si="24"/>
        <v>1283386.0034446153</v>
      </c>
      <c r="CI48" s="241">
        <f>SUM(DB_FEConversion!DS48:DW48)</f>
        <v>23312.029485568066</v>
      </c>
      <c r="CJ48" s="241">
        <f>SUM(DB_FEConversion!DX48:EB48)</f>
        <v>1389585.5366112799</v>
      </c>
      <c r="CK48" s="241">
        <f>SUM(DB_FEConversion!EC48:EG48)</f>
        <v>937194.48329560296</v>
      </c>
      <c r="CL48" s="241">
        <f>SUM(DB_FEConversion!EH48:EJ48)</f>
        <v>16400.721726799999</v>
      </c>
      <c r="CM48" s="241">
        <f>SUM(DB_FEConversion!EK48:EM48)</f>
        <v>1874029.7963879998</v>
      </c>
      <c r="CN48" s="241">
        <f>SUM(DB_FEConversion!EN48:EP48)</f>
        <v>1282438.4133472</v>
      </c>
      <c r="CO48" s="205">
        <f t="shared" si="8"/>
        <v>39712.751212368064</v>
      </c>
      <c r="CP48" s="205">
        <f t="shared" si="9"/>
        <v>3263615.3329992797</v>
      </c>
      <c r="CQ48" s="205">
        <f t="shared" si="10"/>
        <v>2219632.8966428032</v>
      </c>
      <c r="CR48" s="205">
        <f t="shared" si="11"/>
        <v>55527.804868124469</v>
      </c>
      <c r="CS48" s="205">
        <f t="shared" si="12"/>
        <v>13190985.051324738</v>
      </c>
      <c r="CT48" s="205">
        <f t="shared" si="13"/>
        <v>11018926.329735853</v>
      </c>
      <c r="CU48" s="267">
        <f t="shared" si="14"/>
        <v>2.5110728092859369</v>
      </c>
      <c r="CV48" s="267">
        <f t="shared" si="15"/>
        <v>0.32874924835072872</v>
      </c>
      <c r="CW48" s="267">
        <f t="shared" si="16"/>
        <v>0.25225126466348308</v>
      </c>
    </row>
    <row r="49" spans="1:101" x14ac:dyDescent="0.2">
      <c r="A49" s="203">
        <v>35</v>
      </c>
      <c r="B49" s="203" t="s">
        <v>51</v>
      </c>
      <c r="C49" s="203">
        <v>1985</v>
      </c>
      <c r="D49" s="204" t="s">
        <v>202</v>
      </c>
      <c r="E49" s="241">
        <f>DB_FEConversion!E49</f>
        <v>0</v>
      </c>
      <c r="F49" s="241">
        <f>DB_FEConversion!F49</f>
        <v>138879.51686840001</v>
      </c>
      <c r="G49" s="241">
        <f>SUM(DB_FEConversion!G49:H49)</f>
        <v>16713.966212533334</v>
      </c>
      <c r="H49" s="241">
        <f>DB_FEConversion!I49</f>
        <v>4488232.92</v>
      </c>
      <c r="I49" s="241">
        <f>DB_FEConversion!J49</f>
        <v>7983715.5418999996</v>
      </c>
      <c r="J49" s="241">
        <f>SUM(DB_FEConversion!K49:L49)</f>
        <v>4384771.3472266672</v>
      </c>
      <c r="K49" s="241">
        <f>DB_FEConversion!M49</f>
        <v>4225562.8000000007</v>
      </c>
      <c r="L49" s="241">
        <f>DB_FEConversion!N49</f>
        <v>4028991.3316100007</v>
      </c>
      <c r="M49" s="241">
        <f>DB_FEConversion!O49</f>
        <v>14800.856096</v>
      </c>
      <c r="N49" s="241">
        <f>SUM(DB_FEConversion!P49:Q49)</f>
        <v>10175.3971096</v>
      </c>
      <c r="O49" s="241">
        <f>DB_FEConversion!S49</f>
        <v>15200.787242666669</v>
      </c>
      <c r="P49" s="241">
        <f>DB_FEConversion!T49</f>
        <v>2561686.6320000002</v>
      </c>
      <c r="Q49" s="241">
        <f>SUM(DB_FEConversion!U49:V49)</f>
        <v>1634182.4840800001</v>
      </c>
      <c r="R49" s="241">
        <f>DB_FEConversion!X49</f>
        <v>5609814.339555556</v>
      </c>
      <c r="S49" s="241">
        <f>DB_FEConversion!Y49</f>
        <v>2376675.9307999997</v>
      </c>
      <c r="T49" s="241">
        <f>SUM(DB_FEConversion!Z49:AB49)</f>
        <v>1568635.9684353643</v>
      </c>
      <c r="U49" s="241">
        <f>DB_FEConversion!AD49</f>
        <v>3405.1896647999997</v>
      </c>
      <c r="V49" s="241">
        <f>SUM(DB_FEConversion!AE49:AF49)</f>
        <v>78934.399120080008</v>
      </c>
      <c r="W49" s="241">
        <f>DB_FEConversion!AG49</f>
        <v>1105080.41952</v>
      </c>
      <c r="X49" s="241">
        <f>SUM(DB_FEConversion!AH49:AI49)</f>
        <v>8625234.4456319995</v>
      </c>
      <c r="Y49" s="241">
        <f>DB_FEConversion!AJ49</f>
        <v>976582.69631999987</v>
      </c>
      <c r="Z49" s="241">
        <f>DB_FEConversion!AK49</f>
        <v>25.22</v>
      </c>
      <c r="AA49" s="241">
        <f>DB_FEConversion!AL49</f>
        <v>27.327300000000001</v>
      </c>
      <c r="AB49" s="241">
        <f>DB_FEConversion!AM49</f>
        <v>2244.58</v>
      </c>
      <c r="AC49" s="241">
        <f>DB_FEConversion!AN49</f>
        <v>6175.26</v>
      </c>
      <c r="AD49" s="241">
        <f>DB_FEConversion!AO49</f>
        <v>1204.2550000000001</v>
      </c>
      <c r="AE49" s="241">
        <f>DB_FEConversion!AP49</f>
        <v>144672.30665999997</v>
      </c>
      <c r="AF49" s="241">
        <f>DB_FEConversion!AQ49</f>
        <v>19738851.703200001</v>
      </c>
      <c r="AG49" s="241">
        <f>DB_FEConversion!AR49</f>
        <v>16449043.086000001</v>
      </c>
      <c r="AH49" s="241">
        <f>DB_FEConversion!AX49</f>
        <v>0</v>
      </c>
      <c r="AI49" s="241">
        <f>SUM(DB_FEConversion!AW49,DB_FEConversion!AY49,DB_FEConversion!AZ49)</f>
        <v>2393035.8270560261</v>
      </c>
      <c r="AJ49" s="241">
        <f>DB_FEConversion!BF49</f>
        <v>99562062.802566007</v>
      </c>
      <c r="AK49" s="241">
        <f>SUM(DB_FEConversion!BE49,DB_FEConversion!BG49,DB_FEConversion!BH49)</f>
        <v>665956060.97332311</v>
      </c>
      <c r="AL49" s="241">
        <f>DB_FEConversion!BI49</f>
        <v>92166023.851518244</v>
      </c>
      <c r="AM49" s="241">
        <f>DB_FEConversion!BJ49</f>
        <v>40814.336375999999</v>
      </c>
      <c r="AN49" s="241">
        <f>DB_FEConversion!BK49</f>
        <v>17310.740039999997</v>
      </c>
      <c r="AO49" s="241">
        <f>DB_FEConversion!BL49</f>
        <v>3061075.2282000002</v>
      </c>
      <c r="AP49" s="241">
        <f>DB_FEConversion!BM49</f>
        <v>4364256.9959999993</v>
      </c>
      <c r="AQ49" s="241">
        <f>DB_FEConversion!BN49</f>
        <v>2160855.79281</v>
      </c>
      <c r="AR49" s="241">
        <f>SUM(DB_FEConversion!BP49,DB_FEConversion!BR49)</f>
        <v>31154.343481839864</v>
      </c>
      <c r="AS49" s="241">
        <f>DB_FEConversion!BQ49</f>
        <v>39123.908039999995</v>
      </c>
      <c r="AT49" s="241">
        <f>SUM(DB_FEConversion!BT49,DB_FEConversion!BV49)</f>
        <v>7580456.3651072718</v>
      </c>
      <c r="AU49" s="241">
        <f>DB_FEConversion!BU49</f>
        <v>11802378.9254</v>
      </c>
      <c r="AV49" s="241">
        <f>SUM(DB_FEConversion!BX49,DB_FEConversion!BZ49)</f>
        <v>3984230.5328759803</v>
      </c>
      <c r="AW49" s="241">
        <f>DB_FEConversion!BY49</f>
        <v>6129412.2595999995</v>
      </c>
      <c r="AX49" s="241">
        <f>DB_FEConversion!CA49</f>
        <v>3488.6731359999999</v>
      </c>
      <c r="AY49" s="241">
        <f>DB_FEConversion!CB49</f>
        <v>16358.021611363636</v>
      </c>
      <c r="AZ49" s="241">
        <f>DB_FEConversion!CC49</f>
        <v>2294473.4856000002</v>
      </c>
      <c r="BA49" s="241">
        <f>DB_FEConversion!CD49</f>
        <v>1307327.831590909</v>
      </c>
      <c r="BB49" s="241">
        <f>DB_FEConversion!CE49</f>
        <v>1717500.6208000001</v>
      </c>
      <c r="BC49" s="241">
        <f>DB_FEConversion!CG49</f>
        <v>87832.41280000002</v>
      </c>
      <c r="BD49" s="241">
        <f>DB_FEConversion!CH49</f>
        <v>131748.61920000002</v>
      </c>
      <c r="BE49" s="241">
        <f>DB_FEConversion!CI49</f>
        <v>116652.42324999999</v>
      </c>
      <c r="BF49" s="241">
        <f>DB_FEConversion!CK49</f>
        <v>16512493.606400004</v>
      </c>
      <c r="BG49" s="241">
        <f>DB_FEConversion!CL49</f>
        <v>24768740.409600001</v>
      </c>
      <c r="BH49" s="241">
        <f>DB_FEConversion!CM49</f>
        <v>34995726.975000001</v>
      </c>
      <c r="BI49" s="241">
        <f>DB_FEConversion!CO49</f>
        <v>14053186.048000002</v>
      </c>
      <c r="BJ49" s="241">
        <f>DB_FEConversion!CP49</f>
        <v>21145653.381599996</v>
      </c>
      <c r="BK49" s="241">
        <f>SUM(DB_FEConversion!CS49:CT49)</f>
        <v>69319.868800000011</v>
      </c>
      <c r="BL49" s="241">
        <f>DB_FEConversion!CU49</f>
        <v>294817.93523616</v>
      </c>
      <c r="BM49" s="241">
        <f>DB_FEConversion!CV49</f>
        <v>42848.820000000007</v>
      </c>
      <c r="BN49" s="241">
        <f>SUM(DB_FEConversion!CX49:CY49)</f>
        <v>8545768.6608000007</v>
      </c>
      <c r="BO49" s="241">
        <f>DB_FEConversion!CZ49</f>
        <v>11212187.884463999</v>
      </c>
      <c r="BP49" s="241">
        <f>DB_FEConversion!DA49</f>
        <v>14140110.6</v>
      </c>
      <c r="BQ49" s="241">
        <f>SUM(DB_FEConversion!DC49:DD49)</f>
        <v>7520444.0080000004</v>
      </c>
      <c r="BR49" s="241">
        <f>DB_FEConversion!DE49</f>
        <v>7882680.3147120001</v>
      </c>
      <c r="BS49" s="241">
        <f>DB_FEConversion!DH49</f>
        <v>20771.215360000002</v>
      </c>
      <c r="BT49" s="241">
        <f>DB_FEConversion!DI49</f>
        <v>7902.6178559999998</v>
      </c>
      <c r="BU49" s="241">
        <f>DB_FEConversion!DJ49</f>
        <v>15050.730239999999</v>
      </c>
      <c r="BV49" s="241">
        <f>DB_FEConversion!DL49</f>
        <v>3305332.5312000006</v>
      </c>
      <c r="BW49" s="241">
        <f>DB_FEConversion!DM49</f>
        <v>863349.5808</v>
      </c>
      <c r="BX49" s="241">
        <f>DB_FEConversion!DN49</f>
        <v>6629488.3199999994</v>
      </c>
      <c r="BY49" s="241">
        <f>DB_FEConversion!DP49</f>
        <v>2889908.2240000004</v>
      </c>
      <c r="BZ49" s="241">
        <f>DB_FEConversion!DQ49</f>
        <v>424822.80960000004</v>
      </c>
      <c r="CA49" s="205">
        <f t="shared" si="17"/>
        <v>416284.42237463989</v>
      </c>
      <c r="CB49" s="205">
        <f t="shared" si="18"/>
        <v>622647.99431016005</v>
      </c>
      <c r="CC49" s="205">
        <f t="shared" si="19"/>
        <v>2712133.0420726696</v>
      </c>
      <c r="CD49" s="205">
        <f t="shared" si="20"/>
        <v>168757758.93459329</v>
      </c>
      <c r="CE49" s="205">
        <f t="shared" si="21"/>
        <v>58264554.826243997</v>
      </c>
      <c r="CF49" s="205">
        <f t="shared" si="22"/>
        <v>746018967.08832836</v>
      </c>
      <c r="CG49" s="205">
        <f t="shared" si="23"/>
        <v>148521217.84612423</v>
      </c>
      <c r="CH49" s="205">
        <f t="shared" si="24"/>
        <v>41180196.065557368</v>
      </c>
      <c r="CI49" s="241">
        <f>SUM(DB_FEConversion!DS49:DW49)</f>
        <v>173731.30248183885</v>
      </c>
      <c r="CJ49" s="241">
        <f>SUM(DB_FEConversion!DX49:EB49)</f>
        <v>10358943.942450555</v>
      </c>
      <c r="CK49" s="241">
        <f>SUM(DB_FEConversion!EC49:EG49)</f>
        <v>6956304.5590321543</v>
      </c>
      <c r="CL49" s="241">
        <f>SUM(DB_FEConversion!EH49:EJ49)</f>
        <v>97449.847371599986</v>
      </c>
      <c r="CM49" s="241">
        <f>SUM(DB_FEConversion!EK49:EM49)</f>
        <v>10277955.731915999</v>
      </c>
      <c r="CN49" s="241">
        <f>SUM(DB_FEConversion!EN49:EP49)</f>
        <v>6819877.1014463985</v>
      </c>
      <c r="CO49" s="205">
        <f t="shared" si="8"/>
        <v>271181.14985343884</v>
      </c>
      <c r="CP49" s="205">
        <f t="shared" si="9"/>
        <v>20636899.674366556</v>
      </c>
      <c r="CQ49" s="205">
        <f t="shared" si="10"/>
        <v>13776181.660478553</v>
      </c>
      <c r="CR49" s="205">
        <f t="shared" si="11"/>
        <v>687465.57222807873</v>
      </c>
      <c r="CS49" s="205">
        <f t="shared" si="12"/>
        <v>189394658.60895985</v>
      </c>
      <c r="CT49" s="205">
        <f t="shared" si="13"/>
        <v>162297399.50660279</v>
      </c>
      <c r="CU49" s="267">
        <f t="shared" si="14"/>
        <v>0.6514323747848203</v>
      </c>
      <c r="CV49" s="267">
        <f t="shared" si="15"/>
        <v>0.12228711618743973</v>
      </c>
      <c r="CW49" s="267">
        <f t="shared" si="16"/>
        <v>9.2755647039949526E-2</v>
      </c>
    </row>
    <row r="50" spans="1:101" x14ac:dyDescent="0.2">
      <c r="A50" s="203">
        <v>41</v>
      </c>
      <c r="B50" s="203" t="s">
        <v>52</v>
      </c>
      <c r="C50" s="203">
        <v>1985</v>
      </c>
      <c r="D50" s="204" t="s">
        <v>203</v>
      </c>
      <c r="E50" s="241">
        <f>DB_FEConversion!E50</f>
        <v>0</v>
      </c>
      <c r="F50" s="241">
        <f>DB_FEConversion!F50</f>
        <v>205923.39192039997</v>
      </c>
      <c r="G50" s="241">
        <f>SUM(DB_FEConversion!G50:H50)</f>
        <v>24782.607921866671</v>
      </c>
      <c r="H50" s="241">
        <f>DB_FEConversion!I50</f>
        <v>6654920.5200000005</v>
      </c>
      <c r="I50" s="241">
        <f>DB_FEConversion!J50</f>
        <v>11837842.048899999</v>
      </c>
      <c r="J50" s="241">
        <f>SUM(DB_FEConversion!K50:L50)</f>
        <v>6501513.0306933345</v>
      </c>
      <c r="K50" s="241">
        <f>DB_FEConversion!M50</f>
        <v>6265446.8000000007</v>
      </c>
      <c r="L50" s="241">
        <f>DB_FEConversion!N50</f>
        <v>5973980.7549099997</v>
      </c>
      <c r="M50" s="241">
        <f>DB_FEConversion!O50</f>
        <v>8663.8354399999989</v>
      </c>
      <c r="N50" s="241">
        <f>SUM(DB_FEConversion!P50:Q50)</f>
        <v>5956.2747939999999</v>
      </c>
      <c r="O50" s="241">
        <f>DB_FEConversion!S50</f>
        <v>8897.9393066666689</v>
      </c>
      <c r="P50" s="241">
        <f>DB_FEConversion!T50</f>
        <v>1499509.98</v>
      </c>
      <c r="Q50" s="241">
        <f>SUM(DB_FEConversion!U50:V50)</f>
        <v>956585.75620000006</v>
      </c>
      <c r="R50" s="241">
        <f>DB_FEConversion!X50</f>
        <v>3283763.3155555562</v>
      </c>
      <c r="S50" s="241">
        <f>DB_FEConversion!Y50</f>
        <v>1391212.037</v>
      </c>
      <c r="T50" s="241">
        <f>SUM(DB_FEConversion!Z50:AB50)</f>
        <v>918217.41983302566</v>
      </c>
      <c r="U50" s="241">
        <f>DB_FEConversion!AD50</f>
        <v>738.44878799999992</v>
      </c>
      <c r="V50" s="241">
        <f>SUM(DB_FEConversion!AE50:AF50)</f>
        <v>17117.6988948</v>
      </c>
      <c r="W50" s="241">
        <f>DB_FEConversion!AG50</f>
        <v>239647.53119999997</v>
      </c>
      <c r="X50" s="241">
        <f>SUM(DB_FEConversion!AH50:AI50)</f>
        <v>1870466.71392</v>
      </c>
      <c r="Y50" s="241">
        <f>DB_FEConversion!AJ50</f>
        <v>211781.53919999997</v>
      </c>
      <c r="Z50" s="241">
        <f>DB_FEConversion!AK50</f>
        <v>0</v>
      </c>
      <c r="AA50" s="241">
        <f>DB_FEConversion!AL50</f>
        <v>0</v>
      </c>
      <c r="AB50" s="241">
        <f>DB_FEConversion!AM50</f>
        <v>0</v>
      </c>
      <c r="AC50" s="241">
        <f>DB_FEConversion!AN50</f>
        <v>0</v>
      </c>
      <c r="AD50" s="241">
        <f>DB_FEConversion!AO50</f>
        <v>0</v>
      </c>
      <c r="AE50" s="241">
        <f>DB_FEConversion!AP50</f>
        <v>78530.592420000001</v>
      </c>
      <c r="AF50" s="241">
        <f>DB_FEConversion!AQ50</f>
        <v>10714584.938400002</v>
      </c>
      <c r="AG50" s="241">
        <f>DB_FEConversion!AR50</f>
        <v>8928820.7820000015</v>
      </c>
      <c r="AH50" s="241">
        <f>DB_FEConversion!AX50</f>
        <v>0</v>
      </c>
      <c r="AI50" s="241">
        <f>SUM(DB_FEConversion!AW50,DB_FEConversion!AY50,DB_FEConversion!AZ50)</f>
        <v>198601.16930630349</v>
      </c>
      <c r="AJ50" s="241">
        <f>DB_FEConversion!BF50</f>
        <v>8262785.6497504506</v>
      </c>
      <c r="AK50" s="241">
        <f>SUM(DB_FEConversion!BE50,DB_FEConversion!BG50,DB_FEConversion!BH50)</f>
        <v>55268563.437527448</v>
      </c>
      <c r="AL50" s="241">
        <f>DB_FEConversion!BI50</f>
        <v>7648978.7157689882</v>
      </c>
      <c r="AM50" s="241">
        <f>DB_FEConversion!BJ50</f>
        <v>94469.565168000001</v>
      </c>
      <c r="AN50" s="241">
        <f>DB_FEConversion!BK50</f>
        <v>40067.736719999994</v>
      </c>
      <c r="AO50" s="241">
        <f>DB_FEConversion!BL50</f>
        <v>7085217.3876000009</v>
      </c>
      <c r="AP50" s="241">
        <f>DB_FEConversion!BM50</f>
        <v>10101584.327999998</v>
      </c>
      <c r="AQ50" s="241">
        <f>DB_FEConversion!BN50</f>
        <v>5001553.9945800006</v>
      </c>
      <c r="AR50" s="241">
        <f>SUM(DB_FEConversion!BP50,DB_FEConversion!BR50)</f>
        <v>287.77329936796895</v>
      </c>
      <c r="AS50" s="241">
        <f>DB_FEConversion!BQ50</f>
        <v>361.388328</v>
      </c>
      <c r="AT50" s="241">
        <f>SUM(DB_FEConversion!BT50,DB_FEConversion!BV50)</f>
        <v>70020.828401453182</v>
      </c>
      <c r="AU50" s="241">
        <f>DB_FEConversion!BU50</f>
        <v>109018.81228000001</v>
      </c>
      <c r="AV50" s="241">
        <f>SUM(DB_FEConversion!BX50,DB_FEConversion!BZ50)</f>
        <v>36802.417825195342</v>
      </c>
      <c r="AW50" s="241">
        <f>DB_FEConversion!BY50</f>
        <v>56617.504720000004</v>
      </c>
      <c r="AX50" s="241">
        <f>DB_FEConversion!CA50</f>
        <v>9093.7036319999988</v>
      </c>
      <c r="AY50" s="241">
        <f>DB_FEConversion!CB50</f>
        <v>42639.420415909088</v>
      </c>
      <c r="AZ50" s="241">
        <f>DB_FEConversion!CC50</f>
        <v>5980858.9272000007</v>
      </c>
      <c r="BA50" s="241">
        <f>DB_FEConversion!CD50</f>
        <v>3407728.7802272723</v>
      </c>
      <c r="BB50" s="241">
        <f>DB_FEConversion!CE50</f>
        <v>4476900.2495999997</v>
      </c>
      <c r="BC50" s="241">
        <f>DB_FEConversion!CG50</f>
        <v>146098.79680000001</v>
      </c>
      <c r="BD50" s="241">
        <f>DB_FEConversion!CH50</f>
        <v>219148.19520000002</v>
      </c>
      <c r="BE50" s="241">
        <f>DB_FEConversion!CI50</f>
        <v>194037.4645</v>
      </c>
      <c r="BF50" s="241">
        <f>DB_FEConversion!CK50</f>
        <v>27466573.798400003</v>
      </c>
      <c r="BG50" s="241">
        <f>DB_FEConversion!CL50</f>
        <v>41199860.6976</v>
      </c>
      <c r="BH50" s="241">
        <f>DB_FEConversion!CM50</f>
        <v>58211239.350000001</v>
      </c>
      <c r="BI50" s="241">
        <f>DB_FEConversion!CO50</f>
        <v>23375807.488000002</v>
      </c>
      <c r="BJ50" s="241">
        <f>DB_FEConversion!CP50</f>
        <v>35173285.329599991</v>
      </c>
      <c r="BK50" s="241">
        <f>SUM(DB_FEConversion!CS50:CT50)</f>
        <v>302944.24160000001</v>
      </c>
      <c r="BL50" s="241">
        <f>DB_FEConversion!CU50</f>
        <v>1288424.18986512</v>
      </c>
      <c r="BM50" s="241">
        <f>DB_FEConversion!CV50</f>
        <v>187259.49000000002</v>
      </c>
      <c r="BN50" s="241">
        <f>SUM(DB_FEConversion!CX50:CY50)</f>
        <v>37347032.685599998</v>
      </c>
      <c r="BO50" s="241">
        <f>DB_FEConversion!CZ50</f>
        <v>48999916.101048</v>
      </c>
      <c r="BP50" s="241">
        <f>DB_FEConversion!DA50</f>
        <v>61795631.700000003</v>
      </c>
      <c r="BQ50" s="241">
        <f>SUM(DB_FEConversion!DC50:DD50)</f>
        <v>32866121.156000003</v>
      </c>
      <c r="BR50" s="241">
        <f>DB_FEConversion!DE50</f>
        <v>34449179.593884006</v>
      </c>
      <c r="BS50" s="241">
        <f>DB_FEConversion!DH50</f>
        <v>186802.32</v>
      </c>
      <c r="BT50" s="241">
        <f>DB_FEConversion!DI50</f>
        <v>71070.822</v>
      </c>
      <c r="BU50" s="241">
        <f>DB_FEConversion!DJ50</f>
        <v>135356.13</v>
      </c>
      <c r="BV50" s="241">
        <f>DB_FEConversion!DL50</f>
        <v>29725934.400000002</v>
      </c>
      <c r="BW50" s="241">
        <f>DB_FEConversion!DM50</f>
        <v>7764384.5999999996</v>
      </c>
      <c r="BX50" s="241">
        <f>DB_FEConversion!DN50</f>
        <v>59621152.5</v>
      </c>
      <c r="BY50" s="241">
        <f>DB_FEConversion!DP50</f>
        <v>25989888</v>
      </c>
      <c r="BZ50" s="241">
        <f>DB_FEConversion!DQ50</f>
        <v>3820570.2</v>
      </c>
      <c r="CA50" s="205">
        <f t="shared" si="17"/>
        <v>827629.27714736806</v>
      </c>
      <c r="CB50" s="205">
        <f t="shared" si="18"/>
        <v>1790884.2621075199</v>
      </c>
      <c r="CC50" s="205">
        <f t="shared" si="19"/>
        <v>848759.65706554591</v>
      </c>
      <c r="CD50" s="205">
        <f t="shared" si="20"/>
        <v>135047086.64655191</v>
      </c>
      <c r="CE50" s="205">
        <f t="shared" si="21"/>
        <v>110867608.01602799</v>
      </c>
      <c r="CF50" s="205">
        <f t="shared" si="22"/>
        <v>260061643.1559236</v>
      </c>
      <c r="CG50" s="205">
        <f t="shared" si="23"/>
        <v>116193313.1799742</v>
      </c>
      <c r="CH50" s="205">
        <f t="shared" si="24"/>
        <v>80391850.802947029</v>
      </c>
      <c r="CI50" s="241">
        <f>SUM(DB_FEConversion!DS50:DW50)</f>
        <v>144063.74387537167</v>
      </c>
      <c r="CJ50" s="241">
        <f>SUM(DB_FEConversion!DX50:EB50)</f>
        <v>8987574.8410361633</v>
      </c>
      <c r="CK50" s="241">
        <f>SUM(DB_FEConversion!EC50:EG50)</f>
        <v>6271962.0892424472</v>
      </c>
      <c r="CL50" s="241">
        <f>SUM(DB_FEConversion!EH50:EJ50)</f>
        <v>41264.385098799998</v>
      </c>
      <c r="CM50" s="241">
        <f>SUM(DB_FEConversion!EK50:EM50)</f>
        <v>4538239.759908</v>
      </c>
      <c r="CN50" s="241">
        <f>SUM(DB_FEConversion!EN50:EP50)</f>
        <v>3061557.6244351994</v>
      </c>
      <c r="CO50" s="205">
        <f t="shared" si="8"/>
        <v>185328.12897417168</v>
      </c>
      <c r="CP50" s="205">
        <f t="shared" si="9"/>
        <v>13525814.600944163</v>
      </c>
      <c r="CQ50" s="205">
        <f t="shared" si="10"/>
        <v>9333519.7136776466</v>
      </c>
      <c r="CR50" s="205">
        <f t="shared" si="11"/>
        <v>1012957.4061215398</v>
      </c>
      <c r="CS50" s="205">
        <f t="shared" si="12"/>
        <v>148572901.24749607</v>
      </c>
      <c r="CT50" s="205">
        <f t="shared" si="13"/>
        <v>125526832.89365184</v>
      </c>
      <c r="CU50" s="267">
        <f t="shared" si="14"/>
        <v>0.22392650198764302</v>
      </c>
      <c r="CV50" s="267">
        <f t="shared" si="15"/>
        <v>0.1001562857579017</v>
      </c>
      <c r="CW50" s="267">
        <f t="shared" si="16"/>
        <v>8.0327511611797894E-2</v>
      </c>
    </row>
    <row r="51" spans="1:101" x14ac:dyDescent="0.2">
      <c r="A51" s="203">
        <v>42</v>
      </c>
      <c r="B51" s="203" t="s">
        <v>53</v>
      </c>
      <c r="C51" s="203">
        <v>1985</v>
      </c>
      <c r="D51" s="204" t="s">
        <v>203</v>
      </c>
      <c r="E51" s="241">
        <f>DB_FEConversion!E51</f>
        <v>0</v>
      </c>
      <c r="F51" s="241">
        <f>DB_FEConversion!F51</f>
        <v>3.8913951999999998</v>
      </c>
      <c r="G51" s="241">
        <f>SUM(DB_FEConversion!G51:H51)</f>
        <v>0.46832426666666671</v>
      </c>
      <c r="H51" s="241">
        <f>DB_FEConversion!I51</f>
        <v>125.75999999999999</v>
      </c>
      <c r="I51" s="241">
        <f>DB_FEConversion!J51</f>
        <v>223.70320000000001</v>
      </c>
      <c r="J51" s="241">
        <f>SUM(DB_FEConversion!K51:L51)</f>
        <v>122.86101333333333</v>
      </c>
      <c r="K51" s="241">
        <f>DB_FEConversion!M51</f>
        <v>118.4</v>
      </c>
      <c r="L51" s="241">
        <f>DB_FEConversion!N51</f>
        <v>112.89208000000001</v>
      </c>
      <c r="M51" s="241">
        <f>DB_FEConversion!O51</f>
        <v>15196.929071999999</v>
      </c>
      <c r="N51" s="241">
        <f>SUM(DB_FEConversion!P51:Q51)</f>
        <v>10447.692157200001</v>
      </c>
      <c r="O51" s="241">
        <f>DB_FEConversion!S51</f>
        <v>15607.562432000004</v>
      </c>
      <c r="P51" s="241">
        <f>DB_FEConversion!T51</f>
        <v>2630237.7239999999</v>
      </c>
      <c r="Q51" s="241">
        <f>SUM(DB_FEConversion!U51:V51)</f>
        <v>1677913.4355600001</v>
      </c>
      <c r="R51" s="241">
        <f>DB_FEConversion!X51</f>
        <v>5759933.7546666674</v>
      </c>
      <c r="S51" s="241">
        <f>DB_FEConversion!Y51</f>
        <v>2440276.1105999998</v>
      </c>
      <c r="T51" s="241">
        <f>SUM(DB_FEConversion!Z51:AB51)</f>
        <v>1610612.8860034463</v>
      </c>
      <c r="U51" s="241">
        <f>DB_FEConversion!AD51</f>
        <v>2186.2912763999998</v>
      </c>
      <c r="V51" s="241">
        <f>SUM(DB_FEConversion!AE51:AF51)</f>
        <v>50679.58181244001</v>
      </c>
      <c r="W51" s="241">
        <f>DB_FEConversion!AG51</f>
        <v>709513.39535999997</v>
      </c>
      <c r="X51" s="241">
        <f>SUM(DB_FEConversion!AH51:AI51)</f>
        <v>5537804.5517760012</v>
      </c>
      <c r="Y51" s="241">
        <f>DB_FEConversion!AJ51</f>
        <v>627011.83776000002</v>
      </c>
      <c r="Z51" s="241">
        <f>DB_FEConversion!AK51</f>
        <v>0</v>
      </c>
      <c r="AA51" s="241">
        <f>DB_FEConversion!AL51</f>
        <v>0</v>
      </c>
      <c r="AB51" s="241">
        <f>DB_FEConversion!AM51</f>
        <v>0</v>
      </c>
      <c r="AC51" s="241">
        <f>DB_FEConversion!AN51</f>
        <v>0</v>
      </c>
      <c r="AD51" s="241">
        <f>DB_FEConversion!AO51</f>
        <v>0</v>
      </c>
      <c r="AE51" s="241">
        <f>DB_FEConversion!AP51</f>
        <v>81.678239999999988</v>
      </c>
      <c r="AF51" s="241">
        <f>DB_FEConversion!AQ51</f>
        <v>11144.0448</v>
      </c>
      <c r="AG51" s="241">
        <f>DB_FEConversion!AR51</f>
        <v>9286.7039999999997</v>
      </c>
      <c r="AH51" s="241">
        <f>DB_FEConversion!AX51</f>
        <v>0</v>
      </c>
      <c r="AI51" s="241">
        <f>SUM(DB_FEConversion!AW51,DB_FEConversion!AY51,DB_FEConversion!AZ51)</f>
        <v>17379.449486243466</v>
      </c>
      <c r="AJ51" s="241">
        <f>DB_FEConversion!BF51</f>
        <v>723070.59579299996</v>
      </c>
      <c r="AK51" s="241">
        <f>SUM(DB_FEConversion!BE51,DB_FEConversion!BG51,DB_FEConversion!BH51)</f>
        <v>4836513.3488127142</v>
      </c>
      <c r="AL51" s="241">
        <f>DB_FEConversion!BI51</f>
        <v>669356.78010551992</v>
      </c>
      <c r="AM51" s="241">
        <f>DB_FEConversion!BJ51</f>
        <v>54797.854319999999</v>
      </c>
      <c r="AN51" s="241">
        <f>DB_FEConversion!BK51</f>
        <v>23241.622799999997</v>
      </c>
      <c r="AO51" s="241">
        <f>DB_FEConversion!BL51</f>
        <v>4109839.074</v>
      </c>
      <c r="AP51" s="241">
        <f>DB_FEConversion!BM51</f>
        <v>5859507.7199999997</v>
      </c>
      <c r="AQ51" s="241">
        <f>DB_FEConversion!BN51</f>
        <v>2901192.8517</v>
      </c>
      <c r="AR51" s="241">
        <f>SUM(DB_FEConversion!BP51,DB_FEConversion!BR51)</f>
        <v>200.09147318484389</v>
      </c>
      <c r="AS51" s="241">
        <f>DB_FEConversion!BQ51</f>
        <v>251.27669279999998</v>
      </c>
      <c r="AT51" s="241">
        <f>SUM(DB_FEConversion!BT51,DB_FEConversion!BV51)</f>
        <v>48686.138495965672</v>
      </c>
      <c r="AU51" s="241">
        <f>DB_FEConversion!BU51</f>
        <v>75801.802328000005</v>
      </c>
      <c r="AV51" s="241">
        <f>SUM(DB_FEConversion!BX51,DB_FEConversion!BZ51)</f>
        <v>25589.066169726586</v>
      </c>
      <c r="AW51" s="241">
        <f>DB_FEConversion!BY51</f>
        <v>39366.681872000001</v>
      </c>
      <c r="AX51" s="241">
        <f>DB_FEConversion!CA51</f>
        <v>8628.5908799999997</v>
      </c>
      <c r="AY51" s="241">
        <f>DB_FEConversion!CB51</f>
        <v>40458.555613636359</v>
      </c>
      <c r="AZ51" s="241">
        <f>DB_FEConversion!CC51</f>
        <v>5674957.8480000002</v>
      </c>
      <c r="BA51" s="241">
        <f>DB_FEConversion!CD51</f>
        <v>3233434.7659090906</v>
      </c>
      <c r="BB51" s="241">
        <f>DB_FEConversion!CE51</f>
        <v>4247921.6639999999</v>
      </c>
      <c r="BC51" s="241">
        <f>DB_FEConversion!CG51</f>
        <v>68392.403200000001</v>
      </c>
      <c r="BD51" s="241">
        <f>DB_FEConversion!CH51</f>
        <v>102588.60479999999</v>
      </c>
      <c r="BE51" s="241">
        <f>DB_FEConversion!CI51</f>
        <v>90833.660499999998</v>
      </c>
      <c r="BF51" s="241">
        <f>DB_FEConversion!CK51</f>
        <v>12857771.8016</v>
      </c>
      <c r="BG51" s="241">
        <f>DB_FEConversion!CL51</f>
        <v>19286657.702399999</v>
      </c>
      <c r="BH51" s="241">
        <f>DB_FEConversion!CM51</f>
        <v>27250098.149999999</v>
      </c>
      <c r="BI51" s="241">
        <f>DB_FEConversion!CO51</f>
        <v>10942784.512</v>
      </c>
      <c r="BJ51" s="241">
        <f>DB_FEConversion!CP51</f>
        <v>16465471.070399994</v>
      </c>
      <c r="BK51" s="241">
        <f>SUM(DB_FEConversion!CS51:CT51)</f>
        <v>37836.344000000005</v>
      </c>
      <c r="BL51" s="241">
        <f>DB_FEConversion!CU51</f>
        <v>160918.26208079999</v>
      </c>
      <c r="BM51" s="241">
        <f>DB_FEConversion!CV51</f>
        <v>23387.850000000002</v>
      </c>
      <c r="BN51" s="241">
        <f>SUM(DB_FEConversion!CX51:CY51)</f>
        <v>4664472.8039999995</v>
      </c>
      <c r="BO51" s="241">
        <f>DB_FEConversion!CZ51</f>
        <v>6119864.4073199993</v>
      </c>
      <c r="BP51" s="241">
        <f>DB_FEConversion!DA51</f>
        <v>7717990.5</v>
      </c>
      <c r="BQ51" s="241">
        <f>SUM(DB_FEConversion!DC51:DD51)</f>
        <v>4104827.54</v>
      </c>
      <c r="BR51" s="241">
        <f>DB_FEConversion!DE51</f>
        <v>4302544.2660600003</v>
      </c>
      <c r="BS51" s="241">
        <f>DB_FEConversion!DH51</f>
        <v>3028.5553599999998</v>
      </c>
      <c r="BT51" s="241">
        <f>DB_FEConversion!DI51</f>
        <v>1152.2443559999999</v>
      </c>
      <c r="BU51" s="241">
        <f>DB_FEConversion!DJ51</f>
        <v>2194.4777399999998</v>
      </c>
      <c r="BV51" s="241">
        <f>DB_FEConversion!DL51</f>
        <v>481935.33120000002</v>
      </c>
      <c r="BW51" s="241">
        <f>DB_FEConversion!DM51</f>
        <v>125881.03079999999</v>
      </c>
      <c r="BX51" s="241">
        <f>DB_FEConversion!DN51</f>
        <v>966615.19499999983</v>
      </c>
      <c r="BY51" s="241">
        <f>DB_FEConversion!DP51</f>
        <v>421364.22399999999</v>
      </c>
      <c r="BZ51" s="241">
        <f>DB_FEConversion!DQ51</f>
        <v>61941.459600000009</v>
      </c>
      <c r="CA51" s="205">
        <f t="shared" si="17"/>
        <v>190348.73782158486</v>
      </c>
      <c r="CB51" s="205">
        <f t="shared" si="18"/>
        <v>275361.97148199996</v>
      </c>
      <c r="CC51" s="205">
        <f t="shared" si="19"/>
        <v>263783.22870858648</v>
      </c>
      <c r="CD51" s="205">
        <f t="shared" si="20"/>
        <v>31911754.517248962</v>
      </c>
      <c r="CE51" s="205">
        <f t="shared" si="21"/>
        <v>27286342.081607997</v>
      </c>
      <c r="CF51" s="205">
        <f t="shared" si="22"/>
        <v>61162020.847177804</v>
      </c>
      <c r="CG51" s="205">
        <f t="shared" si="23"/>
        <v>26389729.690335244</v>
      </c>
      <c r="CH51" s="205">
        <f t="shared" si="24"/>
        <v>22480049.256015442</v>
      </c>
      <c r="CI51" s="241">
        <f>SUM(DB_FEConversion!DS51:DW51)</f>
        <v>91154.030413742992</v>
      </c>
      <c r="CJ51" s="241">
        <f>SUM(DB_FEConversion!DX51:EB51)</f>
        <v>5786651.216009195</v>
      </c>
      <c r="CK51" s="241">
        <f>SUM(DB_FEConversion!EC51:EG51)</f>
        <v>4026850.9462651182</v>
      </c>
      <c r="CL51" s="241">
        <f>SUM(DB_FEConversion!EH51:EJ51)</f>
        <v>25088.584411599997</v>
      </c>
      <c r="CM51" s="241">
        <f>SUM(DB_FEConversion!EK51:EM51)</f>
        <v>2811203.7552936003</v>
      </c>
      <c r="CN51" s="241">
        <f>SUM(DB_FEConversion!EN51:EP51)</f>
        <v>1909928.2939231999</v>
      </c>
      <c r="CO51" s="205">
        <f t="shared" si="8"/>
        <v>116242.61482534299</v>
      </c>
      <c r="CP51" s="205">
        <f t="shared" si="9"/>
        <v>8597854.9713027962</v>
      </c>
      <c r="CQ51" s="205">
        <f t="shared" si="10"/>
        <v>5936779.2401883183</v>
      </c>
      <c r="CR51" s="205">
        <f t="shared" si="11"/>
        <v>306591.35264692781</v>
      </c>
      <c r="CS51" s="205">
        <f t="shared" si="12"/>
        <v>40509609.488551758</v>
      </c>
      <c r="CT51" s="205">
        <f t="shared" si="13"/>
        <v>32326508.930523563</v>
      </c>
      <c r="CU51" s="267">
        <f t="shared" si="14"/>
        <v>0.61068235153887895</v>
      </c>
      <c r="CV51" s="267">
        <f t="shared" si="15"/>
        <v>0.26942595608948666</v>
      </c>
      <c r="CW51" s="267">
        <f t="shared" si="16"/>
        <v>0.22496551915658897</v>
      </c>
    </row>
    <row r="52" spans="1:101" x14ac:dyDescent="0.2">
      <c r="A52" s="203">
        <v>43</v>
      </c>
      <c r="B52" s="203" t="s">
        <v>54</v>
      </c>
      <c r="C52" s="203">
        <v>1985</v>
      </c>
      <c r="D52" s="204" t="s">
        <v>203</v>
      </c>
      <c r="E52" s="241">
        <f>DB_FEConversion!E52</f>
        <v>0</v>
      </c>
      <c r="F52" s="241">
        <f>DB_FEConversion!F52</f>
        <v>0</v>
      </c>
      <c r="G52" s="241">
        <f>SUM(DB_FEConversion!G52:H52)</f>
        <v>0</v>
      </c>
      <c r="H52" s="241">
        <f>DB_FEConversion!I52</f>
        <v>0</v>
      </c>
      <c r="I52" s="241">
        <f>DB_FEConversion!J52</f>
        <v>0</v>
      </c>
      <c r="J52" s="241">
        <f>SUM(DB_FEConversion!K52:L52)</f>
        <v>0</v>
      </c>
      <c r="K52" s="241">
        <f>DB_FEConversion!M52</f>
        <v>0</v>
      </c>
      <c r="L52" s="241">
        <f>DB_FEConversion!N52</f>
        <v>0</v>
      </c>
      <c r="M52" s="241">
        <f>DB_FEConversion!O52</f>
        <v>164074.215968</v>
      </c>
      <c r="N52" s="241">
        <f>SUM(DB_FEConversion!P52:Q52)</f>
        <v>112798.90109679999</v>
      </c>
      <c r="O52" s="241">
        <f>DB_FEConversion!S52</f>
        <v>168507.63447466667</v>
      </c>
      <c r="P52" s="241">
        <f>DB_FEConversion!T52</f>
        <v>28397460.456</v>
      </c>
      <c r="Q52" s="241">
        <f>SUM(DB_FEConversion!U52:V52)</f>
        <v>18115655.478640001</v>
      </c>
      <c r="R52" s="241">
        <f>DB_FEConversion!X52</f>
        <v>62187341.294222221</v>
      </c>
      <c r="S52" s="241">
        <f>DB_FEConversion!Y52</f>
        <v>26346532.7564</v>
      </c>
      <c r="T52" s="241">
        <f>SUM(DB_FEConversion!Z52:AB52)</f>
        <v>17389042.565571118</v>
      </c>
      <c r="U52" s="241">
        <f>DB_FEConversion!AD52</f>
        <v>708.56117639999991</v>
      </c>
      <c r="V52" s="241">
        <f>SUM(DB_FEConversion!AE52:AF52)</f>
        <v>16424.885602440001</v>
      </c>
      <c r="W52" s="241">
        <f>DB_FEConversion!AG52</f>
        <v>229948.15535999998</v>
      </c>
      <c r="X52" s="241">
        <f>SUM(DB_FEConversion!AH52:AI52)</f>
        <v>1794762.3677759999</v>
      </c>
      <c r="Y52" s="241">
        <f>DB_FEConversion!AJ52</f>
        <v>203209.99775999997</v>
      </c>
      <c r="Z52" s="241">
        <f>DB_FEConversion!AK52</f>
        <v>0</v>
      </c>
      <c r="AA52" s="241">
        <f>DB_FEConversion!AL52</f>
        <v>0</v>
      </c>
      <c r="AB52" s="241">
        <f>DB_FEConversion!AM52</f>
        <v>0</v>
      </c>
      <c r="AC52" s="241">
        <f>DB_FEConversion!AN52</f>
        <v>0</v>
      </c>
      <c r="AD52" s="241">
        <f>DB_FEConversion!AO52</f>
        <v>0</v>
      </c>
      <c r="AE52" s="241">
        <f>DB_FEConversion!AP52</f>
        <v>3.4492499999999997</v>
      </c>
      <c r="AF52" s="241">
        <f>DB_FEConversion!AQ52</f>
        <v>470.61</v>
      </c>
      <c r="AG52" s="241">
        <f>DB_FEConversion!AR52</f>
        <v>392.17500000000001</v>
      </c>
      <c r="AH52" s="241">
        <f>DB_FEConversion!AX52</f>
        <v>0</v>
      </c>
      <c r="AI52" s="241">
        <f>SUM(DB_FEConversion!AW52,DB_FEConversion!AY52,DB_FEConversion!AZ52)</f>
        <v>20020.520086994373</v>
      </c>
      <c r="AJ52" s="241">
        <f>DB_FEConversion!BF52</f>
        <v>832952.12537354999</v>
      </c>
      <c r="AK52" s="241">
        <f>SUM(DB_FEConversion!BE52,DB_FEConversion!BG52,DB_FEConversion!BH52)</f>
        <v>5571494.8121668529</v>
      </c>
      <c r="AL52" s="241">
        <f>DB_FEConversion!BI52</f>
        <v>771075.681774372</v>
      </c>
      <c r="AM52" s="241">
        <f>DB_FEConversion!BJ52</f>
        <v>29076.516216</v>
      </c>
      <c r="AN52" s="241">
        <f>DB_FEConversion!BK52</f>
        <v>12332.333639999997</v>
      </c>
      <c r="AO52" s="241">
        <f>DB_FEConversion!BL52</f>
        <v>2180738.7162000001</v>
      </c>
      <c r="AP52" s="241">
        <f>DB_FEConversion!BM52</f>
        <v>3109137.635999999</v>
      </c>
      <c r="AQ52" s="241">
        <f>DB_FEConversion!BN52</f>
        <v>1539413.9432100002</v>
      </c>
      <c r="AR52" s="241">
        <f>SUM(DB_FEConversion!BP52,DB_FEConversion!BR52)</f>
        <v>734.6475997129694</v>
      </c>
      <c r="AS52" s="241">
        <f>DB_FEConversion!BQ52</f>
        <v>922.57714080000005</v>
      </c>
      <c r="AT52" s="241">
        <f>SUM(DB_FEConversion!BT52,DB_FEConversion!BV52)</f>
        <v>178754.01793015329</v>
      </c>
      <c r="AU52" s="241">
        <f>DB_FEConversion!BU52</f>
        <v>278310.77080800006</v>
      </c>
      <c r="AV52" s="241">
        <f>SUM(DB_FEConversion!BX52,DB_FEConversion!BZ52)</f>
        <v>93951.759868945403</v>
      </c>
      <c r="AW52" s="241">
        <f>DB_FEConversion!BY52</f>
        <v>144537.08539200001</v>
      </c>
      <c r="AX52" s="241">
        <f>DB_FEConversion!CA52</f>
        <v>11982.335664</v>
      </c>
      <c r="AY52" s="241">
        <f>DB_FEConversion!CB52</f>
        <v>56183.912365909098</v>
      </c>
      <c r="AZ52" s="241">
        <f>DB_FEConversion!CC52</f>
        <v>7880689.9944000011</v>
      </c>
      <c r="BA52" s="241">
        <f>DB_FEConversion!CD52</f>
        <v>4490200.2252272731</v>
      </c>
      <c r="BB52" s="241">
        <f>DB_FEConversion!CE52</f>
        <v>5898996.0192000009</v>
      </c>
      <c r="BC52" s="241">
        <f>DB_FEConversion!CG52</f>
        <v>85476.054400000008</v>
      </c>
      <c r="BD52" s="241">
        <f>DB_FEConversion!CH52</f>
        <v>128214.08159999999</v>
      </c>
      <c r="BE52" s="241">
        <f>DB_FEConversion!CI52</f>
        <v>113522.88475</v>
      </c>
      <c r="BF52" s="241">
        <f>DB_FEConversion!CK52</f>
        <v>16069498.2272</v>
      </c>
      <c r="BG52" s="241">
        <f>DB_FEConversion!CL52</f>
        <v>24104247.340799998</v>
      </c>
      <c r="BH52" s="241">
        <f>DB_FEConversion!CM52</f>
        <v>34056865.424999997</v>
      </c>
      <c r="BI52" s="241">
        <f>DB_FEConversion!CO52</f>
        <v>13676168.704</v>
      </c>
      <c r="BJ52" s="241">
        <f>DB_FEConversion!CP52</f>
        <v>20578360.096799996</v>
      </c>
      <c r="BK52" s="241">
        <f>SUM(DB_FEConversion!CS52:CT52)</f>
        <v>415750.53520000004</v>
      </c>
      <c r="BL52" s="241">
        <f>DB_FEConversion!CU52</f>
        <v>1768190.2242866401</v>
      </c>
      <c r="BM52" s="241">
        <f>DB_FEConversion!CV52</f>
        <v>256988.65500000003</v>
      </c>
      <c r="BN52" s="241">
        <f>SUM(DB_FEConversion!CX52:CY52)</f>
        <v>51253817.353199996</v>
      </c>
      <c r="BO52" s="241">
        <f>DB_FEConversion!CZ52</f>
        <v>67245844.437156007</v>
      </c>
      <c r="BP52" s="241">
        <f>DB_FEConversion!DA52</f>
        <v>84806256.150000006</v>
      </c>
      <c r="BQ52" s="241">
        <f>SUM(DB_FEConversion!DC52:DD52)</f>
        <v>45104364.381999999</v>
      </c>
      <c r="BR52" s="241">
        <f>DB_FEConversion!DE52</f>
        <v>47276900.784498006</v>
      </c>
      <c r="BS52" s="241">
        <f>DB_FEConversion!DH52</f>
        <v>71582.079360000003</v>
      </c>
      <c r="BT52" s="241">
        <f>DB_FEConversion!DI52</f>
        <v>27234.122255999995</v>
      </c>
      <c r="BU52" s="241">
        <f>DB_FEConversion!DJ52</f>
        <v>51868.056239999991</v>
      </c>
      <c r="BV52" s="241">
        <f>DB_FEConversion!DL52</f>
        <v>11390887.411200002</v>
      </c>
      <c r="BW52" s="241">
        <f>DB_FEConversion!DM52</f>
        <v>2975288.5007999996</v>
      </c>
      <c r="BX52" s="241">
        <f>DB_FEConversion!DN52</f>
        <v>22846643.819999997</v>
      </c>
      <c r="BY52" s="241">
        <f>DB_FEConversion!DP52</f>
        <v>9959245.824000001</v>
      </c>
      <c r="BZ52" s="241">
        <f>DB_FEConversion!DQ52</f>
        <v>1464030.8496000001</v>
      </c>
      <c r="CA52" s="205">
        <f t="shared" si="17"/>
        <v>779388.39483411296</v>
      </c>
      <c r="CB52" s="205">
        <f t="shared" si="18"/>
        <v>2037359.9063802401</v>
      </c>
      <c r="CC52" s="205">
        <f t="shared" si="19"/>
        <v>695848.88216001005</v>
      </c>
      <c r="CD52" s="205">
        <f t="shared" si="20"/>
        <v>118415217.0668637</v>
      </c>
      <c r="CE52" s="205">
        <f t="shared" si="21"/>
        <v>112719346.52820401</v>
      </c>
      <c r="CF52" s="205">
        <f t="shared" si="22"/>
        <v>218862701.73039234</v>
      </c>
      <c r="CG52" s="205">
        <f t="shared" si="23"/>
        <v>103593351.24321333</v>
      </c>
      <c r="CH52" s="205">
        <f t="shared" si="24"/>
        <v>86852871.38186112</v>
      </c>
      <c r="CI52" s="241">
        <f>SUM(DB_FEConversion!DS52:DW52)</f>
        <v>182972.9814345293</v>
      </c>
      <c r="CJ52" s="241">
        <f>SUM(DB_FEConversion!DX52:EB52)</f>
        <v>11189142.70448369</v>
      </c>
      <c r="CK52" s="241">
        <f>SUM(DB_FEConversion!EC52:EG52)</f>
        <v>7732560.9111167202</v>
      </c>
      <c r="CL52" s="241">
        <f>SUM(DB_FEConversion!EH52:EJ52)</f>
        <v>52770.298116000005</v>
      </c>
      <c r="CM52" s="241">
        <f>SUM(DB_FEConversion!EK52:EM52)</f>
        <v>5926339.6778015997</v>
      </c>
      <c r="CN52" s="241">
        <f>SUM(DB_FEConversion!EN52:EP52)</f>
        <v>4029744.2231327994</v>
      </c>
      <c r="CO52" s="205">
        <f t="shared" si="8"/>
        <v>235743.27955052932</v>
      </c>
      <c r="CP52" s="205">
        <f t="shared" si="9"/>
        <v>17115482.382285289</v>
      </c>
      <c r="CQ52" s="205">
        <f t="shared" si="10"/>
        <v>11762305.13424952</v>
      </c>
      <c r="CR52" s="205">
        <f t="shared" si="11"/>
        <v>1015131.6743846423</v>
      </c>
      <c r="CS52" s="205">
        <f t="shared" si="12"/>
        <v>135530699.44914898</v>
      </c>
      <c r="CT52" s="205">
        <f t="shared" si="13"/>
        <v>115355656.37746285</v>
      </c>
      <c r="CU52" s="267">
        <f t="shared" si="14"/>
        <v>0.3024721449704233</v>
      </c>
      <c r="CV52" s="267">
        <f t="shared" si="15"/>
        <v>0.14453786266862098</v>
      </c>
      <c r="CW52" s="267">
        <f t="shared" si="16"/>
        <v>0.11354305071793977</v>
      </c>
    </row>
    <row r="53" spans="1:101" x14ac:dyDescent="0.2">
      <c r="A53" s="203">
        <v>50</v>
      </c>
      <c r="B53" s="203" t="s">
        <v>55</v>
      </c>
      <c r="C53" s="203">
        <v>1985</v>
      </c>
      <c r="D53" s="204" t="s">
        <v>204</v>
      </c>
      <c r="E53" s="241">
        <f>DB_FEConversion!E53</f>
        <v>0</v>
      </c>
      <c r="F53" s="241">
        <f>DB_FEConversion!F53</f>
        <v>22005.5966438</v>
      </c>
      <c r="G53" s="241">
        <f>SUM(DB_FEConversion!G53:H53)</f>
        <v>2648.3444577333335</v>
      </c>
      <c r="H53" s="241">
        <f>DB_FEConversion!I53</f>
        <v>711164.94</v>
      </c>
      <c r="I53" s="241">
        <f>DB_FEConversion!J53</f>
        <v>1265027.6145500001</v>
      </c>
      <c r="J53" s="241">
        <f>SUM(DB_FEConversion!K53:L53)</f>
        <v>694771.35158666677</v>
      </c>
      <c r="K53" s="241">
        <f>DB_FEConversion!M53</f>
        <v>669544.6</v>
      </c>
      <c r="L53" s="241">
        <f>DB_FEConversion!N53</f>
        <v>638397.6566450001</v>
      </c>
      <c r="M53" s="241">
        <f>DB_FEConversion!O53</f>
        <v>10916.335247999999</v>
      </c>
      <c r="N53" s="241">
        <f>SUM(DB_FEConversion!P53:Q53)</f>
        <v>7504.8392748000006</v>
      </c>
      <c r="O53" s="241">
        <f>DB_FEConversion!S53</f>
        <v>11211.303488000001</v>
      </c>
      <c r="P53" s="241">
        <f>DB_FEConversion!T53</f>
        <v>1889365.716</v>
      </c>
      <c r="Q53" s="241">
        <f>SUM(DB_FEConversion!U53:V53)</f>
        <v>1205287.29804</v>
      </c>
      <c r="R53" s="241">
        <f>DB_FEConversion!X53</f>
        <v>4137504.8586666668</v>
      </c>
      <c r="S53" s="241">
        <f>DB_FEConversion!Y53</f>
        <v>1752911.5253999999</v>
      </c>
      <c r="T53" s="241">
        <f>SUM(DB_FEConversion!Z53:AB53)</f>
        <v>1156943.6255879384</v>
      </c>
      <c r="U53" s="241">
        <f>DB_FEConversion!AD53</f>
        <v>145.94145719999997</v>
      </c>
      <c r="V53" s="241">
        <f>SUM(DB_FEConversion!AE53:AF53)</f>
        <v>3383.0130961199993</v>
      </c>
      <c r="W53" s="241">
        <f>DB_FEConversion!AG53</f>
        <v>47362.133279999987</v>
      </c>
      <c r="X53" s="241">
        <f>SUM(DB_FEConversion!AH53:AI53)</f>
        <v>369664.95484799991</v>
      </c>
      <c r="Y53" s="241">
        <f>DB_FEConversion!AJ53</f>
        <v>41854.908479999991</v>
      </c>
      <c r="Z53" s="241">
        <f>DB_FEConversion!AK53</f>
        <v>0.19400000000000001</v>
      </c>
      <c r="AA53" s="241">
        <f>DB_FEConversion!AL53</f>
        <v>0.21021000000000001</v>
      </c>
      <c r="AB53" s="241">
        <f>DB_FEConversion!AM53</f>
        <v>17.266000000000002</v>
      </c>
      <c r="AC53" s="241">
        <f>DB_FEConversion!AN53</f>
        <v>47.501999999999995</v>
      </c>
      <c r="AD53" s="241">
        <f>DB_FEConversion!AO53</f>
        <v>9.2635000000000005</v>
      </c>
      <c r="AE53" s="241">
        <f>DB_FEConversion!AP53</f>
        <v>875.28167999999994</v>
      </c>
      <c r="AF53" s="241">
        <f>DB_FEConversion!AQ53</f>
        <v>119421.9936</v>
      </c>
      <c r="AG53" s="241">
        <f>DB_FEConversion!AR53</f>
        <v>99518.328000000009</v>
      </c>
      <c r="AH53" s="241">
        <f>DB_FEConversion!AX53</f>
        <v>0</v>
      </c>
      <c r="AI53" s="241">
        <f>SUM(DB_FEConversion!AW53,DB_FEConversion!AY53,DB_FEConversion!AZ53)</f>
        <v>46981.639780232996</v>
      </c>
      <c r="AJ53" s="241">
        <f>DB_FEConversion!BF53</f>
        <v>1954667.3382327</v>
      </c>
      <c r="AK53" s="241">
        <f>SUM(DB_FEConversion!BE53,DB_FEConversion!BG53,DB_FEConversion!BH53)</f>
        <v>13074483.638050035</v>
      </c>
      <c r="AL53" s="241">
        <f>DB_FEConversion!BI53</f>
        <v>1809463.4788211279</v>
      </c>
      <c r="AM53" s="241">
        <f>DB_FEConversion!BJ53</f>
        <v>5377.4772480000001</v>
      </c>
      <c r="AN53" s="241">
        <f>DB_FEConversion!BK53</f>
        <v>2280.7699199999997</v>
      </c>
      <c r="AO53" s="241">
        <f>DB_FEConversion!BL53</f>
        <v>403310.79360000003</v>
      </c>
      <c r="AP53" s="241">
        <f>DB_FEConversion!BM53</f>
        <v>575011.00799999991</v>
      </c>
      <c r="AQ53" s="241">
        <f>DB_FEConversion!BN53</f>
        <v>284702.72688000003</v>
      </c>
      <c r="AR53" s="241">
        <f>SUM(DB_FEConversion!BP53,DB_FEConversion!BR53)</f>
        <v>25.644121871250022</v>
      </c>
      <c r="AS53" s="241">
        <f>DB_FEConversion!BQ53</f>
        <v>32.204121600000001</v>
      </c>
      <c r="AT53" s="241">
        <f>SUM(DB_FEConversion!BT53,DB_FEConversion!BV53)</f>
        <v>6239.7125132750061</v>
      </c>
      <c r="AU53" s="241">
        <f>DB_FEConversion!BU53</f>
        <v>9714.9100160000016</v>
      </c>
      <c r="AV53" s="241">
        <f>SUM(DB_FEConversion!BX53,DB_FEConversion!BZ53)</f>
        <v>3279.5457046875035</v>
      </c>
      <c r="AW53" s="241">
        <f>DB_FEConversion!BY53</f>
        <v>5045.3123840000007</v>
      </c>
      <c r="AX53" s="241">
        <f>DB_FEConversion!CA53</f>
        <v>1291.8592959999999</v>
      </c>
      <c r="AY53" s="241">
        <f>DB_FEConversion!CB53</f>
        <v>6057.3924409090914</v>
      </c>
      <c r="AZ53" s="241">
        <f>DB_FEConversion!CC53</f>
        <v>849645.92160000012</v>
      </c>
      <c r="BA53" s="241">
        <f>DB_FEConversion!CD53</f>
        <v>484104.85772727273</v>
      </c>
      <c r="BB53" s="241">
        <f>DB_FEConversion!CE53</f>
        <v>635992.26880000008</v>
      </c>
      <c r="BC53" s="241">
        <f>DB_FEConversion!CG53</f>
        <v>8951.8528000000006</v>
      </c>
      <c r="BD53" s="241">
        <f>DB_FEConversion!CH53</f>
        <v>13427.779199999999</v>
      </c>
      <c r="BE53" s="241">
        <f>DB_FEConversion!CI53</f>
        <v>11889.1795</v>
      </c>
      <c r="BF53" s="241">
        <f>DB_FEConversion!CK53</f>
        <v>1682948.3264000001</v>
      </c>
      <c r="BG53" s="241">
        <f>DB_FEConversion!CL53</f>
        <v>2524422.4896</v>
      </c>
      <c r="BH53" s="241">
        <f>DB_FEConversion!CM53</f>
        <v>3566753.85</v>
      </c>
      <c r="BI53" s="241">
        <f>DB_FEConversion!CO53</f>
        <v>1432296.4480000001</v>
      </c>
      <c r="BJ53" s="241">
        <f>DB_FEConversion!CP53</f>
        <v>2155158.5615999992</v>
      </c>
      <c r="BK53" s="241">
        <f>SUM(DB_FEConversion!CS53:CT53)</f>
        <v>131904.9368</v>
      </c>
      <c r="BL53" s="241">
        <f>DB_FEConversion!CU53</f>
        <v>560992.71086376009</v>
      </c>
      <c r="BM53" s="241">
        <f>DB_FEConversion!CV53</f>
        <v>81534.645000000019</v>
      </c>
      <c r="BN53" s="241">
        <f>SUM(DB_FEConversion!CX53:CY53)</f>
        <v>16261269.5988</v>
      </c>
      <c r="BO53" s="241">
        <f>DB_FEConversion!CZ53</f>
        <v>21335050.973003998</v>
      </c>
      <c r="BP53" s="241">
        <f>DB_FEConversion!DA53</f>
        <v>26906432.850000001</v>
      </c>
      <c r="BQ53" s="241">
        <f>SUM(DB_FEConversion!DC53:DD53)</f>
        <v>14310236.138</v>
      </c>
      <c r="BR53" s="241">
        <f>DB_FEConversion!DE53</f>
        <v>14999515.531782003</v>
      </c>
      <c r="BS53" s="241">
        <f>DB_FEConversion!DH53</f>
        <v>18837.285200000002</v>
      </c>
      <c r="BT53" s="241">
        <f>DB_FEConversion!DI53</f>
        <v>7166.8346699999993</v>
      </c>
      <c r="BU53" s="241">
        <f>DB_FEConversion!DJ53</f>
        <v>13649.413050000001</v>
      </c>
      <c r="BV53" s="241">
        <f>DB_FEConversion!DL53</f>
        <v>2997585.3840000001</v>
      </c>
      <c r="BW53" s="241">
        <f>DB_FEConversion!DM53</f>
        <v>782966.33100000001</v>
      </c>
      <c r="BX53" s="241">
        <f>DB_FEConversion!DN53</f>
        <v>6012241.4625000004</v>
      </c>
      <c r="BY53" s="241">
        <f>DB_FEConversion!DP53</f>
        <v>2620839.6800000002</v>
      </c>
      <c r="BZ53" s="241">
        <f>DB_FEConversion!DQ53</f>
        <v>385269.14700000006</v>
      </c>
      <c r="CA53" s="205">
        <f t="shared" si="17"/>
        <v>178326.80785107127</v>
      </c>
      <c r="CB53" s="205">
        <f t="shared" si="18"/>
        <v>611129.96477396006</v>
      </c>
      <c r="CC53" s="205">
        <f t="shared" si="19"/>
        <v>179635.91094299546</v>
      </c>
      <c r="CD53" s="205">
        <f t="shared" si="20"/>
        <v>26922999.124025974</v>
      </c>
      <c r="CE53" s="205">
        <f t="shared" si="21"/>
        <v>27122469.616209999</v>
      </c>
      <c r="CF53" s="205">
        <f t="shared" si="22"/>
        <v>55821016.33337865</v>
      </c>
      <c r="CG53" s="205">
        <f t="shared" si="23"/>
        <v>23660648.911585815</v>
      </c>
      <c r="CH53" s="205">
        <f t="shared" si="24"/>
        <v>19340329.834998939</v>
      </c>
      <c r="CI53" s="241">
        <f>SUM(DB_FEConversion!DS53:DW53)</f>
        <v>105998.35127033101</v>
      </c>
      <c r="CJ53" s="241">
        <f>SUM(DB_FEConversion!DX53:EB53)</f>
        <v>6061674.9005565206</v>
      </c>
      <c r="CK53" s="241">
        <f>SUM(DB_FEConversion!EC53:EG53)</f>
        <v>4111010.9356185263</v>
      </c>
      <c r="CL53" s="241">
        <f>SUM(DB_FEConversion!EH53:EJ53)</f>
        <v>9931.5753884000005</v>
      </c>
      <c r="CM53" s="241">
        <f>SUM(DB_FEConversion!EK53:EM53)</f>
        <v>1147724.8302024</v>
      </c>
      <c r="CN53" s="241">
        <f>SUM(DB_FEConversion!EN53:EP53)</f>
        <v>788624.45140480006</v>
      </c>
      <c r="CO53" s="205">
        <f t="shared" si="8"/>
        <v>115929.92665873101</v>
      </c>
      <c r="CP53" s="205">
        <f t="shared" si="9"/>
        <v>7209399.7307589203</v>
      </c>
      <c r="CQ53" s="205">
        <f t="shared" si="10"/>
        <v>4899635.387023326</v>
      </c>
      <c r="CR53" s="205">
        <f t="shared" si="11"/>
        <v>294256.73450980231</v>
      </c>
      <c r="CS53" s="205">
        <f t="shared" si="12"/>
        <v>34132398.854784891</v>
      </c>
      <c r="CT53" s="205">
        <f t="shared" si="13"/>
        <v>28560284.298609141</v>
      </c>
      <c r="CU53" s="267">
        <f t="shared" si="14"/>
        <v>0.65009814315495018</v>
      </c>
      <c r="CV53" s="267">
        <f t="shared" si="15"/>
        <v>0.26777847807918553</v>
      </c>
      <c r="CW53" s="267">
        <f t="shared" si="16"/>
        <v>0.2070795017217022</v>
      </c>
    </row>
    <row r="54" spans="1:101" x14ac:dyDescent="0.2">
      <c r="A54" s="203">
        <v>51</v>
      </c>
      <c r="B54" s="203" t="s">
        <v>56</v>
      </c>
      <c r="C54" s="203">
        <v>1985</v>
      </c>
      <c r="D54" s="204" t="s">
        <v>204</v>
      </c>
      <c r="E54" s="241">
        <f>DB_FEConversion!E54</f>
        <v>0</v>
      </c>
      <c r="F54" s="241">
        <f>DB_FEConversion!F54</f>
        <v>2913.1957316000003</v>
      </c>
      <c r="G54" s="241">
        <f>SUM(DB_FEConversion!G54:H54)</f>
        <v>350.59925413333332</v>
      </c>
      <c r="H54" s="241">
        <f>DB_FEConversion!I54</f>
        <v>94147.079999999987</v>
      </c>
      <c r="I54" s="241">
        <f>DB_FEConversion!J54</f>
        <v>167469.80810000002</v>
      </c>
      <c r="J54" s="241">
        <f>SUM(DB_FEConversion!K54:L54)</f>
        <v>91976.826106666675</v>
      </c>
      <c r="K54" s="241">
        <f>DB_FEConversion!M54</f>
        <v>88637.2</v>
      </c>
      <c r="L54" s="241">
        <f>DB_FEConversion!N54</f>
        <v>84513.833390000014</v>
      </c>
      <c r="M54" s="241">
        <f>DB_FEConversion!O54</f>
        <v>28245.304880000003</v>
      </c>
      <c r="N54" s="241">
        <f>SUM(DB_FEConversion!P54:Q54)</f>
        <v>19418.281737999998</v>
      </c>
      <c r="O54" s="241">
        <f>DB_FEConversion!S54</f>
        <v>29008.515946666674</v>
      </c>
      <c r="P54" s="241">
        <f>DB_FEConversion!T54</f>
        <v>4888610.4600000009</v>
      </c>
      <c r="Q54" s="241">
        <f>SUM(DB_FEConversion!U54:V54)</f>
        <v>3118602.2073999997</v>
      </c>
      <c r="R54" s="241">
        <f>DB_FEConversion!X54</f>
        <v>10705523.742222223</v>
      </c>
      <c r="S54" s="241">
        <f>DB_FEConversion!Y54</f>
        <v>4535544.1490000002</v>
      </c>
      <c r="T54" s="241">
        <f>SUM(DB_FEConversion!Z54:AB54)</f>
        <v>2993516.1106096404</v>
      </c>
      <c r="U54" s="241">
        <f>DB_FEConversion!AD54</f>
        <v>907.70091720000005</v>
      </c>
      <c r="V54" s="241">
        <f>SUM(DB_FEConversion!AE54:AF54)</f>
        <v>21041.067762120005</v>
      </c>
      <c r="W54" s="241">
        <f>DB_FEConversion!AG54</f>
        <v>294574.63728000002</v>
      </c>
      <c r="X54" s="241">
        <f>SUM(DB_FEConversion!AH54:AI54)</f>
        <v>2299176.841248</v>
      </c>
      <c r="Y54" s="241">
        <f>DB_FEConversion!AJ54</f>
        <v>260321.77248000001</v>
      </c>
      <c r="Z54" s="241">
        <f>DB_FEConversion!AK54</f>
        <v>201.566</v>
      </c>
      <c r="AA54" s="241">
        <f>DB_FEConversion!AL54</f>
        <v>218.40819000000002</v>
      </c>
      <c r="AB54" s="241">
        <f>DB_FEConversion!AM54</f>
        <v>17939.374</v>
      </c>
      <c r="AC54" s="241">
        <f>DB_FEConversion!AN54</f>
        <v>49354.578000000001</v>
      </c>
      <c r="AD54" s="241">
        <f>DB_FEConversion!AO54</f>
        <v>9624.7764999999999</v>
      </c>
      <c r="AE54" s="241">
        <f>DB_FEConversion!AP54</f>
        <v>4844.9545199999993</v>
      </c>
      <c r="AF54" s="241">
        <f>DB_FEConversion!AQ54</f>
        <v>661037.63039999991</v>
      </c>
      <c r="AG54" s="241">
        <f>DB_FEConversion!AR54</f>
        <v>550864.69199999992</v>
      </c>
      <c r="AH54" s="241">
        <f>DB_FEConversion!AX54</f>
        <v>0</v>
      </c>
      <c r="AI54" s="241">
        <f>SUM(DB_FEConversion!AW54,DB_FEConversion!AY54,DB_FEConversion!AZ54)</f>
        <v>20797.083710796429</v>
      </c>
      <c r="AJ54" s="241">
        <f>DB_FEConversion!BF54</f>
        <v>865260.99238215014</v>
      </c>
      <c r="AK54" s="241">
        <f>SUM(DB_FEConversion!BE54,DB_FEConversion!BG54,DB_FEConversion!BH54)</f>
        <v>5787604.093171061</v>
      </c>
      <c r="AL54" s="241">
        <f>DB_FEConversion!BI54</f>
        <v>800984.46151947603</v>
      </c>
      <c r="AM54" s="241">
        <f>DB_FEConversion!BJ54</f>
        <v>4929.3541439999999</v>
      </c>
      <c r="AN54" s="241">
        <f>DB_FEConversion!BK54</f>
        <v>2090.7057599999994</v>
      </c>
      <c r="AO54" s="241">
        <f>DB_FEConversion!BL54</f>
        <v>369701.56080000004</v>
      </c>
      <c r="AP54" s="241">
        <f>DB_FEConversion!BM54</f>
        <v>527093.42399999988</v>
      </c>
      <c r="AQ54" s="241">
        <f>DB_FEConversion!BN54</f>
        <v>260977.49964000002</v>
      </c>
      <c r="AR54" s="241">
        <f>SUM(DB_FEConversion!BP54,DB_FEConversion!BR54)</f>
        <v>19.586934993281268</v>
      </c>
      <c r="AS54" s="241">
        <f>DB_FEConversion!BQ54</f>
        <v>24.597451199999998</v>
      </c>
      <c r="AT54" s="241">
        <f>SUM(DB_FEConversion!BT54,DB_FEConversion!BV54)</f>
        <v>4765.8813972218795</v>
      </c>
      <c r="AU54" s="241">
        <f>DB_FEConversion!BU54</f>
        <v>7420.2311120000004</v>
      </c>
      <c r="AV54" s="241">
        <f>SUM(DB_FEConversion!BX54,DB_FEConversion!BZ54)</f>
        <v>2504.91121699219</v>
      </c>
      <c r="AW54" s="241">
        <f>DB_FEConversion!BY54</f>
        <v>3853.600688</v>
      </c>
      <c r="AX54" s="241">
        <f>DB_FEConversion!CA54</f>
        <v>975.39062399999989</v>
      </c>
      <c r="AY54" s="241">
        <f>DB_FEConversion!CB54</f>
        <v>4573.5041045454545</v>
      </c>
      <c r="AZ54" s="241">
        <f>DB_FEConversion!CC54</f>
        <v>641506.91040000005</v>
      </c>
      <c r="BA54" s="241">
        <f>DB_FEConversion!CD54</f>
        <v>365512.97863636358</v>
      </c>
      <c r="BB54" s="241">
        <f>DB_FEConversion!CE54</f>
        <v>480192.30719999998</v>
      </c>
      <c r="BC54" s="241">
        <f>DB_FEConversion!CG54</f>
        <v>8444.9024000000009</v>
      </c>
      <c r="BD54" s="241">
        <f>DB_FEConversion!CH54</f>
        <v>12667.353599999999</v>
      </c>
      <c r="BE54" s="241">
        <f>DB_FEConversion!CI54</f>
        <v>11215.885999999999</v>
      </c>
      <c r="BF54" s="241">
        <f>DB_FEConversion!CK54</f>
        <v>1587641.6512000002</v>
      </c>
      <c r="BG54" s="241">
        <f>DB_FEConversion!CL54</f>
        <v>2381462.4767999998</v>
      </c>
      <c r="BH54" s="241">
        <f>DB_FEConversion!CM54</f>
        <v>3364765.8</v>
      </c>
      <c r="BI54" s="241">
        <f>DB_FEConversion!CO54</f>
        <v>1351184.3840000001</v>
      </c>
      <c r="BJ54" s="241">
        <f>DB_FEConversion!CP54</f>
        <v>2033110.2527999992</v>
      </c>
      <c r="BK54" s="241">
        <f>SUM(DB_FEConversion!CS54:CT54)</f>
        <v>117246.58400000002</v>
      </c>
      <c r="BL54" s="241">
        <f>DB_FEConversion!CU54</f>
        <v>498650.62364880001</v>
      </c>
      <c r="BM54" s="241">
        <f>DB_FEConversion!CV54</f>
        <v>72473.850000000006</v>
      </c>
      <c r="BN54" s="241">
        <f>SUM(DB_FEConversion!CX54:CY54)</f>
        <v>14454184.643999999</v>
      </c>
      <c r="BO54" s="241">
        <f>DB_FEConversion!CZ54</f>
        <v>18964126.034519996</v>
      </c>
      <c r="BP54" s="241">
        <f>DB_FEConversion!DA54</f>
        <v>23916370.5</v>
      </c>
      <c r="BQ54" s="241">
        <f>SUM(DB_FEConversion!DC54:DD54)</f>
        <v>12719965.940000001</v>
      </c>
      <c r="BR54" s="241">
        <f>DB_FEConversion!DE54</f>
        <v>13332646.983660001</v>
      </c>
      <c r="BS54" s="241">
        <f>DB_FEConversion!DH54</f>
        <v>28.56232</v>
      </c>
      <c r="BT54" s="241">
        <f>DB_FEConversion!DI54</f>
        <v>10.866821999999999</v>
      </c>
      <c r="BU54" s="241">
        <f>DB_FEConversion!DJ54</f>
        <v>20.696130000000004</v>
      </c>
      <c r="BV54" s="241">
        <f>DB_FEConversion!DL54</f>
        <v>4545.1343999999999</v>
      </c>
      <c r="BW54" s="241">
        <f>DB_FEConversion!DM54</f>
        <v>1187.1845999999998</v>
      </c>
      <c r="BX54" s="241">
        <f>DB_FEConversion!DN54</f>
        <v>9116.1525000000001</v>
      </c>
      <c r="BY54" s="241">
        <f>DB_FEConversion!DP54</f>
        <v>3973.8879999999999</v>
      </c>
      <c r="BZ54" s="241">
        <f>DB_FEConversion!DQ54</f>
        <v>584.17020000000002</v>
      </c>
      <c r="CA54" s="205">
        <f t="shared" si="17"/>
        <v>165843.90674019328</v>
      </c>
      <c r="CB54" s="205">
        <f t="shared" si="18"/>
        <v>533684.91899160005</v>
      </c>
      <c r="CC54" s="205">
        <f t="shared" si="19"/>
        <v>161790.31685826188</v>
      </c>
      <c r="CD54" s="205">
        <f t="shared" si="20"/>
        <v>23883915.956259374</v>
      </c>
      <c r="CE54" s="205">
        <f t="shared" si="21"/>
        <v>24640267.942531995</v>
      </c>
      <c r="CF54" s="205">
        <f t="shared" si="22"/>
        <v>47116494.935884319</v>
      </c>
      <c r="CG54" s="205">
        <f t="shared" si="23"/>
        <v>21064775.981556471</v>
      </c>
      <c r="CH54" s="205">
        <f t="shared" si="24"/>
        <v>18448224.951347642</v>
      </c>
      <c r="CI54" s="241">
        <f>SUM(DB_FEConversion!DS54:DW54)</f>
        <v>52239.206296568998</v>
      </c>
      <c r="CJ54" s="241">
        <f>SUM(DB_FEConversion!DX54:EB54)</f>
        <v>3065000.033193707</v>
      </c>
      <c r="CK54" s="241">
        <f>SUM(DB_FEConversion!EC54:EG54)</f>
        <v>2107989.1145505076</v>
      </c>
      <c r="CL54" s="241">
        <f>SUM(DB_FEConversion!EH54:EJ54)</f>
        <v>4499.9987632000002</v>
      </c>
      <c r="CM54" s="241">
        <f>SUM(DB_FEConversion!EK54:EM54)</f>
        <v>522312.07711679995</v>
      </c>
      <c r="CN54" s="241">
        <f>SUM(DB_FEConversion!EN54:EP54)</f>
        <v>359452.05105919996</v>
      </c>
      <c r="CO54" s="205">
        <f t="shared" si="8"/>
        <v>56739.205059768996</v>
      </c>
      <c r="CP54" s="205">
        <f t="shared" si="9"/>
        <v>3587312.110310507</v>
      </c>
      <c r="CQ54" s="205">
        <f t="shared" si="10"/>
        <v>2467441.1656097076</v>
      </c>
      <c r="CR54" s="205">
        <f t="shared" si="11"/>
        <v>222583.11179996229</v>
      </c>
      <c r="CS54" s="205">
        <f t="shared" si="12"/>
        <v>27471228.06656988</v>
      </c>
      <c r="CT54" s="205">
        <f t="shared" si="13"/>
        <v>23532217.147166178</v>
      </c>
      <c r="CU54" s="267">
        <f t="shared" si="14"/>
        <v>0.34212414658474699</v>
      </c>
      <c r="CV54" s="267">
        <f t="shared" si="15"/>
        <v>0.1501978200258389</v>
      </c>
      <c r="CW54" s="267">
        <f t="shared" si="16"/>
        <v>0.11713588446276887</v>
      </c>
    </row>
    <row r="55" spans="1:101" x14ac:dyDescent="0.2">
      <c r="A55" s="203">
        <v>52</v>
      </c>
      <c r="B55" s="203" t="s">
        <v>57</v>
      </c>
      <c r="C55" s="203">
        <v>1985</v>
      </c>
      <c r="D55" s="204" t="s">
        <v>204</v>
      </c>
      <c r="E55" s="241">
        <f>DB_FEConversion!E55</f>
        <v>0</v>
      </c>
      <c r="F55" s="241">
        <f>DB_FEConversion!F55</f>
        <v>23835.2820244</v>
      </c>
      <c r="G55" s="241">
        <f>SUM(DB_FEConversion!G55:H55)</f>
        <v>2868.5446738666669</v>
      </c>
      <c r="H55" s="241">
        <f>DB_FEConversion!I55</f>
        <v>770295.72</v>
      </c>
      <c r="I55" s="241">
        <f>DB_FEConversion!J55</f>
        <v>1370210.0629</v>
      </c>
      <c r="J55" s="241">
        <f>SUM(DB_FEConversion!K55:L55)</f>
        <v>752539.06429333345</v>
      </c>
      <c r="K55" s="241">
        <f>DB_FEConversion!M55</f>
        <v>725214.8</v>
      </c>
      <c r="L55" s="241">
        <f>DB_FEConversion!N55</f>
        <v>691478.10151000007</v>
      </c>
      <c r="M55" s="241">
        <f>DB_FEConversion!O55</f>
        <v>35775.051520000001</v>
      </c>
      <c r="N55" s="241">
        <f>SUM(DB_FEConversion!P55:Q55)</f>
        <v>24594.885152000003</v>
      </c>
      <c r="O55" s="241">
        <f>DB_FEConversion!S55</f>
        <v>36741.722453333336</v>
      </c>
      <c r="P55" s="241">
        <f>DB_FEConversion!T55</f>
        <v>6191835.8399999999</v>
      </c>
      <c r="Q55" s="241">
        <f>SUM(DB_FEConversion!U55:V55)</f>
        <v>3949971.6896000002</v>
      </c>
      <c r="R55" s="241">
        <f>DB_FEConversion!X55</f>
        <v>13559445.191111112</v>
      </c>
      <c r="S55" s="241">
        <f>DB_FEConversion!Y55</f>
        <v>5744647.6959999995</v>
      </c>
      <c r="T55" s="241">
        <f>SUM(DB_FEConversion!Z55:AB55)</f>
        <v>3791539.6395257437</v>
      </c>
      <c r="U55" s="241">
        <f>DB_FEConversion!AD55</f>
        <v>779.90848320000009</v>
      </c>
      <c r="V55" s="241">
        <f>SUM(DB_FEConversion!AE55:AF55)</f>
        <v>18078.76023072</v>
      </c>
      <c r="W55" s="241">
        <f>DB_FEConversion!AG55</f>
        <v>253102.37568000003</v>
      </c>
      <c r="X55" s="241">
        <f>SUM(DB_FEConversion!AH55:AI55)</f>
        <v>1975482.7706880001</v>
      </c>
      <c r="Y55" s="241">
        <f>DB_FEConversion!AJ55</f>
        <v>223671.86688000002</v>
      </c>
      <c r="Z55" s="241">
        <f>DB_FEConversion!AK55</f>
        <v>0</v>
      </c>
      <c r="AA55" s="241">
        <f>DB_FEConversion!AL55</f>
        <v>0</v>
      </c>
      <c r="AB55" s="241">
        <f>DB_FEConversion!AM55</f>
        <v>0</v>
      </c>
      <c r="AC55" s="241">
        <f>DB_FEConversion!AN55</f>
        <v>0</v>
      </c>
      <c r="AD55" s="241">
        <f>DB_FEConversion!AO55</f>
        <v>0</v>
      </c>
      <c r="AE55" s="241">
        <f>DB_FEConversion!AP55</f>
        <v>1924.1296199999997</v>
      </c>
      <c r="AF55" s="241">
        <f>DB_FEConversion!AQ55</f>
        <v>262525.08240000001</v>
      </c>
      <c r="AG55" s="241">
        <f>DB_FEConversion!AR55</f>
        <v>218770.902</v>
      </c>
      <c r="AH55" s="241">
        <f>DB_FEConversion!AX55</f>
        <v>0</v>
      </c>
      <c r="AI55" s="241">
        <f>SUM(DB_FEConversion!AW55,DB_FEConversion!AY55,DB_FEConversion!AZ55)</f>
        <v>84985.626681509952</v>
      </c>
      <c r="AJ55" s="241">
        <f>DB_FEConversion!BF55</f>
        <v>3535820.1516728997</v>
      </c>
      <c r="AK55" s="241">
        <f>SUM(DB_FEConversion!BE55,DB_FEConversion!BG55,DB_FEConversion!BH55)</f>
        <v>23650583.306892823</v>
      </c>
      <c r="AL55" s="241">
        <f>DB_FEConversion!BI55</f>
        <v>3273159.2261200557</v>
      </c>
      <c r="AM55" s="241">
        <f>DB_FEConversion!BJ55</f>
        <v>22468.689144</v>
      </c>
      <c r="AN55" s="241">
        <f>DB_FEConversion!BK55</f>
        <v>9529.7307599999967</v>
      </c>
      <c r="AO55" s="241">
        <f>DB_FEConversion!BL55</f>
        <v>1685151.6858000001</v>
      </c>
      <c r="AP55" s="241">
        <f>DB_FEConversion!BM55</f>
        <v>2402565.9239999992</v>
      </c>
      <c r="AQ55" s="241">
        <f>DB_FEConversion!BN55</f>
        <v>1189572.1308900001</v>
      </c>
      <c r="AR55" s="241">
        <f>SUM(DB_FEConversion!BP55,DB_FEConversion!BR55)</f>
        <v>97.426370957343821</v>
      </c>
      <c r="AS55" s="241">
        <f>DB_FEConversion!BQ55</f>
        <v>122.34892319999999</v>
      </c>
      <c r="AT55" s="241">
        <f>SUM(DB_FEConversion!BT55,DB_FEConversion!BV55)</f>
        <v>23705.726756315649</v>
      </c>
      <c r="AU55" s="241">
        <f>DB_FEConversion!BU55</f>
        <v>36908.591831999998</v>
      </c>
      <c r="AV55" s="241">
        <f>SUM(DB_FEConversion!BX55,DB_FEConversion!BZ55)</f>
        <v>12459.550691601573</v>
      </c>
      <c r="AW55" s="241">
        <f>DB_FEConversion!BY55</f>
        <v>19167.997968</v>
      </c>
      <c r="AX55" s="241">
        <f>DB_FEConversion!CA55</f>
        <v>530.57284800000002</v>
      </c>
      <c r="AY55" s="241">
        <f>DB_FEConversion!CB55</f>
        <v>2487.8003113636364</v>
      </c>
      <c r="AZ55" s="241">
        <f>DB_FEConversion!CC55</f>
        <v>348953.68080000003</v>
      </c>
      <c r="BA55" s="241">
        <f>DB_FEConversion!CD55</f>
        <v>198824.20159090907</v>
      </c>
      <c r="BB55" s="241">
        <f>DB_FEConversion!CE55</f>
        <v>261205.09440000003</v>
      </c>
      <c r="BC55" s="241">
        <f>DB_FEConversion!CG55</f>
        <v>53078.643200000006</v>
      </c>
      <c r="BD55" s="241">
        <f>DB_FEConversion!CH55</f>
        <v>79617.964800000002</v>
      </c>
      <c r="BE55" s="241">
        <f>DB_FEConversion!CI55</f>
        <v>70495.072999999989</v>
      </c>
      <c r="BF55" s="241">
        <f>DB_FEConversion!CK55</f>
        <v>9978784.9216000009</v>
      </c>
      <c r="BG55" s="241">
        <f>DB_FEConversion!CL55</f>
        <v>14968177.382399999</v>
      </c>
      <c r="BH55" s="241">
        <f>DB_FEConversion!CM55</f>
        <v>21148521.899999999</v>
      </c>
      <c r="BI55" s="241">
        <f>DB_FEConversion!CO55</f>
        <v>8492582.9120000005</v>
      </c>
      <c r="BJ55" s="241">
        <f>DB_FEConversion!CP55</f>
        <v>12778683.350399997</v>
      </c>
      <c r="BK55" s="241">
        <f>SUM(DB_FEConversion!CS55:CT55)</f>
        <v>84280.851200000019</v>
      </c>
      <c r="BL55" s="241">
        <f>DB_FEConversion!CU55</f>
        <v>358447.10846784007</v>
      </c>
      <c r="BM55" s="241">
        <f>DB_FEConversion!CV55</f>
        <v>52096.68</v>
      </c>
      <c r="BN55" s="241">
        <f>SUM(DB_FEConversion!CX55:CY55)</f>
        <v>10390161.859200001</v>
      </c>
      <c r="BO55" s="241">
        <f>DB_FEConversion!CZ55</f>
        <v>13632061.847136002</v>
      </c>
      <c r="BP55" s="241">
        <f>DB_FEConversion!DA55</f>
        <v>17191904.399999999</v>
      </c>
      <c r="BQ55" s="241">
        <f>SUM(DB_FEConversion!DC55:DD55)</f>
        <v>9143546.1920000017</v>
      </c>
      <c r="BR55" s="241">
        <f>DB_FEConversion!DE55</f>
        <v>9583962.2630880028</v>
      </c>
      <c r="BS55" s="241">
        <f>DB_FEConversion!DH55</f>
        <v>33.784240000000004</v>
      </c>
      <c r="BT55" s="241">
        <f>DB_FEConversion!DI55</f>
        <v>12.853553999999999</v>
      </c>
      <c r="BU55" s="241">
        <f>DB_FEConversion!DJ55</f>
        <v>24.479909999999997</v>
      </c>
      <c r="BV55" s="241">
        <f>DB_FEConversion!DL55</f>
        <v>5376.1008000000002</v>
      </c>
      <c r="BW55" s="241">
        <f>DB_FEConversion!DM55</f>
        <v>1404.2321999999999</v>
      </c>
      <c r="BX55" s="241">
        <f>DB_FEConversion!DN55</f>
        <v>10782.817499999997</v>
      </c>
      <c r="BY55" s="241">
        <f>DB_FEConversion!DP55</f>
        <v>4700.4160000000002</v>
      </c>
      <c r="BZ55" s="241">
        <f>DB_FEConversion!DQ55</f>
        <v>690.97140000000002</v>
      </c>
      <c r="CA55" s="205">
        <f t="shared" si="17"/>
        <v>198969.05662615737</v>
      </c>
      <c r="CB55" s="205">
        <f t="shared" si="18"/>
        <v>486630.44292144006</v>
      </c>
      <c r="CC55" s="205">
        <f t="shared" si="19"/>
        <v>277308.41802079359</v>
      </c>
      <c r="CD55" s="205">
        <f t="shared" si="20"/>
        <v>33445713.144709218</v>
      </c>
      <c r="CE55" s="205">
        <f t="shared" si="21"/>
        <v>33958733.806068003</v>
      </c>
      <c r="CF55" s="205">
        <f t="shared" si="22"/>
        <v>80890649.57607618</v>
      </c>
      <c r="CG55" s="205">
        <f t="shared" si="23"/>
        <v>29289530.786981657</v>
      </c>
      <c r="CH55" s="205">
        <f t="shared" si="24"/>
        <v>26865522.323891744</v>
      </c>
      <c r="CI55" s="241">
        <f>SUM(DB_FEConversion!DS55:DW55)</f>
        <v>118269.89700880797</v>
      </c>
      <c r="CJ55" s="241">
        <f>SUM(DB_FEConversion!DX55:EB55)</f>
        <v>6938054.2911936045</v>
      </c>
      <c r="CK55" s="241">
        <f>SUM(DB_FEConversion!EC55:EG55)</f>
        <v>4760156.5423581945</v>
      </c>
      <c r="CL55" s="241">
        <f>SUM(DB_FEConversion!EH55:EJ55)</f>
        <v>39403.236877199997</v>
      </c>
      <c r="CM55" s="241">
        <f>SUM(DB_FEConversion!EK55:EM55)</f>
        <v>4543805.9379239986</v>
      </c>
      <c r="CN55" s="241">
        <f>SUM(DB_FEConversion!EN55:EP55)</f>
        <v>3119735.0367647996</v>
      </c>
      <c r="CO55" s="205">
        <f t="shared" si="8"/>
        <v>157673.13388600797</v>
      </c>
      <c r="CP55" s="205">
        <f t="shared" si="9"/>
        <v>11481860.229117602</v>
      </c>
      <c r="CQ55" s="205">
        <f t="shared" si="10"/>
        <v>7879891.5791229941</v>
      </c>
      <c r="CR55" s="205">
        <f t="shared" si="11"/>
        <v>356642.19051216531</v>
      </c>
      <c r="CS55" s="205">
        <f t="shared" si="12"/>
        <v>44927573.373826817</v>
      </c>
      <c r="CT55" s="205">
        <f t="shared" si="13"/>
        <v>37169422.366104648</v>
      </c>
      <c r="CU55" s="267">
        <f t="shared" si="14"/>
        <v>0.79245052753232759</v>
      </c>
      <c r="CV55" s="267">
        <f t="shared" si="15"/>
        <v>0.34329841254809418</v>
      </c>
      <c r="CW55" s="267">
        <f t="shared" si="16"/>
        <v>0.26903440811094781</v>
      </c>
    </row>
    <row r="56" spans="1:101" x14ac:dyDescent="0.2">
      <c r="A56" s="203">
        <v>53</v>
      </c>
      <c r="B56" s="203" t="s">
        <v>58</v>
      </c>
      <c r="C56" s="203">
        <v>1985</v>
      </c>
      <c r="D56" s="204" t="s">
        <v>204</v>
      </c>
      <c r="E56" s="241">
        <f>DB_FEConversion!E56</f>
        <v>0</v>
      </c>
      <c r="F56" s="241">
        <f>DB_FEConversion!F56</f>
        <v>0.24321219999999999</v>
      </c>
      <c r="G56" s="241">
        <f>SUM(DB_FEConversion!G56:H56)</f>
        <v>2.9270266666666669E-2</v>
      </c>
      <c r="H56" s="241">
        <f>DB_FEConversion!I56</f>
        <v>7.8599999999999994</v>
      </c>
      <c r="I56" s="241">
        <f>DB_FEConversion!J56</f>
        <v>13.981450000000001</v>
      </c>
      <c r="J56" s="241">
        <f>SUM(DB_FEConversion!K56:L56)</f>
        <v>7.6788133333333333</v>
      </c>
      <c r="K56" s="241">
        <f>DB_FEConversion!M56</f>
        <v>7.4</v>
      </c>
      <c r="L56" s="241">
        <f>DB_FEConversion!N56</f>
        <v>7.0557550000000004</v>
      </c>
      <c r="M56" s="241">
        <f>DB_FEConversion!O56</f>
        <v>436.84451199999995</v>
      </c>
      <c r="N56" s="241">
        <f>SUM(DB_FEConversion!P56:Q56)</f>
        <v>300.32495120000004</v>
      </c>
      <c r="O56" s="241">
        <f>DB_FEConversion!S56</f>
        <v>448.64840533333347</v>
      </c>
      <c r="P56" s="241">
        <f>DB_FEConversion!T56</f>
        <v>75607.703999999998</v>
      </c>
      <c r="Q56" s="241">
        <f>SUM(DB_FEConversion!U56:V56)</f>
        <v>48232.59176000001</v>
      </c>
      <c r="R56" s="241">
        <f>DB_FEConversion!X56</f>
        <v>165572.62577777781</v>
      </c>
      <c r="S56" s="241">
        <f>DB_FEConversion!Y56</f>
        <v>70147.147599999997</v>
      </c>
      <c r="T56" s="241">
        <f>SUM(DB_FEConversion!Z56:AB56)</f>
        <v>46297.998554420512</v>
      </c>
      <c r="U56" s="241">
        <f>DB_FEConversion!AD56</f>
        <v>31.8024168</v>
      </c>
      <c r="V56" s="241">
        <f>SUM(DB_FEConversion!AE56:AF56)</f>
        <v>737.19965927999999</v>
      </c>
      <c r="W56" s="241">
        <f>DB_FEConversion!AG56</f>
        <v>10320.784320000001</v>
      </c>
      <c r="X56" s="241">
        <f>SUM(DB_FEConversion!AH56:AI56)</f>
        <v>80554.48531199999</v>
      </c>
      <c r="Y56" s="241">
        <f>DB_FEConversion!AJ56</f>
        <v>9120.6931199999999</v>
      </c>
      <c r="Z56" s="241">
        <f>DB_FEConversion!AK56</f>
        <v>0</v>
      </c>
      <c r="AA56" s="241">
        <f>DB_FEConversion!AL56</f>
        <v>0</v>
      </c>
      <c r="AB56" s="241">
        <f>DB_FEConversion!AM56</f>
        <v>0</v>
      </c>
      <c r="AC56" s="241">
        <f>DB_FEConversion!AN56</f>
        <v>0</v>
      </c>
      <c r="AD56" s="241">
        <f>DB_FEConversion!AO56</f>
        <v>0</v>
      </c>
      <c r="AE56" s="241">
        <f>DB_FEConversion!AP56</f>
        <v>101.95983</v>
      </c>
      <c r="AF56" s="241">
        <f>DB_FEConversion!AQ56</f>
        <v>13911.231600000001</v>
      </c>
      <c r="AG56" s="241">
        <f>DB_FEConversion!AR56</f>
        <v>11592.693000000001</v>
      </c>
      <c r="AH56" s="241">
        <f>DB_FEConversion!AX56</f>
        <v>0</v>
      </c>
      <c r="AI56" s="241">
        <f>SUM(DB_FEConversion!AW56,DB_FEConversion!AY56,DB_FEConversion!AZ56)</f>
        <v>93.997815621439742</v>
      </c>
      <c r="AJ56" s="241">
        <f>DB_FEConversion!BF56</f>
        <v>3910.7715464999997</v>
      </c>
      <c r="AK56" s="241">
        <f>SUM(DB_FEConversion!BE56,DB_FEConversion!BG56,DB_FEConversion!BH56)</f>
        <v>26158.578289386027</v>
      </c>
      <c r="AL56" s="241">
        <f>DB_FEConversion!BI56</f>
        <v>3620.2570887599995</v>
      </c>
      <c r="AM56" s="241">
        <f>DB_FEConversion!BJ56</f>
        <v>194.45184</v>
      </c>
      <c r="AN56" s="241">
        <f>DB_FEConversion!BK56</f>
        <v>82.47359999999999</v>
      </c>
      <c r="AO56" s="241">
        <f>DB_FEConversion!BL56</f>
        <v>14583.888000000003</v>
      </c>
      <c r="AP56" s="241">
        <f>DB_FEConversion!BM56</f>
        <v>20792.639999999996</v>
      </c>
      <c r="AQ56" s="241">
        <f>DB_FEConversion!BN56</f>
        <v>10294.970400000002</v>
      </c>
      <c r="AR56" s="241">
        <f>SUM(DB_FEConversion!BP56,DB_FEConversion!BR56)</f>
        <v>4.7211965587500035</v>
      </c>
      <c r="AS56" s="241">
        <f>DB_FEConversion!BQ56</f>
        <v>5.9289215999999998</v>
      </c>
      <c r="AT56" s="241">
        <f>SUM(DB_FEConversion!BT56,DB_FEConversion!BV56)</f>
        <v>1148.758744525001</v>
      </c>
      <c r="AU56" s="241">
        <f>DB_FEConversion!BU56</f>
        <v>1788.5580160000002</v>
      </c>
      <c r="AV56" s="241">
        <f>SUM(DB_FEConversion!BX56,DB_FEConversion!BZ56)</f>
        <v>603.77890781250051</v>
      </c>
      <c r="AW56" s="241">
        <f>DB_FEConversion!BY56</f>
        <v>928.86438399999997</v>
      </c>
      <c r="AX56" s="241">
        <f>DB_FEConversion!CA56</f>
        <v>24.273807999999999</v>
      </c>
      <c r="AY56" s="241">
        <f>DB_FEConversion!CB56</f>
        <v>113.8173340909091</v>
      </c>
      <c r="AZ56" s="241">
        <f>DB_FEConversion!CC56</f>
        <v>15964.6968</v>
      </c>
      <c r="BA56" s="241">
        <f>DB_FEConversion!CD56</f>
        <v>9096.244772727272</v>
      </c>
      <c r="BB56" s="241">
        <f>DB_FEConversion!CE56</f>
        <v>11950.1824</v>
      </c>
      <c r="BC56" s="241">
        <f>DB_FEConversion!CG56</f>
        <v>311.30880000000002</v>
      </c>
      <c r="BD56" s="241">
        <f>DB_FEConversion!CH56</f>
        <v>466.96319999999997</v>
      </c>
      <c r="BE56" s="241">
        <f>DB_FEConversion!CI56</f>
        <v>413.45699999999999</v>
      </c>
      <c r="BF56" s="241">
        <f>DB_FEConversion!CK56</f>
        <v>58526.054400000008</v>
      </c>
      <c r="BG56" s="241">
        <f>DB_FEConversion!CL56</f>
        <v>87789.08159999999</v>
      </c>
      <c r="BH56" s="241">
        <f>DB_FEConversion!CM56</f>
        <v>124037.09999999999</v>
      </c>
      <c r="BI56" s="241">
        <f>DB_FEConversion!CO56</f>
        <v>49809.408000000003</v>
      </c>
      <c r="BJ56" s="241">
        <f>DB_FEConversion!CP56</f>
        <v>74947.593599999978</v>
      </c>
      <c r="BK56" s="241">
        <f>SUM(DB_FEConversion!CS56:CT56)</f>
        <v>4823.2912000000006</v>
      </c>
      <c r="BL56" s="241">
        <f>DB_FEConversion!CU56</f>
        <v>20513.494575840003</v>
      </c>
      <c r="BM56" s="241">
        <f>DB_FEConversion!CV56</f>
        <v>2981.4300000000003</v>
      </c>
      <c r="BN56" s="241">
        <f>SUM(DB_FEConversion!CX56:CY56)</f>
        <v>594616.39919999999</v>
      </c>
      <c r="BO56" s="241">
        <f>DB_FEConversion!CZ56</f>
        <v>780146.41533600003</v>
      </c>
      <c r="BP56" s="241">
        <f>DB_FEConversion!DA56</f>
        <v>983871.9</v>
      </c>
      <c r="BQ56" s="241">
        <f>SUM(DB_FEConversion!DC56:DD56)</f>
        <v>523274.09200000006</v>
      </c>
      <c r="BR56" s="241">
        <f>DB_FEConversion!DE56</f>
        <v>548478.57118800015</v>
      </c>
      <c r="BS56" s="241">
        <f>DB_FEConversion!DH56</f>
        <v>21.125040000000006</v>
      </c>
      <c r="BT56" s="241">
        <f>DB_FEConversion!DI56</f>
        <v>8.0372339999999998</v>
      </c>
      <c r="BU56" s="241">
        <f>DB_FEConversion!DJ56</f>
        <v>15.30711</v>
      </c>
      <c r="BV56" s="241">
        <f>DB_FEConversion!DL56</f>
        <v>3361.6368000000007</v>
      </c>
      <c r="BW56" s="241">
        <f>DB_FEConversion!DM56</f>
        <v>878.05619999999999</v>
      </c>
      <c r="BX56" s="241">
        <f>DB_FEConversion!DN56</f>
        <v>6742.4174999999996</v>
      </c>
      <c r="BY56" s="241">
        <f>DB_FEConversion!DP56</f>
        <v>2939.1360000000004</v>
      </c>
      <c r="BZ56" s="241">
        <f>DB_FEConversion!DQ56</f>
        <v>432.0594000000001</v>
      </c>
      <c r="CA56" s="205">
        <f t="shared" si="17"/>
        <v>5949.7786433587507</v>
      </c>
      <c r="CB56" s="205">
        <f t="shared" si="18"/>
        <v>21294.992094840003</v>
      </c>
      <c r="CC56" s="205">
        <f t="shared" si="19"/>
        <v>4886.3601945923492</v>
      </c>
      <c r="CD56" s="205">
        <f t="shared" si="20"/>
        <v>791959.78541102493</v>
      </c>
      <c r="CE56" s="205">
        <f t="shared" si="21"/>
        <v>918848.68436200009</v>
      </c>
      <c r="CF56" s="205">
        <f t="shared" si="22"/>
        <v>1416833.6704652244</v>
      </c>
      <c r="CG56" s="205">
        <f t="shared" si="23"/>
        <v>693359.75851657265</v>
      </c>
      <c r="CH56" s="205">
        <f t="shared" si="24"/>
        <v>671092.14288142067</v>
      </c>
      <c r="CI56" s="241">
        <f>SUM(DB_FEConversion!DS56:DW56)</f>
        <v>2981.1852814908216</v>
      </c>
      <c r="CJ56" s="241">
        <f>SUM(DB_FEConversion!DX56:EB56)</f>
        <v>180954.19584917746</v>
      </c>
      <c r="CK56" s="241">
        <f>SUM(DB_FEConversion!EC56:EG56)</f>
        <v>119825.43275358249</v>
      </c>
      <c r="CL56" s="241">
        <f>SUM(DB_FEConversion!EH56:EJ56)</f>
        <v>1786.3421464000003</v>
      </c>
      <c r="CM56" s="241">
        <f>SUM(DB_FEConversion!EK56:EM56)</f>
        <v>166565.88237599999</v>
      </c>
      <c r="CN56" s="241">
        <f>SUM(DB_FEConversion!EN56:EP56)</f>
        <v>104629.47484159999</v>
      </c>
      <c r="CO56" s="205">
        <f t="shared" si="8"/>
        <v>4767.5274278908219</v>
      </c>
      <c r="CP56" s="205">
        <f t="shared" si="9"/>
        <v>347520.07822517748</v>
      </c>
      <c r="CQ56" s="205">
        <f t="shared" si="10"/>
        <v>224454.90759518248</v>
      </c>
      <c r="CR56" s="205">
        <f t="shared" si="11"/>
        <v>10717.306071249572</v>
      </c>
      <c r="CS56" s="205">
        <f t="shared" si="12"/>
        <v>1139479.8636362024</v>
      </c>
      <c r="CT56" s="205">
        <f t="shared" si="13"/>
        <v>917814.66611175518</v>
      </c>
      <c r="CU56" s="267">
        <f t="shared" si="14"/>
        <v>0.80129492434351679</v>
      </c>
      <c r="CV56" s="267">
        <f t="shared" si="15"/>
        <v>0.43881025858505623</v>
      </c>
      <c r="CW56" s="267">
        <f t="shared" si="16"/>
        <v>0.32372070175430806</v>
      </c>
    </row>
    <row r="57" spans="1:101" x14ac:dyDescent="0.2">
      <c r="A57" s="203">
        <v>11</v>
      </c>
      <c r="B57" s="203" t="s">
        <v>32</v>
      </c>
      <c r="C57" s="203">
        <v>1995</v>
      </c>
      <c r="D57" s="204" t="s">
        <v>200</v>
      </c>
      <c r="E57" s="241">
        <f>DB_FEConversion!E57</f>
        <v>0</v>
      </c>
      <c r="F57" s="241">
        <f>DB_FEConversion!F57</f>
        <v>518.04198600000007</v>
      </c>
      <c r="G57" s="241">
        <f>SUM(DB_FEConversion!G57:H57)</f>
        <v>62.345667999999996</v>
      </c>
      <c r="H57" s="241">
        <f>DB_FEConversion!I57</f>
        <v>16741.8</v>
      </c>
      <c r="I57" s="241">
        <f>DB_FEConversion!J57</f>
        <v>29780.488500000003</v>
      </c>
      <c r="J57" s="241">
        <f>SUM(DB_FEConversion!K57:L57)</f>
        <v>16355.8724</v>
      </c>
      <c r="K57" s="241">
        <f>DB_FEConversion!M57</f>
        <v>15762</v>
      </c>
      <c r="L57" s="241">
        <f>DB_FEConversion!N57</f>
        <v>15028.758150000003</v>
      </c>
      <c r="M57" s="241">
        <f>DB_FEConversion!O57</f>
        <v>4065.835904</v>
      </c>
      <c r="N57" s="241">
        <f>SUM(DB_FEConversion!P57:Q57)</f>
        <v>2795.2095903999998</v>
      </c>
      <c r="O57" s="241">
        <f>DB_FEConversion!S57</f>
        <v>4175.6980906666677</v>
      </c>
      <c r="P57" s="241">
        <f>DB_FEConversion!T57</f>
        <v>703702.36800000002</v>
      </c>
      <c r="Q57" s="241">
        <f>SUM(DB_FEConversion!U57:V57)</f>
        <v>448914.42592000001</v>
      </c>
      <c r="R57" s="241">
        <f>DB_FEConversion!X57</f>
        <v>1541031.4382222225</v>
      </c>
      <c r="S57" s="241">
        <f>DB_FEConversion!Y57</f>
        <v>652879.4192</v>
      </c>
      <c r="T57" s="241">
        <f>SUM(DB_FEConversion!Z57:AB57)</f>
        <v>430908.61767745641</v>
      </c>
      <c r="U57" s="241">
        <f>DB_FEConversion!AD57</f>
        <v>176.16207840000001</v>
      </c>
      <c r="V57" s="241">
        <f>SUM(DB_FEConversion!AE57:AF57)</f>
        <v>4083.5457566400005</v>
      </c>
      <c r="W57" s="241">
        <f>DB_FEConversion!AG57</f>
        <v>57169.580159999998</v>
      </c>
      <c r="X57" s="241">
        <f>SUM(DB_FEConversion!AH57:AI57)</f>
        <v>446212.80345599999</v>
      </c>
      <c r="Y57" s="241">
        <f>DB_FEConversion!AJ57</f>
        <v>50521.954559999998</v>
      </c>
      <c r="Z57" s="241">
        <f>DB_FEConversion!AK57</f>
        <v>699.17600000000004</v>
      </c>
      <c r="AA57" s="241">
        <f>DB_FEConversion!AL57</f>
        <v>757.59684000000004</v>
      </c>
      <c r="AB57" s="241">
        <f>DB_FEConversion!AM57</f>
        <v>62226.664000000004</v>
      </c>
      <c r="AC57" s="241">
        <f>DB_FEConversion!AN57</f>
        <v>171197.20799999998</v>
      </c>
      <c r="AD57" s="241">
        <f>DB_FEConversion!AO57</f>
        <v>33385.654000000002</v>
      </c>
      <c r="AE57" s="241">
        <f>DB_FEConversion!AP57</f>
        <v>10888.316459999998</v>
      </c>
      <c r="AF57" s="241">
        <f>DB_FEConversion!AQ57</f>
        <v>1485583.9992</v>
      </c>
      <c r="AG57" s="241">
        <f>DB_FEConversion!AR57</f>
        <v>1237986.666</v>
      </c>
      <c r="AH57" s="241">
        <f>DB_FEConversion!AX57</f>
        <v>0</v>
      </c>
      <c r="AI57" s="241">
        <f>SUM(DB_FEConversion!AW57,DB_FEConversion!AY57,DB_FEConversion!AZ57)</f>
        <v>440.83252552238139</v>
      </c>
      <c r="AJ57" s="241">
        <f>DB_FEConversion!BF57</f>
        <v>18340.801711049997</v>
      </c>
      <c r="AK57" s="241">
        <f>SUM(DB_FEConversion!BE57,DB_FEConversion!BG57,DB_FEConversion!BH57)</f>
        <v>122678.93732580288</v>
      </c>
      <c r="AL57" s="241">
        <f>DB_FEConversion!BI57</f>
        <v>16978.342155371996</v>
      </c>
      <c r="AM57" s="241">
        <f>DB_FEConversion!BJ57</f>
        <v>10590.996239999999</v>
      </c>
      <c r="AN57" s="241">
        <f>DB_FEConversion!BK57</f>
        <v>4491.9995999999992</v>
      </c>
      <c r="AO57" s="241">
        <f>DB_FEConversion!BL57</f>
        <v>794324.71799999999</v>
      </c>
      <c r="AP57" s="241">
        <f>DB_FEConversion!BM57</f>
        <v>1132490.0399999998</v>
      </c>
      <c r="AQ57" s="241">
        <f>DB_FEConversion!BN57</f>
        <v>560724.92189999996</v>
      </c>
      <c r="AR57" s="241">
        <f>SUM(DB_FEConversion!BP57,DB_FEConversion!BR57)</f>
        <v>31.774538987812527</v>
      </c>
      <c r="AS57" s="241">
        <f>DB_FEConversion!BQ57</f>
        <v>39.902755200000001</v>
      </c>
      <c r="AT57" s="241">
        <f>SUM(DB_FEConversion!BT57,DB_FEConversion!BV57)</f>
        <v>7731.3619675187574</v>
      </c>
      <c r="AU57" s="241">
        <f>DB_FEConversion!BU57</f>
        <v>12037.331152000001</v>
      </c>
      <c r="AV57" s="241">
        <f>SUM(DB_FEConversion!BX57,DB_FEConversion!BZ57)</f>
        <v>4063.5453761718791</v>
      </c>
      <c r="AW57" s="241">
        <f>DB_FEConversion!BY57</f>
        <v>6251.4316480000007</v>
      </c>
      <c r="AX57" s="241">
        <f>DB_FEConversion!CA57</f>
        <v>523.71987200000001</v>
      </c>
      <c r="AY57" s="241">
        <f>DB_FEConversion!CB57</f>
        <v>2455.6674272727273</v>
      </c>
      <c r="AZ57" s="241">
        <f>DB_FEConversion!CC57</f>
        <v>344446.53120000003</v>
      </c>
      <c r="BA57" s="241">
        <f>DB_FEConversion!CD57</f>
        <v>196256.1518181818</v>
      </c>
      <c r="BB57" s="241">
        <f>DB_FEConversion!CE57</f>
        <v>257831.32160000002</v>
      </c>
      <c r="BC57" s="241">
        <f>DB_FEConversion!CG57</f>
        <v>4707.2960000000003</v>
      </c>
      <c r="BD57" s="241">
        <f>DB_FEConversion!CH57</f>
        <v>7060.9440000000004</v>
      </c>
      <c r="BE57" s="241">
        <f>DB_FEConversion!CI57</f>
        <v>6251.8774999999996</v>
      </c>
      <c r="BF57" s="241">
        <f>DB_FEConversion!CK57</f>
        <v>884971.64800000004</v>
      </c>
      <c r="BG57" s="241">
        <f>DB_FEConversion!CL57</f>
        <v>1327457.4720000001</v>
      </c>
      <c r="BH57" s="241">
        <f>DB_FEConversion!CM57</f>
        <v>1875563.25</v>
      </c>
      <c r="BI57" s="241">
        <f>DB_FEConversion!CO57</f>
        <v>753167.35999999999</v>
      </c>
      <c r="BJ57" s="241">
        <f>DB_FEConversion!CP57</f>
        <v>1133281.5119999999</v>
      </c>
      <c r="BK57" s="241">
        <f>SUM(DB_FEConversion!CS57:CT57)</f>
        <v>109.56400000000002</v>
      </c>
      <c r="BL57" s="241">
        <f>DB_FEConversion!CU57</f>
        <v>465.97653479999997</v>
      </c>
      <c r="BM57" s="241">
        <f>DB_FEConversion!CV57</f>
        <v>67.725000000000009</v>
      </c>
      <c r="BN57" s="241">
        <f>SUM(DB_FEConversion!CX57:CY57)</f>
        <v>13507.074000000001</v>
      </c>
      <c r="BO57" s="241">
        <f>DB_FEConversion!CZ57</f>
        <v>17721.501419999997</v>
      </c>
      <c r="BP57" s="241">
        <f>DB_FEConversion!DA57</f>
        <v>22349.25</v>
      </c>
      <c r="BQ57" s="241">
        <f>SUM(DB_FEConversion!DC57:DD57)</f>
        <v>11886.490000000002</v>
      </c>
      <c r="BR57" s="241">
        <f>DB_FEConversion!DE57</f>
        <v>12459.02511</v>
      </c>
      <c r="BS57" s="241">
        <f>DB_FEConversion!DH57</f>
        <v>0</v>
      </c>
      <c r="BT57" s="241">
        <f>DB_FEConversion!DI57</f>
        <v>0</v>
      </c>
      <c r="BU57" s="241">
        <f>DB_FEConversion!DJ57</f>
        <v>0</v>
      </c>
      <c r="BV57" s="241">
        <f>DB_FEConversion!DL57</f>
        <v>0</v>
      </c>
      <c r="BW57" s="241">
        <f>DB_FEConversion!DM57</f>
        <v>0</v>
      </c>
      <c r="BX57" s="241">
        <f>DB_FEConversion!DN57</f>
        <v>0</v>
      </c>
      <c r="BY57" s="241">
        <f>DB_FEConversion!DP57</f>
        <v>0</v>
      </c>
      <c r="BZ57" s="241">
        <f>DB_FEConversion!DQ57</f>
        <v>0</v>
      </c>
      <c r="CA57" s="205">
        <f t="shared" si="17"/>
        <v>31792.841093387811</v>
      </c>
      <c r="CB57" s="205">
        <f t="shared" si="18"/>
        <v>10880.0748664</v>
      </c>
      <c r="CC57" s="205">
        <f t="shared" si="19"/>
        <v>22787.288408101773</v>
      </c>
      <c r="CD57" s="205">
        <f t="shared" si="20"/>
        <v>4388746.5462385686</v>
      </c>
      <c r="CE57" s="205">
        <f t="shared" si="21"/>
        <v>1835911.2189920002</v>
      </c>
      <c r="CF57" s="205">
        <f t="shared" si="22"/>
        <v>5524134.9512222074</v>
      </c>
      <c r="CG57" s="205">
        <f t="shared" si="23"/>
        <v>3595187.6747915437</v>
      </c>
      <c r="CH57" s="205">
        <f t="shared" si="24"/>
        <v>1597929.3445854564</v>
      </c>
      <c r="CI57" s="241">
        <f>SUM(DB_FEConversion!DS57:DW57)</f>
        <v>33933.916244523658</v>
      </c>
      <c r="CJ57" s="241">
        <f>SUM(DB_FEConversion!DX57:EB57)</f>
        <v>1994729.8814786763</v>
      </c>
      <c r="CK57" s="241">
        <f>SUM(DB_FEConversion!EC57:EG57)</f>
        <v>1365172.4245919664</v>
      </c>
      <c r="CL57" s="241">
        <f>SUM(DB_FEConversion!EH57:EJ57)</f>
        <v>12103.542391199999</v>
      </c>
      <c r="CM57" s="241">
        <f>SUM(DB_FEConversion!EK57:EM57)</f>
        <v>1418445.7515071998</v>
      </c>
      <c r="CN57" s="241">
        <f>SUM(DB_FEConversion!EN57:EP57)</f>
        <v>979500.21723839978</v>
      </c>
      <c r="CO57" s="205">
        <f t="shared" si="8"/>
        <v>46037.458635723655</v>
      </c>
      <c r="CP57" s="205">
        <f t="shared" si="9"/>
        <v>3413175.6329858759</v>
      </c>
      <c r="CQ57" s="205">
        <f t="shared" si="10"/>
        <v>2344672.6418303661</v>
      </c>
      <c r="CR57" s="205">
        <f t="shared" si="11"/>
        <v>77830.299729111459</v>
      </c>
      <c r="CS57" s="205">
        <f t="shared" si="12"/>
        <v>7801922.1792244446</v>
      </c>
      <c r="CT57" s="205">
        <f t="shared" si="13"/>
        <v>5939860.3166219098</v>
      </c>
      <c r="CU57" s="267">
        <f t="shared" si="14"/>
        <v>1.448044812997175</v>
      </c>
      <c r="CV57" s="267">
        <f t="shared" si="15"/>
        <v>0.77771081037048762</v>
      </c>
      <c r="CW57" s="267">
        <f t="shared" si="16"/>
        <v>0.65216974854207432</v>
      </c>
    </row>
    <row r="58" spans="1:101" x14ac:dyDescent="0.2">
      <c r="A58" s="203">
        <v>12</v>
      </c>
      <c r="B58" s="203" t="s">
        <v>33</v>
      </c>
      <c r="C58" s="203">
        <v>1995</v>
      </c>
      <c r="D58" s="204" t="s">
        <v>200</v>
      </c>
      <c r="E58" s="241">
        <f>DB_FEConversion!E58</f>
        <v>0</v>
      </c>
      <c r="F58" s="241">
        <f>DB_FEConversion!F58</f>
        <v>5.8370927999999997</v>
      </c>
      <c r="G58" s="241">
        <f>SUM(DB_FEConversion!G58:H58)</f>
        <v>0.70248640000000007</v>
      </c>
      <c r="H58" s="241">
        <f>DB_FEConversion!I58</f>
        <v>188.64000000000001</v>
      </c>
      <c r="I58" s="241">
        <f>DB_FEConversion!J58</f>
        <v>335.5548</v>
      </c>
      <c r="J58" s="241">
        <f>SUM(DB_FEConversion!K58:L58)</f>
        <v>184.29152000000002</v>
      </c>
      <c r="K58" s="241">
        <f>DB_FEConversion!M58</f>
        <v>177.60000000000002</v>
      </c>
      <c r="L58" s="241">
        <f>DB_FEConversion!N58</f>
        <v>169.33812</v>
      </c>
      <c r="M58" s="241">
        <f>DB_FEConversion!O58</f>
        <v>924.80419199999994</v>
      </c>
      <c r="N58" s="241">
        <f>SUM(DB_FEConversion!P58:Q58)</f>
        <v>635.79091919999996</v>
      </c>
      <c r="O58" s="241">
        <f>DB_FEConversion!S58</f>
        <v>949.79315200000019</v>
      </c>
      <c r="P58" s="241">
        <f>DB_FEConversion!T58</f>
        <v>160062.264</v>
      </c>
      <c r="Q58" s="241">
        <f>SUM(DB_FEConversion!U58:V58)</f>
        <v>102108.87816000001</v>
      </c>
      <c r="R58" s="241">
        <f>DB_FEConversion!X58</f>
        <v>350518.9013333334</v>
      </c>
      <c r="S58" s="241">
        <f>DB_FEConversion!Y58</f>
        <v>148502.21159999998</v>
      </c>
      <c r="T58" s="241">
        <f>SUM(DB_FEConversion!Z58:AB58)</f>
        <v>98013.325034830777</v>
      </c>
      <c r="U58" s="241">
        <f>DB_FEConversion!AD58</f>
        <v>286.97102279999996</v>
      </c>
      <c r="V58" s="241">
        <f>SUM(DB_FEConversion!AE58:AF58)</f>
        <v>6652.1655118800008</v>
      </c>
      <c r="W58" s="241">
        <f>DB_FEConversion!AG58</f>
        <v>93130.21871999999</v>
      </c>
      <c r="X58" s="241">
        <f>SUM(DB_FEConversion!AH58:AI58)</f>
        <v>726888.24835200014</v>
      </c>
      <c r="Y58" s="241">
        <f>DB_FEConversion!AJ58</f>
        <v>82301.123519999994</v>
      </c>
      <c r="Z58" s="241">
        <f>DB_FEConversion!AK58</f>
        <v>3.1040000000000001</v>
      </c>
      <c r="AA58" s="241">
        <f>DB_FEConversion!AL58</f>
        <v>3.3633600000000001</v>
      </c>
      <c r="AB58" s="241">
        <f>DB_FEConversion!AM58</f>
        <v>276.25600000000003</v>
      </c>
      <c r="AC58" s="241">
        <f>DB_FEConversion!AN58</f>
        <v>760.03199999999993</v>
      </c>
      <c r="AD58" s="241">
        <f>DB_FEConversion!AO58</f>
        <v>148.21600000000001</v>
      </c>
      <c r="AE58" s="241">
        <f>DB_FEConversion!AP58</f>
        <v>49.807169999999992</v>
      </c>
      <c r="AF58" s="241">
        <f>DB_FEConversion!AQ58</f>
        <v>6795.6084000000001</v>
      </c>
      <c r="AG58" s="241">
        <f>DB_FEConversion!AR58</f>
        <v>5663.0070000000005</v>
      </c>
      <c r="AH58" s="241">
        <f>DB_FEConversion!AX58</f>
        <v>0</v>
      </c>
      <c r="AI58" s="241">
        <f>SUM(DB_FEConversion!AW58,DB_FEConversion!AY58,DB_FEConversion!AZ58)</f>
        <v>54.388552786254643</v>
      </c>
      <c r="AJ58" s="241">
        <f>DB_FEConversion!BF58</f>
        <v>2262.8313571500003</v>
      </c>
      <c r="AK58" s="241">
        <f>SUM(DB_FEConversion!BE58,DB_FEConversion!BG58,DB_FEConversion!BH58)</f>
        <v>15135.747641577536</v>
      </c>
      <c r="AL58" s="241">
        <f>DB_FEConversion!BI58</f>
        <v>2094.7353134760001</v>
      </c>
      <c r="AM58" s="241">
        <f>DB_FEConversion!BJ58</f>
        <v>1186.3771920000002</v>
      </c>
      <c r="AN58" s="241">
        <f>DB_FEConversion!BK58</f>
        <v>503.18267999999995</v>
      </c>
      <c r="AO58" s="241">
        <f>DB_FEConversion!BL58</f>
        <v>88978.289400000009</v>
      </c>
      <c r="AP58" s="241">
        <f>DB_FEConversion!BM58</f>
        <v>126858.73199999999</v>
      </c>
      <c r="AQ58" s="241">
        <f>DB_FEConversion!BN58</f>
        <v>62811.018270000008</v>
      </c>
      <c r="AR58" s="241">
        <f>SUM(DB_FEConversion!BP58,DB_FEConversion!BR58)</f>
        <v>13.484825363906259</v>
      </c>
      <c r="AS58" s="241">
        <f>DB_FEConversion!BQ58</f>
        <v>16.934366399999998</v>
      </c>
      <c r="AT58" s="241">
        <f>SUM(DB_FEConversion!BT58,DB_FEConversion!BV58)</f>
        <v>3281.1197039593776</v>
      </c>
      <c r="AU58" s="241">
        <f>DB_FEConversion!BU58</f>
        <v>5108.533864</v>
      </c>
      <c r="AV58" s="241">
        <f>SUM(DB_FEConversion!BX58,DB_FEConversion!BZ58)</f>
        <v>1724.5317005859388</v>
      </c>
      <c r="AW58" s="241">
        <f>DB_FEConversion!BY58</f>
        <v>2653.0507360000001</v>
      </c>
      <c r="AX58" s="241">
        <f>DB_FEConversion!CA58</f>
        <v>1220.4553919999998</v>
      </c>
      <c r="AY58" s="241">
        <f>DB_FEConversion!CB58</f>
        <v>5722.5870409090903</v>
      </c>
      <c r="AZ58" s="241">
        <f>DB_FEConversion!CC58</f>
        <v>802684.12320000003</v>
      </c>
      <c r="BA58" s="241">
        <f>DB_FEConversion!CD58</f>
        <v>457347.31772727269</v>
      </c>
      <c r="BB58" s="241">
        <f>DB_FEConversion!CE58</f>
        <v>600839.57759999996</v>
      </c>
      <c r="BC58" s="241">
        <f>DB_FEConversion!CG58</f>
        <v>978.34880000000021</v>
      </c>
      <c r="BD58" s="241">
        <f>DB_FEConversion!CH58</f>
        <v>1467.5231999999999</v>
      </c>
      <c r="BE58" s="241">
        <f>DB_FEConversion!CI58</f>
        <v>1299.3694999999998</v>
      </c>
      <c r="BF58" s="241">
        <f>DB_FEConversion!CK58</f>
        <v>183929.57440000004</v>
      </c>
      <c r="BG58" s="241">
        <f>DB_FEConversion!CL58</f>
        <v>275894.3616</v>
      </c>
      <c r="BH58" s="241">
        <f>DB_FEConversion!CM58</f>
        <v>389810.85</v>
      </c>
      <c r="BI58" s="241">
        <f>DB_FEConversion!CO58</f>
        <v>156535.80800000002</v>
      </c>
      <c r="BJ58" s="241">
        <f>DB_FEConversion!CP58</f>
        <v>235537.47359999994</v>
      </c>
      <c r="BK58" s="241">
        <f>SUM(DB_FEConversion!CS58:CT58)</f>
        <v>1.0920000000000001</v>
      </c>
      <c r="BL58" s="241">
        <f>DB_FEConversion!CU58</f>
        <v>4.6442844000000001</v>
      </c>
      <c r="BM58" s="241">
        <f>DB_FEConversion!CV58</f>
        <v>0.67500000000000004</v>
      </c>
      <c r="BN58" s="241">
        <f>SUM(DB_FEConversion!CX58:CY58)</f>
        <v>134.62199999999999</v>
      </c>
      <c r="BO58" s="241">
        <f>DB_FEConversion!CZ58</f>
        <v>176.62626</v>
      </c>
      <c r="BP58" s="241">
        <f>DB_FEConversion!DA58</f>
        <v>222.75</v>
      </c>
      <c r="BQ58" s="241">
        <f>SUM(DB_FEConversion!DC58:DD58)</f>
        <v>118.47</v>
      </c>
      <c r="BR58" s="241">
        <f>DB_FEConversion!DE58</f>
        <v>124.17633000000001</v>
      </c>
      <c r="BS58" s="241">
        <f>DB_FEConversion!DH58</f>
        <v>0</v>
      </c>
      <c r="BT58" s="241">
        <f>DB_FEConversion!DI58</f>
        <v>0</v>
      </c>
      <c r="BU58" s="241">
        <f>DB_FEConversion!DJ58</f>
        <v>0</v>
      </c>
      <c r="BV58" s="241">
        <f>DB_FEConversion!DL58</f>
        <v>0</v>
      </c>
      <c r="BW58" s="241">
        <f>DB_FEConversion!DM58</f>
        <v>0</v>
      </c>
      <c r="BX58" s="241">
        <f>DB_FEConversion!DN58</f>
        <v>0</v>
      </c>
      <c r="BY58" s="241">
        <f>DB_FEConversion!DP58</f>
        <v>0</v>
      </c>
      <c r="BZ58" s="241">
        <f>DB_FEConversion!DQ58</f>
        <v>0</v>
      </c>
      <c r="CA58" s="205">
        <f t="shared" si="17"/>
        <v>4664.444594163906</v>
      </c>
      <c r="CB58" s="205">
        <f t="shared" si="18"/>
        <v>2130.7298627999999</v>
      </c>
      <c r="CC58" s="205">
        <f t="shared" si="19"/>
        <v>15186.227283975346</v>
      </c>
      <c r="CD58" s="205">
        <f t="shared" si="20"/>
        <v>1341723.5471811094</v>
      </c>
      <c r="CE58" s="205">
        <f t="shared" si="21"/>
        <v>383623.954684</v>
      </c>
      <c r="CF58" s="205">
        <f t="shared" si="22"/>
        <v>2067726.8705741838</v>
      </c>
      <c r="CG58" s="205">
        <f t="shared" si="23"/>
        <v>1060916.2990040618</v>
      </c>
      <c r="CH58" s="205">
        <f t="shared" si="24"/>
        <v>336497.36382083071</v>
      </c>
      <c r="CI58" s="241">
        <f>SUM(DB_FEConversion!DS58:DW58)</f>
        <v>8182.4505462269444</v>
      </c>
      <c r="CJ58" s="241">
        <f>SUM(DB_FEConversion!DX58:EB58)</f>
        <v>491012.3062090624</v>
      </c>
      <c r="CK58" s="241">
        <f>SUM(DB_FEConversion!EC58:EG58)</f>
        <v>339961.41957230819</v>
      </c>
      <c r="CL58" s="241">
        <f>SUM(DB_FEConversion!EH58:EJ58)</f>
        <v>1232.1091119999996</v>
      </c>
      <c r="CM58" s="241">
        <f>SUM(DB_FEConversion!EK58:EM58)</f>
        <v>141559.06078079998</v>
      </c>
      <c r="CN58" s="241">
        <f>SUM(DB_FEConversion!EN58:EP58)</f>
        <v>97064.207302399984</v>
      </c>
      <c r="CO58" s="205">
        <f t="shared" si="8"/>
        <v>9414.5596582269445</v>
      </c>
      <c r="CP58" s="205">
        <f t="shared" si="9"/>
        <v>632571.36698986241</v>
      </c>
      <c r="CQ58" s="205">
        <f t="shared" si="10"/>
        <v>437025.62687470816</v>
      </c>
      <c r="CR58" s="205">
        <f t="shared" si="11"/>
        <v>14079.004252390851</v>
      </c>
      <c r="CS58" s="205">
        <f t="shared" si="12"/>
        <v>1974294.9141709718</v>
      </c>
      <c r="CT58" s="205">
        <f t="shared" si="13"/>
        <v>1497941.92587877</v>
      </c>
      <c r="CU58" s="267">
        <f t="shared" si="14"/>
        <v>2.0183667032954626</v>
      </c>
      <c r="CV58" s="267">
        <f t="shared" si="15"/>
        <v>0.47146177639861919</v>
      </c>
      <c r="CW58" s="267">
        <f t="shared" si="16"/>
        <v>0.41193223940943052</v>
      </c>
    </row>
    <row r="59" spans="1:101" x14ac:dyDescent="0.2">
      <c r="A59" s="203">
        <v>13</v>
      </c>
      <c r="B59" s="203" t="s">
        <v>34</v>
      </c>
      <c r="C59" s="203">
        <v>1995</v>
      </c>
      <c r="D59" s="204" t="s">
        <v>200</v>
      </c>
      <c r="E59" s="241">
        <f>DB_FEConversion!E59</f>
        <v>0</v>
      </c>
      <c r="F59" s="241">
        <f>DB_FEConversion!F59</f>
        <v>3.8913951999999998</v>
      </c>
      <c r="G59" s="241">
        <f>SUM(DB_FEConversion!G59:H59)</f>
        <v>0.46832426666666671</v>
      </c>
      <c r="H59" s="241">
        <f>DB_FEConversion!I59</f>
        <v>125.75999999999999</v>
      </c>
      <c r="I59" s="241">
        <f>DB_FEConversion!J59</f>
        <v>223.70320000000001</v>
      </c>
      <c r="J59" s="241">
        <f>SUM(DB_FEConversion!K59:L59)</f>
        <v>122.86101333333333</v>
      </c>
      <c r="K59" s="241">
        <f>DB_FEConversion!M59</f>
        <v>118.4</v>
      </c>
      <c r="L59" s="241">
        <f>DB_FEConversion!N59</f>
        <v>112.89208000000001</v>
      </c>
      <c r="M59" s="241">
        <f>DB_FEConversion!O59</f>
        <v>298.20273599999996</v>
      </c>
      <c r="N59" s="241">
        <f>SUM(DB_FEConversion!P59:Q59)</f>
        <v>205.0105236</v>
      </c>
      <c r="O59" s="241">
        <f>DB_FEConversion!S59</f>
        <v>306.26041600000008</v>
      </c>
      <c r="P59" s="241">
        <f>DB_FEConversion!T59</f>
        <v>51612.011999999995</v>
      </c>
      <c r="Q59" s="241">
        <f>SUM(DB_FEConversion!U59:V59)</f>
        <v>32924.966280000001</v>
      </c>
      <c r="R59" s="241">
        <f>DB_FEConversion!X59</f>
        <v>113024.67733333334</v>
      </c>
      <c r="S59" s="241">
        <f>DB_FEConversion!Y59</f>
        <v>47884.477799999993</v>
      </c>
      <c r="T59" s="241">
        <f>SUM(DB_FEConversion!Z59:AB59)</f>
        <v>31604.356838646156</v>
      </c>
      <c r="U59" s="241">
        <f>DB_FEConversion!AD59</f>
        <v>1408.5473555999997</v>
      </c>
      <c r="V59" s="241">
        <f>SUM(DB_FEConversion!AE59:AF59)</f>
        <v>32650.997474759999</v>
      </c>
      <c r="W59" s="241">
        <f>DB_FEConversion!AG59</f>
        <v>457113.48143999994</v>
      </c>
      <c r="X59" s="241">
        <f>SUM(DB_FEConversion!AH59:AI59)</f>
        <v>3567804.5471039996</v>
      </c>
      <c r="Y59" s="241">
        <f>DB_FEConversion!AJ59</f>
        <v>403960.75103999994</v>
      </c>
      <c r="Z59" s="241">
        <f>DB_FEConversion!AK59</f>
        <v>191.67200000000003</v>
      </c>
      <c r="AA59" s="241">
        <f>DB_FEConversion!AL59</f>
        <v>207.68748000000002</v>
      </c>
      <c r="AB59" s="241">
        <f>DB_FEConversion!AM59</f>
        <v>17058.808000000001</v>
      </c>
      <c r="AC59" s="241">
        <f>DB_FEConversion!AN59</f>
        <v>46931.976000000002</v>
      </c>
      <c r="AD59" s="241">
        <f>DB_FEConversion!AO59</f>
        <v>9152.3380000000016</v>
      </c>
      <c r="AE59" s="241">
        <f>DB_FEConversion!AP59</f>
        <v>38.217689999999997</v>
      </c>
      <c r="AF59" s="241">
        <f>DB_FEConversion!AQ59</f>
        <v>5214.3588</v>
      </c>
      <c r="AG59" s="241">
        <f>DB_FEConversion!AR59</f>
        <v>4345.299</v>
      </c>
      <c r="AH59" s="241">
        <f>DB_FEConversion!AX59</f>
        <v>0</v>
      </c>
      <c r="AI59" s="241">
        <f>SUM(DB_FEConversion!AW59,DB_FEConversion!AY59,DB_FEConversion!AZ59)</f>
        <v>163.62511814998888</v>
      </c>
      <c r="AJ59" s="241">
        <f>DB_FEConversion!BF59</f>
        <v>6807.6098590500005</v>
      </c>
      <c r="AK59" s="241">
        <f>SUM(DB_FEConversion!BE59,DB_FEConversion!BG59,DB_FEConversion!BH59)</f>
        <v>45535.105629202109</v>
      </c>
      <c r="AL59" s="241">
        <f>DB_FEConversion!BI59</f>
        <v>6301.9016980920005</v>
      </c>
      <c r="AM59" s="241">
        <f>DB_FEConversion!BJ59</f>
        <v>870.39295199999992</v>
      </c>
      <c r="AN59" s="241">
        <f>DB_FEConversion!BK59</f>
        <v>369.16307999999998</v>
      </c>
      <c r="AO59" s="241">
        <f>DB_FEConversion!BL59</f>
        <v>65279.471400000002</v>
      </c>
      <c r="AP59" s="241">
        <f>DB_FEConversion!BM59</f>
        <v>93070.691999999995</v>
      </c>
      <c r="AQ59" s="241">
        <f>DB_FEConversion!BN59</f>
        <v>46081.69137</v>
      </c>
      <c r="AR59" s="241">
        <f>SUM(DB_FEConversion!BP59,DB_FEConversion!BR59)</f>
        <v>37.617573571406268</v>
      </c>
      <c r="AS59" s="241">
        <f>DB_FEConversion!BQ59</f>
        <v>47.240491199999994</v>
      </c>
      <c r="AT59" s="241">
        <f>SUM(DB_FEConversion!BT59,DB_FEConversion!BV59)</f>
        <v>9153.0856744093817</v>
      </c>
      <c r="AU59" s="241">
        <f>DB_FEConversion!BU59</f>
        <v>14250.881512</v>
      </c>
      <c r="AV59" s="241">
        <f>SUM(DB_FEConversion!BX59,DB_FEConversion!BZ59)</f>
        <v>4810.792603710941</v>
      </c>
      <c r="AW59" s="241">
        <f>DB_FEConversion!BY59</f>
        <v>7401.0102879999995</v>
      </c>
      <c r="AX59" s="241">
        <f>DB_FEConversion!CA59</f>
        <v>8246.9847199999986</v>
      </c>
      <c r="AY59" s="241">
        <f>DB_FEConversion!CB59</f>
        <v>38669.244443181815</v>
      </c>
      <c r="AZ59" s="241">
        <f>DB_FEConversion!CC59</f>
        <v>5423978.4119999995</v>
      </c>
      <c r="BA59" s="241">
        <f>DB_FEConversion!CD59</f>
        <v>3090433.5920454538</v>
      </c>
      <c r="BB59" s="241">
        <f>DB_FEConversion!CE59</f>
        <v>4060054.0159999998</v>
      </c>
      <c r="BC59" s="241">
        <f>DB_FEConversion!CG59</f>
        <v>459.39520000000005</v>
      </c>
      <c r="BD59" s="241">
        <f>DB_FEConversion!CH59</f>
        <v>689.09280000000001</v>
      </c>
      <c r="BE59" s="241">
        <f>DB_FEConversion!CI59</f>
        <v>610.13425000000007</v>
      </c>
      <c r="BF59" s="241">
        <f>DB_FEConversion!CK59</f>
        <v>86366.297600000005</v>
      </c>
      <c r="BG59" s="241">
        <f>DB_FEConversion!CL59</f>
        <v>129549.4464</v>
      </c>
      <c r="BH59" s="241">
        <f>DB_FEConversion!CM59</f>
        <v>183040.27499999999</v>
      </c>
      <c r="BI59" s="241">
        <f>DB_FEConversion!CO59</f>
        <v>73503.232000000004</v>
      </c>
      <c r="BJ59" s="241">
        <f>DB_FEConversion!CP59</f>
        <v>110599.39439999998</v>
      </c>
      <c r="BK59" s="241">
        <f>SUM(DB_FEConversion!CS59:CT59)</f>
        <v>1.9656000000000002</v>
      </c>
      <c r="BL59" s="241">
        <f>DB_FEConversion!CU59</f>
        <v>8.3597119200000005</v>
      </c>
      <c r="BM59" s="241">
        <f>DB_FEConversion!CV59</f>
        <v>1.2150000000000001</v>
      </c>
      <c r="BN59" s="241">
        <f>SUM(DB_FEConversion!CX59:CY59)</f>
        <v>242.31959999999998</v>
      </c>
      <c r="BO59" s="241">
        <f>DB_FEConversion!CZ59</f>
        <v>317.92726799999997</v>
      </c>
      <c r="BP59" s="241">
        <f>DB_FEConversion!DA59</f>
        <v>400.95</v>
      </c>
      <c r="BQ59" s="241">
        <f>SUM(DB_FEConversion!DC59:DD59)</f>
        <v>213.24600000000004</v>
      </c>
      <c r="BR59" s="241">
        <f>DB_FEConversion!DE59</f>
        <v>223.51739400000002</v>
      </c>
      <c r="BS59" s="241">
        <f>DB_FEConversion!DH59</f>
        <v>0</v>
      </c>
      <c r="BT59" s="241">
        <f>DB_FEConversion!DI59</f>
        <v>0</v>
      </c>
      <c r="BU59" s="241">
        <f>DB_FEConversion!DJ59</f>
        <v>0</v>
      </c>
      <c r="BV59" s="241">
        <f>DB_FEConversion!DL59</f>
        <v>0</v>
      </c>
      <c r="BW59" s="241">
        <f>DB_FEConversion!DM59</f>
        <v>0</v>
      </c>
      <c r="BX59" s="241">
        <f>DB_FEConversion!DN59</f>
        <v>0</v>
      </c>
      <c r="BY59" s="241">
        <f>DB_FEConversion!DP59</f>
        <v>0</v>
      </c>
      <c r="BZ59" s="241">
        <f>DB_FEConversion!DQ59</f>
        <v>0</v>
      </c>
      <c r="CA59" s="205">
        <f t="shared" si="17"/>
        <v>11552.995827171404</v>
      </c>
      <c r="CB59" s="205">
        <f t="shared" si="18"/>
        <v>953.59492192000005</v>
      </c>
      <c r="CC59" s="205">
        <f t="shared" si="19"/>
        <v>72978.795586358465</v>
      </c>
      <c r="CD59" s="205">
        <f t="shared" si="20"/>
        <v>6122951.6163734589</v>
      </c>
      <c r="CE59" s="205">
        <f t="shared" si="21"/>
        <v>177266.92465999999</v>
      </c>
      <c r="CF59" s="205">
        <f t="shared" si="22"/>
        <v>7140364.6761253225</v>
      </c>
      <c r="CG59" s="205">
        <f t="shared" si="23"/>
        <v>4656426.1455118032</v>
      </c>
      <c r="CH59" s="205">
        <f t="shared" si="24"/>
        <v>149941.17100064614</v>
      </c>
      <c r="CI59" s="241">
        <f>SUM(DB_FEConversion!DS59:DW59)</f>
        <v>8813.1828889624485</v>
      </c>
      <c r="CJ59" s="241">
        <f>SUM(DB_FEConversion!DX59:EB59)</f>
        <v>538943.53195250011</v>
      </c>
      <c r="CK59" s="241">
        <f>SUM(DB_FEConversion!EC59:EG59)</f>
        <v>375907.17451612453</v>
      </c>
      <c r="CL59" s="241">
        <f>SUM(DB_FEConversion!EH59:EJ59)</f>
        <v>1753.9293731999999</v>
      </c>
      <c r="CM59" s="241">
        <f>SUM(DB_FEConversion!EK59:EM59)</f>
        <v>178276.87649519998</v>
      </c>
      <c r="CN59" s="241">
        <f>SUM(DB_FEConversion!EN59:EP59)</f>
        <v>116483.84999039999</v>
      </c>
      <c r="CO59" s="205">
        <f t="shared" si="8"/>
        <v>10567.112262162449</v>
      </c>
      <c r="CP59" s="205">
        <f t="shared" si="9"/>
        <v>717220.40844770009</v>
      </c>
      <c r="CQ59" s="205">
        <f t="shared" si="10"/>
        <v>492391.02450652455</v>
      </c>
      <c r="CR59" s="205">
        <f t="shared" si="11"/>
        <v>22120.108089333851</v>
      </c>
      <c r="CS59" s="205">
        <f t="shared" si="12"/>
        <v>6840172.0248211585</v>
      </c>
      <c r="CT59" s="205">
        <f t="shared" si="13"/>
        <v>5148817.1700183274</v>
      </c>
      <c r="CU59" s="267">
        <f t="shared" si="14"/>
        <v>0.91466424988311146</v>
      </c>
      <c r="CV59" s="267">
        <f t="shared" si="15"/>
        <v>0.11713638346084139</v>
      </c>
      <c r="CW59" s="267">
        <f t="shared" si="16"/>
        <v>0.10574440764643638</v>
      </c>
    </row>
    <row r="60" spans="1:101" x14ac:dyDescent="0.2">
      <c r="A60" s="203">
        <v>14</v>
      </c>
      <c r="B60" s="203" t="s">
        <v>35</v>
      </c>
      <c r="C60" s="203">
        <v>1995</v>
      </c>
      <c r="D60" s="204" t="s">
        <v>200</v>
      </c>
      <c r="E60" s="241">
        <f>DB_FEConversion!E60</f>
        <v>0</v>
      </c>
      <c r="F60" s="241">
        <f>DB_FEConversion!F60</f>
        <v>3.648183</v>
      </c>
      <c r="G60" s="241">
        <f>SUM(DB_FEConversion!G60:H60)</f>
        <v>0.43905400000000006</v>
      </c>
      <c r="H60" s="241">
        <f>DB_FEConversion!I60</f>
        <v>117.89999999999999</v>
      </c>
      <c r="I60" s="241">
        <f>DB_FEConversion!J60</f>
        <v>209.72175000000001</v>
      </c>
      <c r="J60" s="241">
        <f>SUM(DB_FEConversion!K60:L60)</f>
        <v>115.18220000000002</v>
      </c>
      <c r="K60" s="241">
        <f>DB_FEConversion!M60</f>
        <v>111</v>
      </c>
      <c r="L60" s="241">
        <f>DB_FEConversion!N60</f>
        <v>105.83632500000002</v>
      </c>
      <c r="M60" s="241">
        <f>DB_FEConversion!O60</f>
        <v>1415.63968</v>
      </c>
      <c r="N60" s="241">
        <f>SUM(DB_FEConversion!P60:Q60)</f>
        <v>973.23396799999989</v>
      </c>
      <c r="O60" s="241">
        <f>DB_FEConversion!S60</f>
        <v>1453.8914133333335</v>
      </c>
      <c r="P60" s="241">
        <f>DB_FEConversion!T60</f>
        <v>245014.56</v>
      </c>
      <c r="Q60" s="241">
        <f>SUM(DB_FEConversion!U60:V60)</f>
        <v>156302.68640000001</v>
      </c>
      <c r="R60" s="241">
        <f>DB_FEConversion!X60</f>
        <v>536555.16444444447</v>
      </c>
      <c r="S60" s="241">
        <f>DB_FEConversion!Y60</f>
        <v>227319.06399999998</v>
      </c>
      <c r="T60" s="241">
        <f>SUM(DB_FEConversion!Z60:AB60)</f>
        <v>150033.43765989743</v>
      </c>
      <c r="U60" s="241">
        <f>DB_FEConversion!AD60</f>
        <v>163.59096599999998</v>
      </c>
      <c r="V60" s="241">
        <f>SUM(DB_FEConversion!AE60:AF60)</f>
        <v>3792.1396086</v>
      </c>
      <c r="W60" s="241">
        <f>DB_FEConversion!AG60</f>
        <v>53089.898399999998</v>
      </c>
      <c r="X60" s="241">
        <f>SUM(DB_FEConversion!AH60:AI60)</f>
        <v>414370.58544</v>
      </c>
      <c r="Y60" s="241">
        <f>DB_FEConversion!AJ60</f>
        <v>46916.654399999992</v>
      </c>
      <c r="Z60" s="241">
        <f>DB_FEConversion!AK60</f>
        <v>1.1640000000000001</v>
      </c>
      <c r="AA60" s="241">
        <f>DB_FEConversion!AL60</f>
        <v>1.2612599999999998</v>
      </c>
      <c r="AB60" s="241">
        <f>DB_FEConversion!AM60</f>
        <v>103.596</v>
      </c>
      <c r="AC60" s="241">
        <f>DB_FEConversion!AN60</f>
        <v>285.01199999999994</v>
      </c>
      <c r="AD60" s="241">
        <f>DB_FEConversion!AO60</f>
        <v>55.58100000000001</v>
      </c>
      <c r="AE60" s="241">
        <f>DB_FEConversion!AP60</f>
        <v>4.9669199999999991</v>
      </c>
      <c r="AF60" s="241">
        <f>DB_FEConversion!AQ60</f>
        <v>677.67840000000001</v>
      </c>
      <c r="AG60" s="241">
        <f>DB_FEConversion!AR60</f>
        <v>564.73199999999997</v>
      </c>
      <c r="AH60" s="241">
        <f>DB_FEConversion!AX60</f>
        <v>0</v>
      </c>
      <c r="AI60" s="241">
        <f>SUM(DB_FEConversion!AW60,DB_FEConversion!AY60,DB_FEConversion!AZ60)</f>
        <v>11.122755779237574</v>
      </c>
      <c r="AJ60" s="241">
        <f>DB_FEConversion!BF60</f>
        <v>462.76135814999992</v>
      </c>
      <c r="AK60" s="241">
        <f>SUM(DB_FEConversion!BE60,DB_FEConversion!BG60,DB_FEConversion!BH60)</f>
        <v>3095.3429706992429</v>
      </c>
      <c r="AL60" s="241">
        <f>DB_FEConversion!BI60</f>
        <v>428.38480011599995</v>
      </c>
      <c r="AM60" s="241">
        <f>DB_FEConversion!BJ60</f>
        <v>123.963048</v>
      </c>
      <c r="AN60" s="241">
        <f>DB_FEConversion!BK60</f>
        <v>52.576919999999987</v>
      </c>
      <c r="AO60" s="241">
        <f>DB_FEConversion!BL60</f>
        <v>9297.2286000000004</v>
      </c>
      <c r="AP60" s="241">
        <f>DB_FEConversion!BM60</f>
        <v>13255.307999999997</v>
      </c>
      <c r="AQ60" s="241">
        <f>DB_FEConversion!BN60</f>
        <v>6563.0436300000001</v>
      </c>
      <c r="AR60" s="241">
        <f>SUM(DB_FEConversion!BP60,DB_FEConversion!BR60)</f>
        <v>4.4750444962500033</v>
      </c>
      <c r="AS60" s="241">
        <f>DB_FEConversion!BQ60</f>
        <v>5.6198015999999997</v>
      </c>
      <c r="AT60" s="241">
        <f>SUM(DB_FEConversion!BT60,DB_FEConversion!BV60)</f>
        <v>1088.8651707750009</v>
      </c>
      <c r="AU60" s="241">
        <f>DB_FEConversion!BU60</f>
        <v>1695.306816</v>
      </c>
      <c r="AV60" s="241">
        <f>SUM(DB_FEConversion!BX60,DB_FEConversion!BZ60)</f>
        <v>572.29929843750051</v>
      </c>
      <c r="AW60" s="241">
        <f>DB_FEConversion!BY60</f>
        <v>880.43558400000006</v>
      </c>
      <c r="AX60" s="241">
        <f>DB_FEConversion!CA60</f>
        <v>246.80489599999996</v>
      </c>
      <c r="AY60" s="241">
        <f>DB_FEConversion!CB60</f>
        <v>1157.2422136363637</v>
      </c>
      <c r="AZ60" s="241">
        <f>DB_FEConversion!CC60</f>
        <v>162321.68160000001</v>
      </c>
      <c r="BA60" s="241">
        <f>DB_FEConversion!CD60</f>
        <v>92486.425909090904</v>
      </c>
      <c r="BB60" s="241">
        <f>DB_FEConversion!CE60</f>
        <v>121503.9488</v>
      </c>
      <c r="BC60" s="241">
        <f>DB_FEConversion!CG60</f>
        <v>511.28000000000003</v>
      </c>
      <c r="BD60" s="241">
        <f>DB_FEConversion!CH60</f>
        <v>766.92000000000007</v>
      </c>
      <c r="BE60" s="241">
        <f>DB_FEConversion!CI60</f>
        <v>679.04375000000005</v>
      </c>
      <c r="BF60" s="241">
        <f>DB_FEConversion!CK60</f>
        <v>96120.640000000014</v>
      </c>
      <c r="BG60" s="241">
        <f>DB_FEConversion!CL60</f>
        <v>144180.96</v>
      </c>
      <c r="BH60" s="241">
        <f>DB_FEConversion!CM60</f>
        <v>203713.125</v>
      </c>
      <c r="BI60" s="241">
        <f>DB_FEConversion!CO60</f>
        <v>81804.800000000003</v>
      </c>
      <c r="BJ60" s="241">
        <f>DB_FEConversion!CP60</f>
        <v>123090.65999999997</v>
      </c>
      <c r="BK60" s="241">
        <f>SUM(DB_FEConversion!CS60:CT60)</f>
        <v>48.776000000000003</v>
      </c>
      <c r="BL60" s="241">
        <f>DB_FEConversion!CU60</f>
        <v>207.44470319999999</v>
      </c>
      <c r="BM60" s="241">
        <f>DB_FEConversion!CV60</f>
        <v>30.150000000000002</v>
      </c>
      <c r="BN60" s="241">
        <f>SUM(DB_FEConversion!CX60:CY60)</f>
        <v>6013.1159999999991</v>
      </c>
      <c r="BO60" s="241">
        <f>DB_FEConversion!CZ60</f>
        <v>7889.3062799999998</v>
      </c>
      <c r="BP60" s="241">
        <f>DB_FEConversion!DA60</f>
        <v>9949.5</v>
      </c>
      <c r="BQ60" s="241">
        <f>SUM(DB_FEConversion!DC60:DD60)</f>
        <v>5291.66</v>
      </c>
      <c r="BR60" s="241">
        <f>DB_FEConversion!DE60</f>
        <v>5546.5427400000008</v>
      </c>
      <c r="BS60" s="241">
        <f>DB_FEConversion!DH60</f>
        <v>0</v>
      </c>
      <c r="BT60" s="241">
        <f>DB_FEConversion!DI60</f>
        <v>0</v>
      </c>
      <c r="BU60" s="241">
        <f>DB_FEConversion!DJ60</f>
        <v>0</v>
      </c>
      <c r="BV60" s="241">
        <f>DB_FEConversion!DL60</f>
        <v>0</v>
      </c>
      <c r="BW60" s="241">
        <f>DB_FEConversion!DM60</f>
        <v>0</v>
      </c>
      <c r="BX60" s="241">
        <f>DB_FEConversion!DN60</f>
        <v>0</v>
      </c>
      <c r="BY60" s="241">
        <f>DB_FEConversion!DP60</f>
        <v>0</v>
      </c>
      <c r="BZ60" s="241">
        <f>DB_FEConversion!DQ60</f>
        <v>0</v>
      </c>
      <c r="CA60" s="205">
        <f t="shared" si="17"/>
        <v>2520.6605544962499</v>
      </c>
      <c r="CB60" s="205">
        <f t="shared" si="18"/>
        <v>1956.8666558</v>
      </c>
      <c r="CC60" s="205">
        <f t="shared" si="19"/>
        <v>7177.8669753489348</v>
      </c>
      <c r="CD60" s="205">
        <f t="shared" si="20"/>
        <v>574307.92552892503</v>
      </c>
      <c r="CE60" s="205">
        <f t="shared" si="21"/>
        <v>310277.98124600004</v>
      </c>
      <c r="CF60" s="205">
        <f t="shared" si="22"/>
        <v>1273825.6459642346</v>
      </c>
      <c r="CG60" s="205">
        <f t="shared" si="23"/>
        <v>491131.16792855348</v>
      </c>
      <c r="CH60" s="205">
        <f t="shared" si="24"/>
        <v>279656.91230889742</v>
      </c>
      <c r="CI60" s="241">
        <f>SUM(DB_FEConversion!DS60:DW60)</f>
        <v>3688.4693247017103</v>
      </c>
      <c r="CJ60" s="241">
        <f>SUM(DB_FEConversion!DX60:EB60)</f>
        <v>219113.09073930958</v>
      </c>
      <c r="CK60" s="241">
        <f>SUM(DB_FEConversion!EC60:EG60)</f>
        <v>150700.69527842299</v>
      </c>
      <c r="CL60" s="241">
        <f>SUM(DB_FEConversion!EH60:EJ60)</f>
        <v>441.13160319999992</v>
      </c>
      <c r="CM60" s="241">
        <f>SUM(DB_FEConversion!EK60:EM60)</f>
        <v>48133.902441599988</v>
      </c>
      <c r="CN60" s="241">
        <f>SUM(DB_FEConversion!EN60:EP60)</f>
        <v>32373.01362559999</v>
      </c>
      <c r="CO60" s="205">
        <f t="shared" si="8"/>
        <v>4129.6009279017098</v>
      </c>
      <c r="CP60" s="205">
        <f t="shared" si="9"/>
        <v>267246.99318090954</v>
      </c>
      <c r="CQ60" s="205">
        <f t="shared" si="10"/>
        <v>183073.70890402299</v>
      </c>
      <c r="CR60" s="205">
        <f t="shared" si="11"/>
        <v>6650.2614823979602</v>
      </c>
      <c r="CS60" s="205">
        <f t="shared" si="12"/>
        <v>841554.91870983457</v>
      </c>
      <c r="CT60" s="205">
        <f t="shared" si="13"/>
        <v>674204.87683257647</v>
      </c>
      <c r="CU60" s="267">
        <f t="shared" si="14"/>
        <v>1.6383010876000335</v>
      </c>
      <c r="CV60" s="267">
        <f t="shared" si="15"/>
        <v>0.46533746323417163</v>
      </c>
      <c r="CW60" s="267">
        <f t="shared" si="16"/>
        <v>0.37275929702481303</v>
      </c>
    </row>
    <row r="61" spans="1:101" x14ac:dyDescent="0.2">
      <c r="A61" s="203">
        <v>15</v>
      </c>
      <c r="B61" s="203" t="s">
        <v>36</v>
      </c>
      <c r="C61" s="203">
        <v>1995</v>
      </c>
      <c r="D61" s="204" t="s">
        <v>200</v>
      </c>
      <c r="E61" s="241">
        <f>DB_FEConversion!E61</f>
        <v>0</v>
      </c>
      <c r="F61" s="241">
        <f>DB_FEConversion!F61</f>
        <v>249.53571719999999</v>
      </c>
      <c r="G61" s="241">
        <f>SUM(DB_FEConversion!G61:H61)</f>
        <v>30.031293600000005</v>
      </c>
      <c r="H61" s="241">
        <f>DB_FEConversion!I61</f>
        <v>8064.36</v>
      </c>
      <c r="I61" s="241">
        <f>DB_FEConversion!J61</f>
        <v>14344.967700000001</v>
      </c>
      <c r="J61" s="241">
        <f>SUM(DB_FEConversion!K61:L61)</f>
        <v>7878.4624800000011</v>
      </c>
      <c r="K61" s="241">
        <f>DB_FEConversion!M61</f>
        <v>7592.4000000000005</v>
      </c>
      <c r="L61" s="241">
        <f>DB_FEConversion!N61</f>
        <v>7239.2046300000011</v>
      </c>
      <c r="M61" s="241">
        <f>DB_FEConversion!O61</f>
        <v>9163.9013439999999</v>
      </c>
      <c r="N61" s="241">
        <f>SUM(DB_FEConversion!P61:Q61)</f>
        <v>6300.0636343999995</v>
      </c>
      <c r="O61" s="241">
        <f>DB_FEConversion!S61</f>
        <v>9411.5173973333349</v>
      </c>
      <c r="P61" s="241">
        <f>DB_FEConversion!T61</f>
        <v>1586059.848</v>
      </c>
      <c r="Q61" s="241">
        <f>SUM(DB_FEConversion!U61:V61)</f>
        <v>1011798.7071200002</v>
      </c>
      <c r="R61" s="241">
        <f>DB_FEConversion!X61</f>
        <v>3473298.0871111113</v>
      </c>
      <c r="S61" s="241">
        <f>DB_FEConversion!Y61</f>
        <v>1471511.0811999999</v>
      </c>
      <c r="T61" s="241">
        <f>SUM(DB_FEConversion!Z61:AB61)</f>
        <v>971215.79766432825</v>
      </c>
      <c r="U61" s="241">
        <f>DB_FEConversion!AD61</f>
        <v>881.9759256000001</v>
      </c>
      <c r="V61" s="241">
        <f>SUM(DB_FEConversion!AE61:AF61)</f>
        <v>20444.746571760003</v>
      </c>
      <c r="W61" s="241">
        <f>DB_FEConversion!AG61</f>
        <v>286226.14944000001</v>
      </c>
      <c r="X61" s="241">
        <f>SUM(DB_FEConversion!AH61:AI61)</f>
        <v>2234016.2759039998</v>
      </c>
      <c r="Y61" s="241">
        <f>DB_FEConversion!AJ61</f>
        <v>252944.03904000003</v>
      </c>
      <c r="Z61" s="241">
        <f>DB_FEConversion!AK61</f>
        <v>2921.8340000000003</v>
      </c>
      <c r="AA61" s="241">
        <f>DB_FEConversion!AL61</f>
        <v>3165.9728099999998</v>
      </c>
      <c r="AB61" s="241">
        <f>DB_FEConversion!AM61</f>
        <v>260043.22600000002</v>
      </c>
      <c r="AC61" s="241">
        <f>DB_FEConversion!AN61</f>
        <v>715427.62199999997</v>
      </c>
      <c r="AD61" s="241">
        <f>DB_FEConversion!AO61</f>
        <v>139517.5735</v>
      </c>
      <c r="AE61" s="241">
        <f>DB_FEConversion!AP61</f>
        <v>885.07754999999986</v>
      </c>
      <c r="AF61" s="241">
        <f>DB_FEConversion!AQ61</f>
        <v>120758.526</v>
      </c>
      <c r="AG61" s="241">
        <f>DB_FEConversion!AR61</f>
        <v>100632.105</v>
      </c>
      <c r="AH61" s="241">
        <f>DB_FEConversion!AX61</f>
        <v>0</v>
      </c>
      <c r="AI61" s="241">
        <f>SUM(DB_FEConversion!AW61,DB_FEConversion!AY61,DB_FEConversion!AZ61)</f>
        <v>1064.3003180566843</v>
      </c>
      <c r="AJ61" s="241">
        <f>DB_FEConversion!BF61</f>
        <v>44280.128993099999</v>
      </c>
      <c r="AK61" s="241">
        <f>SUM(DB_FEConversion!BE61,DB_FEConversion!BG61,DB_FEConversion!BH61)</f>
        <v>296183.29967823363</v>
      </c>
      <c r="AL61" s="241">
        <f>DB_FEConversion!BI61</f>
        <v>40990.747982184002</v>
      </c>
      <c r="AM61" s="241">
        <f>DB_FEConversion!BJ61</f>
        <v>5635.1259359999995</v>
      </c>
      <c r="AN61" s="241">
        <f>DB_FEConversion!BK61</f>
        <v>2390.0474399999994</v>
      </c>
      <c r="AO61" s="241">
        <f>DB_FEConversion!BL61</f>
        <v>422634.44520000002</v>
      </c>
      <c r="AP61" s="241">
        <f>DB_FEConversion!BM61</f>
        <v>602561.25599999982</v>
      </c>
      <c r="AQ61" s="241">
        <f>DB_FEConversion!BN61</f>
        <v>298343.56266</v>
      </c>
      <c r="AR61" s="241">
        <f>SUM(DB_FEConversion!BP61,DB_FEConversion!BR61)</f>
        <v>261.22887632812518</v>
      </c>
      <c r="AS61" s="241">
        <f>DB_FEConversion!BQ61</f>
        <v>328.05360000000002</v>
      </c>
      <c r="AT61" s="241">
        <f>SUM(DB_FEConversion!BT61,DB_FEConversion!BV61)</f>
        <v>63562.055142187557</v>
      </c>
      <c r="AU61" s="241">
        <f>DB_FEConversion!BU61</f>
        <v>98962.83600000001</v>
      </c>
      <c r="AV61" s="241">
        <f>SUM(DB_FEConversion!BX61,DB_FEConversion!BZ61)</f>
        <v>33407.735449218781</v>
      </c>
      <c r="AW61" s="241">
        <f>DB_FEConversion!BY61</f>
        <v>51395.064000000006</v>
      </c>
      <c r="AX61" s="241">
        <f>DB_FEConversion!CA61</f>
        <v>13354.729647999999</v>
      </c>
      <c r="AY61" s="241">
        <f>DB_FEConversion!CB61</f>
        <v>62618.923493181821</v>
      </c>
      <c r="AZ61" s="241">
        <f>DB_FEConversion!CC61</f>
        <v>8783302.9607999995</v>
      </c>
      <c r="BA61" s="241">
        <f>DB_FEConversion!CD61</f>
        <v>5004484.2470454546</v>
      </c>
      <c r="BB61" s="241">
        <f>DB_FEConversion!CE61</f>
        <v>6574636.1343999999</v>
      </c>
      <c r="BC61" s="241">
        <f>DB_FEConversion!CG61</f>
        <v>4846.8991999999998</v>
      </c>
      <c r="BD61" s="241">
        <f>DB_FEConversion!CH61</f>
        <v>7270.3487999999998</v>
      </c>
      <c r="BE61" s="241">
        <f>DB_FEConversion!CI61</f>
        <v>6437.2879999999996</v>
      </c>
      <c r="BF61" s="241">
        <f>DB_FEConversion!CK61</f>
        <v>911217.04960000003</v>
      </c>
      <c r="BG61" s="241">
        <f>DB_FEConversion!CL61</f>
        <v>1366825.5744</v>
      </c>
      <c r="BH61" s="241">
        <f>DB_FEConversion!CM61</f>
        <v>1931186.4</v>
      </c>
      <c r="BI61" s="241">
        <f>DB_FEConversion!CO61</f>
        <v>775503.87199999997</v>
      </c>
      <c r="BJ61" s="241">
        <f>DB_FEConversion!CP61</f>
        <v>1166890.9823999999</v>
      </c>
      <c r="BK61" s="241">
        <f>SUM(DB_FEConversion!CS61:CT61)</f>
        <v>16.161600000000004</v>
      </c>
      <c r="BL61" s="241">
        <f>DB_FEConversion!CU61</f>
        <v>68.73540912</v>
      </c>
      <c r="BM61" s="241">
        <f>DB_FEConversion!CV61</f>
        <v>9.990000000000002</v>
      </c>
      <c r="BN61" s="241">
        <f>SUM(DB_FEConversion!CX61:CY61)</f>
        <v>1992.4056</v>
      </c>
      <c r="BO61" s="241">
        <f>DB_FEConversion!CZ61</f>
        <v>2614.0686479999999</v>
      </c>
      <c r="BP61" s="241">
        <f>DB_FEConversion!DA61</f>
        <v>3296.7000000000003</v>
      </c>
      <c r="BQ61" s="241">
        <f>SUM(DB_FEConversion!DC61:DD61)</f>
        <v>1753.3560000000002</v>
      </c>
      <c r="BR61" s="241">
        <f>DB_FEConversion!DE61</f>
        <v>1837.8096840000001</v>
      </c>
      <c r="BS61" s="241">
        <f>DB_FEConversion!DH61</f>
        <v>0.55384000000000011</v>
      </c>
      <c r="BT61" s="241">
        <f>DB_FEConversion!DI61</f>
        <v>0.21071400000000001</v>
      </c>
      <c r="BU61" s="241">
        <f>DB_FEConversion!DJ61</f>
        <v>0.40131</v>
      </c>
      <c r="BV61" s="241">
        <f>DB_FEConversion!DL61</f>
        <v>88.132800000000017</v>
      </c>
      <c r="BW61" s="241">
        <f>DB_FEConversion!DM61</f>
        <v>23.020200000000003</v>
      </c>
      <c r="BX61" s="241">
        <f>DB_FEConversion!DN61</f>
        <v>176.76749999999998</v>
      </c>
      <c r="BY61" s="241">
        <f>DB_FEConversion!DP61</f>
        <v>77.056000000000012</v>
      </c>
      <c r="BZ61" s="241">
        <f>DB_FEConversion!DQ61</f>
        <v>11.327400000000003</v>
      </c>
      <c r="CA61" s="205">
        <f t="shared" si="17"/>
        <v>37967.48791992812</v>
      </c>
      <c r="CB61" s="205">
        <f t="shared" si="18"/>
        <v>14216.947874720001</v>
      </c>
      <c r="CC61" s="205">
        <f t="shared" si="19"/>
        <v>105573.21863393186</v>
      </c>
      <c r="CD61" s="205">
        <f t="shared" si="20"/>
        <v>12488229.287575286</v>
      </c>
      <c r="CE61" s="205">
        <f t="shared" si="21"/>
        <v>2494569.1740680002</v>
      </c>
      <c r="CF61" s="205">
        <f t="shared" si="22"/>
        <v>14268509.117718797</v>
      </c>
      <c r="CG61" s="205">
        <f t="shared" si="23"/>
        <v>9696909.6632314026</v>
      </c>
      <c r="CH61" s="205">
        <f t="shared" si="24"/>
        <v>2198590.1857783282</v>
      </c>
      <c r="CI61" s="241">
        <f>SUM(DB_FEConversion!DS61:DW61)</f>
        <v>65636.315432769625</v>
      </c>
      <c r="CJ61" s="241">
        <f>SUM(DB_FEConversion!DX61:EB61)</f>
        <v>3925807.0945792338</v>
      </c>
      <c r="CK61" s="241">
        <f>SUM(DB_FEConversion!EC61:EG61)</f>
        <v>2696994.9783139033</v>
      </c>
      <c r="CL61" s="241">
        <f>SUM(DB_FEConversion!EH61:EJ61)</f>
        <v>10644.043088000002</v>
      </c>
      <c r="CM61" s="241">
        <f>SUM(DB_FEConversion!EK61:EM61)</f>
        <v>1230045.9206544</v>
      </c>
      <c r="CN61" s="241">
        <f>SUM(DB_FEConversion!EN61:EP61)</f>
        <v>845185.46077120001</v>
      </c>
      <c r="CO61" s="205">
        <f t="shared" si="8"/>
        <v>76280.358520769631</v>
      </c>
      <c r="CP61" s="205">
        <f t="shared" si="9"/>
        <v>5155853.015233634</v>
      </c>
      <c r="CQ61" s="205">
        <f t="shared" si="10"/>
        <v>3542180.4390851036</v>
      </c>
      <c r="CR61" s="205">
        <f t="shared" si="11"/>
        <v>114247.84644069776</v>
      </c>
      <c r="CS61" s="205">
        <f t="shared" si="12"/>
        <v>17644082.302808918</v>
      </c>
      <c r="CT61" s="205">
        <f t="shared" si="13"/>
        <v>13239090.102316506</v>
      </c>
      <c r="CU61" s="267">
        <f t="shared" si="14"/>
        <v>2.0090968009693397</v>
      </c>
      <c r="CV61" s="267">
        <f t="shared" si="15"/>
        <v>0.41285701091052712</v>
      </c>
      <c r="CW61" s="267">
        <f t="shared" si="16"/>
        <v>0.36528961928110876</v>
      </c>
    </row>
    <row r="62" spans="1:101" x14ac:dyDescent="0.2">
      <c r="A62" s="203">
        <v>16</v>
      </c>
      <c r="B62" s="203" t="s">
        <v>37</v>
      </c>
      <c r="C62" s="203">
        <v>1995</v>
      </c>
      <c r="D62" s="204" t="s">
        <v>200</v>
      </c>
      <c r="E62" s="241">
        <f>DB_FEConversion!E62</f>
        <v>0</v>
      </c>
      <c r="F62" s="241">
        <f>DB_FEConversion!F62</f>
        <v>0</v>
      </c>
      <c r="G62" s="241">
        <f>SUM(DB_FEConversion!G62:H62)</f>
        <v>0</v>
      </c>
      <c r="H62" s="241">
        <f>DB_FEConversion!I62</f>
        <v>0</v>
      </c>
      <c r="I62" s="241">
        <f>DB_FEConversion!J62</f>
        <v>0</v>
      </c>
      <c r="J62" s="241">
        <f>SUM(DB_FEConversion!K62:L62)</f>
        <v>0</v>
      </c>
      <c r="K62" s="241">
        <f>DB_FEConversion!M62</f>
        <v>0</v>
      </c>
      <c r="L62" s="241">
        <f>DB_FEConversion!N62</f>
        <v>0</v>
      </c>
      <c r="M62" s="241">
        <f>DB_FEConversion!O62</f>
        <v>25.418431999999999</v>
      </c>
      <c r="N62" s="241">
        <f>SUM(DB_FEConversion!P62:Q62)</f>
        <v>17.474843200000002</v>
      </c>
      <c r="O62" s="241">
        <f>DB_FEConversion!S62</f>
        <v>26.105258666666675</v>
      </c>
      <c r="P62" s="241">
        <f>DB_FEConversion!T62</f>
        <v>4399.3440000000001</v>
      </c>
      <c r="Q62" s="241">
        <f>SUM(DB_FEConversion!U62:V62)</f>
        <v>2806.4833600000002</v>
      </c>
      <c r="R62" s="241">
        <f>DB_FEConversion!X62</f>
        <v>9634.0835555555568</v>
      </c>
      <c r="S62" s="241">
        <f>DB_FEConversion!Y62</f>
        <v>4081.6136000000001</v>
      </c>
      <c r="T62" s="241">
        <f>SUM(DB_FEConversion!Z62:AB62)</f>
        <v>2693.9162463179491</v>
      </c>
      <c r="U62" s="241">
        <f>DB_FEConversion!AD62</f>
        <v>34.299988799999987</v>
      </c>
      <c r="V62" s="241">
        <f>SUM(DB_FEConversion!AE62:AF62)</f>
        <v>795.09492047999993</v>
      </c>
      <c r="W62" s="241">
        <f>DB_FEConversion!AG62</f>
        <v>11131.317119999996</v>
      </c>
      <c r="X62" s="241">
        <f>SUM(DB_FEConversion!AH62:AI62)</f>
        <v>86880.753791999974</v>
      </c>
      <c r="Y62" s="241">
        <f>DB_FEConversion!AJ62</f>
        <v>9836.9779199999975</v>
      </c>
      <c r="Z62" s="241">
        <f>DB_FEConversion!AK62</f>
        <v>4.6560000000000006</v>
      </c>
      <c r="AA62" s="241">
        <f>DB_FEConversion!AL62</f>
        <v>5.0450399999999993</v>
      </c>
      <c r="AB62" s="241">
        <f>DB_FEConversion!AM62</f>
        <v>414.38400000000001</v>
      </c>
      <c r="AC62" s="241">
        <f>DB_FEConversion!AN62</f>
        <v>1140.0479999999998</v>
      </c>
      <c r="AD62" s="241">
        <f>DB_FEConversion!AO62</f>
        <v>222.32400000000004</v>
      </c>
      <c r="AE62" s="241">
        <f>DB_FEConversion!AP62</f>
        <v>2.7593999999999994</v>
      </c>
      <c r="AF62" s="241">
        <f>DB_FEConversion!AQ62</f>
        <v>376.488</v>
      </c>
      <c r="AG62" s="241">
        <f>DB_FEConversion!AR62</f>
        <v>313.74</v>
      </c>
      <c r="AH62" s="241">
        <f>DB_FEConversion!AX62</f>
        <v>0</v>
      </c>
      <c r="AI62" s="241">
        <f>SUM(DB_FEConversion!AW62,DB_FEConversion!AY62,DB_FEConversion!AZ62)</f>
        <v>47.343502654138589</v>
      </c>
      <c r="AJ62" s="241">
        <f>DB_FEConversion!BF62</f>
        <v>1969.7226139500001</v>
      </c>
      <c r="AK62" s="241">
        <f>SUM(DB_FEConversion!BE62,DB_FEConversion!BG62,DB_FEConversion!BH62)</f>
        <v>13175.186173045142</v>
      </c>
      <c r="AL62" s="241">
        <f>DB_FEConversion!BI62</f>
        <v>1823.400362628</v>
      </c>
      <c r="AM62" s="241">
        <f>DB_FEConversion!BJ62</f>
        <v>32.924232000000003</v>
      </c>
      <c r="AN62" s="241">
        <f>DB_FEConversion!BK62</f>
        <v>13.964279999999997</v>
      </c>
      <c r="AO62" s="241">
        <f>DB_FEConversion!BL62</f>
        <v>2469.3174000000004</v>
      </c>
      <c r="AP62" s="241">
        <f>DB_FEConversion!BM62</f>
        <v>3520.5719999999992</v>
      </c>
      <c r="AQ62" s="241">
        <f>DB_FEConversion!BN62</f>
        <v>1743.1256700000004</v>
      </c>
      <c r="AR62" s="241">
        <f>SUM(DB_FEConversion!BP62,DB_FEConversion!BR62)</f>
        <v>12.468217345781259</v>
      </c>
      <c r="AS62" s="241">
        <f>DB_FEConversion!BQ62</f>
        <v>15.657700799999999</v>
      </c>
      <c r="AT62" s="241">
        <f>SUM(DB_FEConversion!BT62,DB_FEConversion!BV62)</f>
        <v>3033.7592443718777</v>
      </c>
      <c r="AU62" s="241">
        <f>DB_FEConversion!BU62</f>
        <v>4723.4064080000007</v>
      </c>
      <c r="AV62" s="241">
        <f>SUM(DB_FEConversion!BX62,DB_FEConversion!BZ62)</f>
        <v>1594.5209138671889</v>
      </c>
      <c r="AW62" s="241">
        <f>DB_FEConversion!BY62</f>
        <v>2453.039792</v>
      </c>
      <c r="AX62" s="241">
        <f>DB_FEConversion!CA62</f>
        <v>218.15144000000001</v>
      </c>
      <c r="AY62" s="241">
        <f>DB_FEConversion!CB62</f>
        <v>1022.8891704545454</v>
      </c>
      <c r="AZ62" s="241">
        <f>DB_FEConversion!CC62</f>
        <v>143476.52400000003</v>
      </c>
      <c r="BA62" s="241">
        <f>DB_FEConversion!CD62</f>
        <v>81748.973863636347</v>
      </c>
      <c r="BB62" s="241">
        <f>DB_FEConversion!CE62</f>
        <v>107397.63200000001</v>
      </c>
      <c r="BC62" s="241">
        <f>DB_FEConversion!CG62</f>
        <v>12.636800000000001</v>
      </c>
      <c r="BD62" s="241">
        <f>DB_FEConversion!CH62</f>
        <v>18.955200000000001</v>
      </c>
      <c r="BE62" s="241">
        <f>DB_FEConversion!CI62</f>
        <v>16.783249999999999</v>
      </c>
      <c r="BF62" s="241">
        <f>DB_FEConversion!CK62</f>
        <v>2375.7184000000002</v>
      </c>
      <c r="BG62" s="241">
        <f>DB_FEConversion!CL62</f>
        <v>3563.5776000000001</v>
      </c>
      <c r="BH62" s="241">
        <f>DB_FEConversion!CM62</f>
        <v>5034.9749999999995</v>
      </c>
      <c r="BI62" s="241">
        <f>DB_FEConversion!CO62</f>
        <v>2021.8879999999999</v>
      </c>
      <c r="BJ62" s="241">
        <f>DB_FEConversion!CP62</f>
        <v>3042.3095999999991</v>
      </c>
      <c r="BK62" s="241">
        <f>SUM(DB_FEConversion!CS62:CT62)</f>
        <v>0</v>
      </c>
      <c r="BL62" s="241">
        <f>DB_FEConversion!CU62</f>
        <v>0</v>
      </c>
      <c r="BM62" s="241">
        <f>DB_FEConversion!CV62</f>
        <v>0</v>
      </c>
      <c r="BN62" s="241">
        <f>SUM(DB_FEConversion!CX62:CY62)</f>
        <v>0</v>
      </c>
      <c r="BO62" s="241">
        <f>DB_FEConversion!CZ62</f>
        <v>0</v>
      </c>
      <c r="BP62" s="241">
        <f>DB_FEConversion!DA62</f>
        <v>0</v>
      </c>
      <c r="BQ62" s="241">
        <f>SUM(DB_FEConversion!DC62:DD62)</f>
        <v>0</v>
      </c>
      <c r="BR62" s="241">
        <f>DB_FEConversion!DE62</f>
        <v>0</v>
      </c>
      <c r="BS62" s="241">
        <f>DB_FEConversion!DH62</f>
        <v>0</v>
      </c>
      <c r="BT62" s="241">
        <f>DB_FEConversion!DI62</f>
        <v>0</v>
      </c>
      <c r="BU62" s="241">
        <f>DB_FEConversion!DJ62</f>
        <v>0</v>
      </c>
      <c r="BV62" s="241">
        <f>DB_FEConversion!DL62</f>
        <v>0</v>
      </c>
      <c r="BW62" s="241">
        <f>DB_FEConversion!DM62</f>
        <v>0</v>
      </c>
      <c r="BX62" s="241">
        <f>DB_FEConversion!DN62</f>
        <v>0</v>
      </c>
      <c r="BY62" s="241">
        <f>DB_FEConversion!DP62</f>
        <v>0</v>
      </c>
      <c r="BZ62" s="241">
        <f>DB_FEConversion!DQ62</f>
        <v>0</v>
      </c>
      <c r="CA62" s="205">
        <f t="shared" si="17"/>
        <v>343.31451014578124</v>
      </c>
      <c r="CB62" s="205">
        <f t="shared" si="18"/>
        <v>52.087744000000001</v>
      </c>
      <c r="CC62" s="205">
        <f t="shared" si="19"/>
        <v>1927.2254222553506</v>
      </c>
      <c r="CD62" s="205">
        <f t="shared" si="20"/>
        <v>169646.57477832193</v>
      </c>
      <c r="CE62" s="205">
        <f t="shared" si="21"/>
        <v>11093.467368000001</v>
      </c>
      <c r="CF62" s="205">
        <f t="shared" si="22"/>
        <v>201134.59238423701</v>
      </c>
      <c r="CG62" s="205">
        <f t="shared" si="23"/>
        <v>129035.22246649521</v>
      </c>
      <c r="CH62" s="205">
        <f t="shared" si="24"/>
        <v>8189.2656383179474</v>
      </c>
      <c r="CI62" s="241">
        <f>SUM(DB_FEConversion!DS62:DW62)</f>
        <v>1403.1578816909075</v>
      </c>
      <c r="CJ62" s="241">
        <f>SUM(DB_FEConversion!DX62:EB62)</f>
        <v>81695.049450508217</v>
      </c>
      <c r="CK62" s="241">
        <f>SUM(DB_FEConversion!EC62:EG62)</f>
        <v>55951.193229603567</v>
      </c>
      <c r="CL62" s="241">
        <f>SUM(DB_FEConversion!EH62:EJ62)</f>
        <v>93.581343599999997</v>
      </c>
      <c r="CM62" s="241">
        <f>SUM(DB_FEConversion!EK62:EM62)</f>
        <v>10241.860816800001</v>
      </c>
      <c r="CN62" s="241">
        <f>SUM(DB_FEConversion!EN62:EP62)</f>
        <v>6896.3095488000008</v>
      </c>
      <c r="CO62" s="205">
        <f t="shared" si="8"/>
        <v>1496.7392252909076</v>
      </c>
      <c r="CP62" s="205">
        <f t="shared" si="9"/>
        <v>91936.910267308223</v>
      </c>
      <c r="CQ62" s="205">
        <f t="shared" si="10"/>
        <v>62847.50277840357</v>
      </c>
      <c r="CR62" s="205">
        <f t="shared" si="11"/>
        <v>1840.0537354366888</v>
      </c>
      <c r="CS62" s="205">
        <f t="shared" si="12"/>
        <v>261583.48504563014</v>
      </c>
      <c r="CT62" s="205">
        <f t="shared" si="13"/>
        <v>191882.72524489879</v>
      </c>
      <c r="CU62" s="267">
        <f t="shared" si="14"/>
        <v>4.359673655084805</v>
      </c>
      <c r="CV62" s="267">
        <f t="shared" si="15"/>
        <v>0.54193201594221796</v>
      </c>
      <c r="CW62" s="267">
        <f t="shared" si="16"/>
        <v>0.48705695682992534</v>
      </c>
    </row>
    <row r="63" spans="1:101" x14ac:dyDescent="0.2">
      <c r="A63" s="203">
        <v>17</v>
      </c>
      <c r="B63" s="203" t="s">
        <v>38</v>
      </c>
      <c r="C63" s="203">
        <v>1995</v>
      </c>
      <c r="D63" s="204" t="s">
        <v>200</v>
      </c>
      <c r="E63" s="241">
        <f>DB_FEConversion!E63</f>
        <v>0</v>
      </c>
      <c r="F63" s="241">
        <f>DB_FEConversion!F63</f>
        <v>48.885652199999996</v>
      </c>
      <c r="G63" s="241">
        <f>SUM(DB_FEConversion!G63:H63)</f>
        <v>5.8833236000000007</v>
      </c>
      <c r="H63" s="241">
        <f>DB_FEConversion!I63</f>
        <v>1579.86</v>
      </c>
      <c r="I63" s="241">
        <f>DB_FEConversion!J63</f>
        <v>2810.2714499999997</v>
      </c>
      <c r="J63" s="241">
        <f>SUM(DB_FEConversion!K63:L63)</f>
        <v>1543.4414800000004</v>
      </c>
      <c r="K63" s="241">
        <f>DB_FEConversion!M63</f>
        <v>1487.4</v>
      </c>
      <c r="L63" s="241">
        <f>DB_FEConversion!N63</f>
        <v>1418.2067550000002</v>
      </c>
      <c r="M63" s="241">
        <f>DB_FEConversion!O63</f>
        <v>12114.758656</v>
      </c>
      <c r="N63" s="241">
        <f>SUM(DB_FEConversion!P63:Q63)</f>
        <v>8328.7398656000005</v>
      </c>
      <c r="O63" s="241">
        <f>DB_FEConversion!S63</f>
        <v>12442.109269333338</v>
      </c>
      <c r="P63" s="241">
        <f>DB_FEConversion!T63</f>
        <v>2096785.152</v>
      </c>
      <c r="Q63" s="241">
        <f>SUM(DB_FEConversion!U63:V63)</f>
        <v>1337606.8428800001</v>
      </c>
      <c r="R63" s="241">
        <f>DB_FEConversion!X63</f>
        <v>4591730.8017777791</v>
      </c>
      <c r="S63" s="241">
        <f>DB_FEConversion!Y63</f>
        <v>1945350.6687999999</v>
      </c>
      <c r="T63" s="241">
        <f>SUM(DB_FEConversion!Z63:AB63)</f>
        <v>1283955.8775151591</v>
      </c>
      <c r="U63" s="241">
        <f>DB_FEConversion!AD63</f>
        <v>291.88291439999995</v>
      </c>
      <c r="V63" s="241">
        <f>SUM(DB_FEConversion!AE63:AF63)</f>
        <v>6766.0261922399986</v>
      </c>
      <c r="W63" s="241">
        <f>DB_FEConversion!AG63</f>
        <v>94724.266559999975</v>
      </c>
      <c r="X63" s="241">
        <f>SUM(DB_FEConversion!AH63:AI63)</f>
        <v>739329.90969599981</v>
      </c>
      <c r="Y63" s="241">
        <f>DB_FEConversion!AJ63</f>
        <v>83709.816959999982</v>
      </c>
      <c r="Z63" s="241">
        <f>DB_FEConversion!AK63</f>
        <v>6.0140000000000002</v>
      </c>
      <c r="AA63" s="241">
        <f>DB_FEConversion!AL63</f>
        <v>6.5165100000000002</v>
      </c>
      <c r="AB63" s="241">
        <f>DB_FEConversion!AM63</f>
        <v>535.24599999999998</v>
      </c>
      <c r="AC63" s="241">
        <f>DB_FEConversion!AN63</f>
        <v>1472.5620000000001</v>
      </c>
      <c r="AD63" s="241">
        <f>DB_FEConversion!AO63</f>
        <v>287.16850000000005</v>
      </c>
      <c r="AE63" s="241">
        <f>DB_FEConversion!AP63</f>
        <v>1.3796999999999997</v>
      </c>
      <c r="AF63" s="241">
        <f>DB_FEConversion!AQ63</f>
        <v>188.244</v>
      </c>
      <c r="AG63" s="241">
        <f>DB_FEConversion!AR63</f>
        <v>156.87</v>
      </c>
      <c r="AH63" s="241">
        <f>DB_FEConversion!AX63</f>
        <v>0</v>
      </c>
      <c r="AI63" s="241">
        <f>SUM(DB_FEConversion!AW63,DB_FEConversion!AY63,DB_FEConversion!AZ63)</f>
        <v>1717.0969605975142</v>
      </c>
      <c r="AJ63" s="241">
        <f>DB_FEConversion!BF63</f>
        <v>71439.680716949995</v>
      </c>
      <c r="AK63" s="241">
        <f>SUM(DB_FEConversion!BE63,DB_FEConversion!BG63,DB_FEConversion!BH63)</f>
        <v>477849.56466596771</v>
      </c>
      <c r="AL63" s="241">
        <f>DB_FEConversion!BI63</f>
        <v>66132.733006547991</v>
      </c>
      <c r="AM63" s="241">
        <f>DB_FEConversion!BJ63</f>
        <v>424.25855999999999</v>
      </c>
      <c r="AN63" s="241">
        <f>DB_FEConversion!BK63</f>
        <v>179.94239999999999</v>
      </c>
      <c r="AO63" s="241">
        <f>DB_FEConversion!BL63</f>
        <v>31819.392000000003</v>
      </c>
      <c r="AP63" s="241">
        <f>DB_FEConversion!BM63</f>
        <v>45365.759999999995</v>
      </c>
      <c r="AQ63" s="241">
        <f>DB_FEConversion!BN63</f>
        <v>22461.7536</v>
      </c>
      <c r="AR63" s="241">
        <f>SUM(DB_FEConversion!BP63,DB_FEConversion!BR63)</f>
        <v>9.7630061789062559</v>
      </c>
      <c r="AS63" s="241">
        <f>DB_FEConversion!BQ63</f>
        <v>12.260471999999998</v>
      </c>
      <c r="AT63" s="241">
        <f>SUM(DB_FEConversion!BT63,DB_FEConversion!BV63)</f>
        <v>2375.5288688593769</v>
      </c>
      <c r="AU63" s="241">
        <f>DB_FEConversion!BU63</f>
        <v>3698.5757199999998</v>
      </c>
      <c r="AV63" s="241">
        <f>SUM(DB_FEConversion!BX63,DB_FEConversion!BZ63)</f>
        <v>1248.5600068359386</v>
      </c>
      <c r="AW63" s="241">
        <f>DB_FEConversion!BY63</f>
        <v>1920.80728</v>
      </c>
      <c r="AX63" s="241">
        <f>DB_FEConversion!CA63</f>
        <v>298.65679999999998</v>
      </c>
      <c r="AY63" s="241">
        <f>DB_FEConversion!CB63</f>
        <v>1400.3703409090911</v>
      </c>
      <c r="AZ63" s="241">
        <f>DB_FEConversion!CC63</f>
        <v>196424.28</v>
      </c>
      <c r="BA63" s="241">
        <f>DB_FEConversion!CD63</f>
        <v>111917.14772727272</v>
      </c>
      <c r="BB63" s="241">
        <f>DB_FEConversion!CE63</f>
        <v>147031.04000000001</v>
      </c>
      <c r="BC63" s="241">
        <f>DB_FEConversion!CG63</f>
        <v>2476.9888000000005</v>
      </c>
      <c r="BD63" s="241">
        <f>DB_FEConversion!CH63</f>
        <v>3715.4832000000006</v>
      </c>
      <c r="BE63" s="241">
        <f>DB_FEConversion!CI63</f>
        <v>3289.7507500000002</v>
      </c>
      <c r="BF63" s="241">
        <f>DB_FEConversion!CK63</f>
        <v>465673.89440000005</v>
      </c>
      <c r="BG63" s="241">
        <f>DB_FEConversion!CL63</f>
        <v>698510.84160000004</v>
      </c>
      <c r="BH63" s="241">
        <f>DB_FEConversion!CM63</f>
        <v>986925.22499999998</v>
      </c>
      <c r="BI63" s="241">
        <f>DB_FEConversion!CO63</f>
        <v>396318.20800000004</v>
      </c>
      <c r="BJ63" s="241">
        <f>DB_FEConversion!CP63</f>
        <v>596335.05359999998</v>
      </c>
      <c r="BK63" s="241">
        <f>SUM(DB_FEConversion!CS63:CT63)</f>
        <v>1026.3344000000002</v>
      </c>
      <c r="BL63" s="241">
        <f>DB_FEConversion!CU63</f>
        <v>4365.0080980800012</v>
      </c>
      <c r="BM63" s="241">
        <f>DB_FEConversion!CV63</f>
        <v>634.41000000000008</v>
      </c>
      <c r="BN63" s="241">
        <f>SUM(DB_FEConversion!CX63:CY63)</f>
        <v>126526.7304</v>
      </c>
      <c r="BO63" s="241">
        <f>DB_FEConversion!CZ63</f>
        <v>166005.13423200001</v>
      </c>
      <c r="BP63" s="241">
        <f>DB_FEConversion!DA63</f>
        <v>209355.30000000002</v>
      </c>
      <c r="BQ63" s="241">
        <f>SUM(DB_FEConversion!DC63:DD63)</f>
        <v>111346.00400000002</v>
      </c>
      <c r="BR63" s="241">
        <f>DB_FEConversion!DE63</f>
        <v>116709.19335600003</v>
      </c>
      <c r="BS63" s="241">
        <f>DB_FEConversion!DH63</f>
        <v>0</v>
      </c>
      <c r="BT63" s="241">
        <f>DB_FEConversion!DI63</f>
        <v>0</v>
      </c>
      <c r="BU63" s="241">
        <f>DB_FEConversion!DJ63</f>
        <v>0</v>
      </c>
      <c r="BV63" s="241">
        <f>DB_FEConversion!DL63</f>
        <v>0</v>
      </c>
      <c r="BW63" s="241">
        <f>DB_FEConversion!DM63</f>
        <v>0</v>
      </c>
      <c r="BX63" s="241">
        <f>DB_FEConversion!DN63</f>
        <v>0</v>
      </c>
      <c r="BY63" s="241">
        <f>DB_FEConversion!DP63</f>
        <v>0</v>
      </c>
      <c r="BZ63" s="241">
        <f>DB_FEConversion!DQ63</f>
        <v>0</v>
      </c>
      <c r="CA63" s="205">
        <f t="shared" si="17"/>
        <v>16650.036836578907</v>
      </c>
      <c r="CB63" s="205">
        <f t="shared" si="18"/>
        <v>16470.377287880001</v>
      </c>
      <c r="CC63" s="205">
        <f t="shared" si="19"/>
        <v>26442.105746679943</v>
      </c>
      <c r="CD63" s="205">
        <f t="shared" si="20"/>
        <v>3088072.2749458086</v>
      </c>
      <c r="CE63" s="205">
        <f t="shared" si="21"/>
        <v>2208631.6658820002</v>
      </c>
      <c r="CF63" s="205">
        <f t="shared" si="22"/>
        <v>7165489.7123470176</v>
      </c>
      <c r="CG63" s="205">
        <f t="shared" si="23"/>
        <v>2775530.2228733841</v>
      </c>
      <c r="CH63" s="205">
        <f t="shared" si="24"/>
        <v>2000339.1385061592</v>
      </c>
      <c r="CI63" s="241">
        <f>SUM(DB_FEConversion!DS63:DW63)</f>
        <v>38923.780249886819</v>
      </c>
      <c r="CJ63" s="241">
        <f>SUM(DB_FEConversion!DX63:EB63)</f>
        <v>2241761.0887092417</v>
      </c>
      <c r="CK63" s="241">
        <f>SUM(DB_FEConversion!EC63:EG63)</f>
        <v>1522724.5247903415</v>
      </c>
      <c r="CL63" s="241">
        <f>SUM(DB_FEConversion!EH63:EJ63)</f>
        <v>5406.2700244000007</v>
      </c>
      <c r="CM63" s="241">
        <f>SUM(DB_FEConversion!EK63:EM63)</f>
        <v>623629.4080103999</v>
      </c>
      <c r="CN63" s="241">
        <f>SUM(DB_FEConversion!EN63:EP63)</f>
        <v>428228.13721279998</v>
      </c>
      <c r="CO63" s="205">
        <f t="shared" si="8"/>
        <v>44330.050274286819</v>
      </c>
      <c r="CP63" s="205">
        <f t="shared" si="9"/>
        <v>2865390.4967196416</v>
      </c>
      <c r="CQ63" s="205">
        <f t="shared" si="10"/>
        <v>1950952.6620031414</v>
      </c>
      <c r="CR63" s="205">
        <f t="shared" si="11"/>
        <v>60980.08711086573</v>
      </c>
      <c r="CS63" s="205">
        <f t="shared" si="12"/>
        <v>5953462.7716654502</v>
      </c>
      <c r="CT63" s="205">
        <f t="shared" si="13"/>
        <v>4726482.884876525</v>
      </c>
      <c r="CU63" s="267">
        <f t="shared" si="14"/>
        <v>2.6624595914945339</v>
      </c>
      <c r="CV63" s="267">
        <f t="shared" si="15"/>
        <v>0.92788971293423672</v>
      </c>
      <c r="CW63" s="267">
        <f t="shared" si="16"/>
        <v>0.70291169806949749</v>
      </c>
    </row>
    <row r="64" spans="1:101" x14ac:dyDescent="0.2">
      <c r="A64" s="203">
        <v>21</v>
      </c>
      <c r="B64" s="203" t="s">
        <v>39</v>
      </c>
      <c r="C64" s="203">
        <v>1995</v>
      </c>
      <c r="D64" s="204" t="s">
        <v>201</v>
      </c>
      <c r="E64" s="241">
        <f>DB_FEConversion!E64</f>
        <v>0</v>
      </c>
      <c r="F64" s="241">
        <f>DB_FEConversion!F64</f>
        <v>456.022875</v>
      </c>
      <c r="G64" s="241">
        <f>SUM(DB_FEConversion!G64:H64)</f>
        <v>54.881750000000004</v>
      </c>
      <c r="H64" s="241">
        <f>DB_FEConversion!I64</f>
        <v>14737.499999999998</v>
      </c>
      <c r="I64" s="241">
        <f>DB_FEConversion!J64</f>
        <v>26215.21875</v>
      </c>
      <c r="J64" s="241">
        <f>SUM(DB_FEConversion!K64:L64)</f>
        <v>14397.775</v>
      </c>
      <c r="K64" s="241">
        <f>DB_FEConversion!M64</f>
        <v>13875</v>
      </c>
      <c r="L64" s="241">
        <f>DB_FEConversion!N64</f>
        <v>13229.540625000001</v>
      </c>
      <c r="M64" s="241">
        <f>DB_FEConversion!O64</f>
        <v>26033.251919999999</v>
      </c>
      <c r="N64" s="241">
        <f>SUM(DB_FEConversion!P64:Q64)</f>
        <v>17897.523942</v>
      </c>
      <c r="O64" s="241">
        <f>DB_FEConversion!S64</f>
        <v>26736.691520000004</v>
      </c>
      <c r="P64" s="241">
        <f>DB_FEConversion!T64</f>
        <v>4505755.1400000006</v>
      </c>
      <c r="Q64" s="241">
        <f>SUM(DB_FEConversion!U64:V64)</f>
        <v>2874366.4566000002</v>
      </c>
      <c r="R64" s="241">
        <f>DB_FEConversion!X64</f>
        <v>9867112.3466666676</v>
      </c>
      <c r="S64" s="241">
        <f>DB_FEConversion!Y64</f>
        <v>4180339.4909999999</v>
      </c>
      <c r="T64" s="241">
        <f>SUM(DB_FEConversion!Z64:AB64)</f>
        <v>2759076.5745021533</v>
      </c>
      <c r="U64" s="241">
        <f>DB_FEConversion!AD64</f>
        <v>807.46502759999998</v>
      </c>
      <c r="V64" s="241">
        <f>SUM(DB_FEConversion!AE64:AF64)</f>
        <v>18717.537945960001</v>
      </c>
      <c r="W64" s="241">
        <f>DB_FEConversion!AG64</f>
        <v>262045.25424000001</v>
      </c>
      <c r="X64" s="241">
        <f>SUM(DB_FEConversion!AH64:AI64)</f>
        <v>2045282.599584</v>
      </c>
      <c r="Y64" s="241">
        <f>DB_FEConversion!AJ64</f>
        <v>231574.87583999999</v>
      </c>
      <c r="Z64" s="241">
        <f>DB_FEConversion!AK64</f>
        <v>0.38800000000000001</v>
      </c>
      <c r="AA64" s="241">
        <f>DB_FEConversion!AL64</f>
        <v>0.42042000000000002</v>
      </c>
      <c r="AB64" s="241">
        <f>DB_FEConversion!AM64</f>
        <v>34.532000000000004</v>
      </c>
      <c r="AC64" s="241">
        <f>DB_FEConversion!AN64</f>
        <v>95.003999999999991</v>
      </c>
      <c r="AD64" s="241">
        <f>DB_FEConversion!AO64</f>
        <v>18.527000000000001</v>
      </c>
      <c r="AE64" s="241">
        <f>DB_FEConversion!AP64</f>
        <v>7.4503799999999982</v>
      </c>
      <c r="AF64" s="241">
        <f>DB_FEConversion!AQ64</f>
        <v>1016.5176</v>
      </c>
      <c r="AG64" s="241">
        <f>DB_FEConversion!AR64</f>
        <v>847.09799999999996</v>
      </c>
      <c r="AH64" s="241">
        <f>DB_FEConversion!AX64</f>
        <v>0</v>
      </c>
      <c r="AI64" s="241">
        <f>SUM(DB_FEConversion!AW64,DB_FEConversion!AY64,DB_FEConversion!AZ64)</f>
        <v>15875.46529214246</v>
      </c>
      <c r="AJ64" s="241">
        <f>DB_FEConversion!BF64</f>
        <v>660497.45455784991</v>
      </c>
      <c r="AK64" s="241">
        <f>SUM(DB_FEConversion!BE64,DB_FEConversion!BG64,DB_FEConversion!BH64)</f>
        <v>4417970.7685698504</v>
      </c>
      <c r="AL64" s="241">
        <f>DB_FEConversion!BI64</f>
        <v>611431.92936212395</v>
      </c>
      <c r="AM64" s="241">
        <f>DB_FEConversion!BJ64</f>
        <v>4378.48092</v>
      </c>
      <c r="AN64" s="241">
        <f>DB_FEConversion!BK64</f>
        <v>1857.0617999999997</v>
      </c>
      <c r="AO64" s="241">
        <f>DB_FEConversion!BL64</f>
        <v>328386.06900000002</v>
      </c>
      <c r="AP64" s="241">
        <f>DB_FEConversion!BM64</f>
        <v>468188.81999999995</v>
      </c>
      <c r="AQ64" s="241">
        <f>DB_FEConversion!BN64</f>
        <v>231812.31645000001</v>
      </c>
      <c r="AR64" s="241">
        <f>SUM(DB_FEConversion!BP64,DB_FEConversion!BR64)</f>
        <v>34.719748415625027</v>
      </c>
      <c r="AS64" s="241">
        <f>DB_FEConversion!BQ64</f>
        <v>43.601376000000002</v>
      </c>
      <c r="AT64" s="241">
        <f>SUM(DB_FEConversion!BT64,DB_FEConversion!BV64)</f>
        <v>8447.9885774375089</v>
      </c>
      <c r="AU64" s="241">
        <f>DB_FEConversion!BU64</f>
        <v>13153.081760000001</v>
      </c>
      <c r="AV64" s="241">
        <f>SUM(DB_FEConversion!BX64,DB_FEConversion!BZ64)</f>
        <v>4440.1989023437545</v>
      </c>
      <c r="AW64" s="241">
        <f>DB_FEConversion!BY64</f>
        <v>6830.8822400000008</v>
      </c>
      <c r="AX64" s="241">
        <f>DB_FEConversion!CA64</f>
        <v>5716.3009279999997</v>
      </c>
      <c r="AY64" s="241">
        <f>DB_FEConversion!CB64</f>
        <v>26803.134163636365</v>
      </c>
      <c r="AZ64" s="241">
        <f>DB_FEConversion!CC64</f>
        <v>3759567.1488000005</v>
      </c>
      <c r="BA64" s="241">
        <f>DB_FEConversion!CD64</f>
        <v>2142097.8709090911</v>
      </c>
      <c r="BB64" s="241">
        <f>DB_FEConversion!CE64</f>
        <v>2814178.9184000003</v>
      </c>
      <c r="BC64" s="241">
        <f>DB_FEConversion!CG64</f>
        <v>6278.166400000001</v>
      </c>
      <c r="BD64" s="241">
        <f>DB_FEConversion!CH64</f>
        <v>9417.249600000001</v>
      </c>
      <c r="BE64" s="241">
        <f>DB_FEConversion!CI64</f>
        <v>8338.1897499999995</v>
      </c>
      <c r="BF64" s="241">
        <f>DB_FEConversion!CK64</f>
        <v>1180295.2832000002</v>
      </c>
      <c r="BG64" s="241">
        <f>DB_FEConversion!CL64</f>
        <v>1770442.9248000002</v>
      </c>
      <c r="BH64" s="241">
        <f>DB_FEConversion!CM64</f>
        <v>2501456.9249999998</v>
      </c>
      <c r="BI64" s="241">
        <f>DB_FEConversion!CO64</f>
        <v>1004506.6240000001</v>
      </c>
      <c r="BJ64" s="241">
        <f>DB_FEConversion!CP64</f>
        <v>1511468.5607999996</v>
      </c>
      <c r="BK64" s="241">
        <f>SUM(DB_FEConversion!CS64:CT64)</f>
        <v>9836.8816000000006</v>
      </c>
      <c r="BL64" s="241">
        <f>DB_FEConversion!CU64</f>
        <v>41836.333113120003</v>
      </c>
      <c r="BM64" s="241">
        <f>DB_FEConversion!CV64</f>
        <v>6080.4900000000007</v>
      </c>
      <c r="BN64" s="241">
        <f>SUM(DB_FEConversion!CX64:CY64)</f>
        <v>1212692.9256</v>
      </c>
      <c r="BO64" s="241">
        <f>DB_FEConversion!CZ64</f>
        <v>1591072.9002480002</v>
      </c>
      <c r="BP64" s="241">
        <f>DB_FEConversion!DA64</f>
        <v>2006561.7</v>
      </c>
      <c r="BQ64" s="241">
        <f>SUM(DB_FEConversion!DC64:DD64)</f>
        <v>1067193.5559999999</v>
      </c>
      <c r="BR64" s="241">
        <f>DB_FEConversion!DE64</f>
        <v>1118596.9374840001</v>
      </c>
      <c r="BS64" s="241">
        <f>DB_FEConversion!DH64</f>
        <v>0</v>
      </c>
      <c r="BT64" s="241">
        <f>DB_FEConversion!DI64</f>
        <v>0</v>
      </c>
      <c r="BU64" s="241">
        <f>DB_FEConversion!DJ64</f>
        <v>0</v>
      </c>
      <c r="BV64" s="241">
        <f>DB_FEConversion!DL64</f>
        <v>0</v>
      </c>
      <c r="BW64" s="241">
        <f>DB_FEConversion!DM64</f>
        <v>0</v>
      </c>
      <c r="BX64" s="241">
        <f>DB_FEConversion!DN64</f>
        <v>0</v>
      </c>
      <c r="BY64" s="241">
        <f>DB_FEConversion!DP64</f>
        <v>0</v>
      </c>
      <c r="BZ64" s="241">
        <f>DB_FEConversion!DQ64</f>
        <v>0</v>
      </c>
      <c r="CA64" s="205">
        <f t="shared" si="17"/>
        <v>53093.104924015621</v>
      </c>
      <c r="CB64" s="205">
        <f t="shared" si="18"/>
        <v>69650.730906120007</v>
      </c>
      <c r="CC64" s="205">
        <f t="shared" si="19"/>
        <v>104463.87264173885</v>
      </c>
      <c r="CD64" s="205">
        <f t="shared" si="20"/>
        <v>11933475.813575286</v>
      </c>
      <c r="CE64" s="205">
        <f t="shared" si="21"/>
        <v>6275250.5821580011</v>
      </c>
      <c r="CF64" s="205">
        <f t="shared" si="22"/>
        <v>23463163.80972961</v>
      </c>
      <c r="CG64" s="205">
        <f t="shared" si="23"/>
        <v>10160218.534954468</v>
      </c>
      <c r="CH64" s="205">
        <f t="shared" si="24"/>
        <v>5409202.4956511529</v>
      </c>
      <c r="CI64" s="241">
        <f>SUM(DB_FEConversion!DS64:DW64)</f>
        <v>52253.143490098642</v>
      </c>
      <c r="CJ64" s="241">
        <f>SUM(DB_FEConversion!DX64:EB64)</f>
        <v>3282733.6953261942</v>
      </c>
      <c r="CK64" s="241">
        <f>SUM(DB_FEConversion!EC64:EG64)</f>
        <v>2330778.1074813465</v>
      </c>
      <c r="CL64" s="241">
        <f>SUM(DB_FEConversion!EH64:EJ64)</f>
        <v>5873.5660731999988</v>
      </c>
      <c r="CM64" s="241">
        <f>SUM(DB_FEConversion!EK64:EM64)</f>
        <v>656276.38349039992</v>
      </c>
      <c r="CN64" s="241">
        <f>SUM(DB_FEConversion!EN64:EP64)</f>
        <v>445399.98814399994</v>
      </c>
      <c r="CO64" s="205">
        <f t="shared" si="8"/>
        <v>58126.709563298638</v>
      </c>
      <c r="CP64" s="205">
        <f t="shared" si="9"/>
        <v>3939010.0788165941</v>
      </c>
      <c r="CQ64" s="205">
        <f t="shared" si="10"/>
        <v>2776178.0956253465</v>
      </c>
      <c r="CR64" s="205">
        <f t="shared" si="11"/>
        <v>111219.81448731426</v>
      </c>
      <c r="CS64" s="205">
        <f t="shared" si="12"/>
        <v>15872485.892391881</v>
      </c>
      <c r="CT64" s="205">
        <f t="shared" si="13"/>
        <v>12936396.630579814</v>
      </c>
      <c r="CU64" s="267">
        <f t="shared" si="14"/>
        <v>1.0948071250774818</v>
      </c>
      <c r="CV64" s="267">
        <f t="shared" si="15"/>
        <v>0.33008070241661308</v>
      </c>
      <c r="CW64" s="267">
        <f t="shared" si="16"/>
        <v>0.27323999834003448</v>
      </c>
    </row>
    <row r="65" spans="1:101" x14ac:dyDescent="0.2">
      <c r="A65" s="203">
        <v>22</v>
      </c>
      <c r="B65" s="203" t="s">
        <v>40</v>
      </c>
      <c r="C65" s="203">
        <v>1995</v>
      </c>
      <c r="D65" s="204" t="s">
        <v>201</v>
      </c>
      <c r="E65" s="241">
        <f>DB_FEConversion!E65</f>
        <v>0</v>
      </c>
      <c r="F65" s="241">
        <f>DB_FEConversion!F65</f>
        <v>1320.8854582000001</v>
      </c>
      <c r="G65" s="241">
        <f>SUM(DB_FEConversion!G65:H65)</f>
        <v>158.96681826666668</v>
      </c>
      <c r="H65" s="241">
        <f>DB_FEConversion!I65</f>
        <v>42687.659999999996</v>
      </c>
      <c r="I65" s="241">
        <f>DB_FEConversion!J65</f>
        <v>75933.254950000002</v>
      </c>
      <c r="J65" s="241">
        <f>SUM(DB_FEConversion!K65:L65)</f>
        <v>41703.635213333342</v>
      </c>
      <c r="K65" s="241">
        <f>DB_FEConversion!M65</f>
        <v>40189.4</v>
      </c>
      <c r="L65" s="241">
        <f>DB_FEConversion!N65</f>
        <v>38319.805405000006</v>
      </c>
      <c r="M65" s="241">
        <f>DB_FEConversion!O65</f>
        <v>7452.8883519999999</v>
      </c>
      <c r="N65" s="241">
        <f>SUM(DB_FEConversion!P65:Q65)</f>
        <v>5123.7643352000005</v>
      </c>
      <c r="O65" s="241">
        <f>DB_FEConversion!S65</f>
        <v>7654.2714453333356</v>
      </c>
      <c r="P65" s="241">
        <f>DB_FEConversion!T65</f>
        <v>1289922.9840000002</v>
      </c>
      <c r="Q65" s="241">
        <f>SUM(DB_FEConversion!U65:V65)</f>
        <v>822883.45496</v>
      </c>
      <c r="R65" s="241">
        <f>DB_FEConversion!X65</f>
        <v>2824790.6524444451</v>
      </c>
      <c r="S65" s="241">
        <f>DB_FEConversion!Y65</f>
        <v>1196761.8796000001</v>
      </c>
      <c r="T65" s="241">
        <f>SUM(DB_FEConversion!Z65:AB65)</f>
        <v>789877.87340488215</v>
      </c>
      <c r="U65" s="241">
        <f>DB_FEConversion!AD65</f>
        <v>149.77106759999998</v>
      </c>
      <c r="V65" s="241">
        <f>SUM(DB_FEConversion!AE65:AF65)</f>
        <v>3471.7858299599998</v>
      </c>
      <c r="W65" s="241">
        <f>DB_FEConversion!AG65</f>
        <v>48604.950239999991</v>
      </c>
      <c r="X65" s="241">
        <f>SUM(DB_FEConversion!AH65:AI65)</f>
        <v>379365.23318399995</v>
      </c>
      <c r="Y65" s="241">
        <f>DB_FEConversion!AJ65</f>
        <v>42953.211839999989</v>
      </c>
      <c r="Z65" s="241">
        <f>DB_FEConversion!AK65</f>
        <v>0</v>
      </c>
      <c r="AA65" s="241">
        <f>DB_FEConversion!AL65</f>
        <v>0</v>
      </c>
      <c r="AB65" s="241">
        <f>DB_FEConversion!AM65</f>
        <v>0</v>
      </c>
      <c r="AC65" s="241">
        <f>DB_FEConversion!AN65</f>
        <v>0</v>
      </c>
      <c r="AD65" s="241">
        <f>DB_FEConversion!AO65</f>
        <v>0</v>
      </c>
      <c r="AE65" s="241">
        <f>DB_FEConversion!AP65</f>
        <v>0.82781999999999989</v>
      </c>
      <c r="AF65" s="241">
        <f>DB_FEConversion!AQ65</f>
        <v>112.94640000000001</v>
      </c>
      <c r="AG65" s="241">
        <f>DB_FEConversion!AR65</f>
        <v>94.122</v>
      </c>
      <c r="AH65" s="241">
        <f>DB_FEConversion!AX65</f>
        <v>0</v>
      </c>
      <c r="AI65" s="241">
        <f>SUM(DB_FEConversion!AW65,DB_FEConversion!AY65,DB_FEConversion!AZ65)</f>
        <v>9618.7715851365701</v>
      </c>
      <c r="AJ65" s="241">
        <f>DB_FEConversion!BF65</f>
        <v>400188.21691485</v>
      </c>
      <c r="AK65" s="241">
        <f>SUM(DB_FEConversion!BE65,DB_FEConversion!BG65,DB_FEConversion!BH65)</f>
        <v>2676800.3904563799</v>
      </c>
      <c r="AL65" s="241">
        <f>DB_FEConversion!BI65</f>
        <v>370459.94937260397</v>
      </c>
      <c r="AM65" s="241">
        <f>DB_FEConversion!BJ65</f>
        <v>11636.395848</v>
      </c>
      <c r="AN65" s="241">
        <f>DB_FEConversion!BK65</f>
        <v>4935.3889199999985</v>
      </c>
      <c r="AO65" s="241">
        <f>DB_FEConversion!BL65</f>
        <v>872729.68860000011</v>
      </c>
      <c r="AP65" s="241">
        <f>DB_FEConversion!BM65</f>
        <v>1244274.1079999998</v>
      </c>
      <c r="AQ65" s="241">
        <f>DB_FEConversion!BN65</f>
        <v>616072.08663000003</v>
      </c>
      <c r="AR65" s="241">
        <f>SUM(DB_FEConversion!BP65,DB_FEConversion!BR65)</f>
        <v>17.860178274843765</v>
      </c>
      <c r="AS65" s="241">
        <f>DB_FEConversion!BQ65</f>
        <v>22.428974399999998</v>
      </c>
      <c r="AT65" s="241">
        <f>SUM(DB_FEConversion!BT65,DB_FEConversion!BV65)</f>
        <v>4345.7279773656301</v>
      </c>
      <c r="AU65" s="241">
        <f>DB_FEConversion!BU65</f>
        <v>6766.0739440000007</v>
      </c>
      <c r="AV65" s="241">
        <f>SUM(DB_FEConversion!BX65,DB_FEConversion!BZ65)</f>
        <v>2284.0817572265651</v>
      </c>
      <c r="AW65" s="241">
        <f>DB_FEConversion!BY65</f>
        <v>3513.872656</v>
      </c>
      <c r="AX65" s="241">
        <f>DB_FEConversion!CA65</f>
        <v>2107.9695519999996</v>
      </c>
      <c r="AY65" s="241">
        <f>DB_FEConversion!CB65</f>
        <v>9884.0476431818188</v>
      </c>
      <c r="AZ65" s="241">
        <f>DB_FEConversion!CC65</f>
        <v>1386395.3592000001</v>
      </c>
      <c r="BA65" s="241">
        <f>DB_FEConversion!CD65</f>
        <v>789929.91204545461</v>
      </c>
      <c r="BB65" s="241">
        <f>DB_FEConversion!CE65</f>
        <v>1037769.6255999999</v>
      </c>
      <c r="BC65" s="241">
        <f>DB_FEConversion!CG65</f>
        <v>5293.974400000001</v>
      </c>
      <c r="BD65" s="241">
        <f>DB_FEConversion!CH65</f>
        <v>7940.9615999999996</v>
      </c>
      <c r="BE65" s="241">
        <f>DB_FEConversion!CI65</f>
        <v>7031.0597499999994</v>
      </c>
      <c r="BF65" s="241">
        <f>DB_FEConversion!CK65</f>
        <v>995267.18720000016</v>
      </c>
      <c r="BG65" s="241">
        <f>DB_FEConversion!CL65</f>
        <v>1492900.7808000001</v>
      </c>
      <c r="BH65" s="241">
        <f>DB_FEConversion!CM65</f>
        <v>2109317.9249999998</v>
      </c>
      <c r="BI65" s="241">
        <f>DB_FEConversion!CO65</f>
        <v>847035.9040000001</v>
      </c>
      <c r="BJ65" s="241">
        <f>DB_FEConversion!CP65</f>
        <v>1274524.3367999997</v>
      </c>
      <c r="BK65" s="241">
        <f>SUM(DB_FEConversion!CS65:CT65)</f>
        <v>1477.3304000000003</v>
      </c>
      <c r="BL65" s="241">
        <f>DB_FEConversion!CU65</f>
        <v>6283.097555280001</v>
      </c>
      <c r="BM65" s="241">
        <f>DB_FEConversion!CV65</f>
        <v>913.18500000000006</v>
      </c>
      <c r="BN65" s="241">
        <f>SUM(DB_FEConversion!CX65:CY65)</f>
        <v>182125.6164</v>
      </c>
      <c r="BO65" s="241">
        <f>DB_FEConversion!CZ65</f>
        <v>238951.77961200004</v>
      </c>
      <c r="BP65" s="241">
        <f>DB_FEConversion!DA65</f>
        <v>301351.05</v>
      </c>
      <c r="BQ65" s="241">
        <f>SUM(DB_FEConversion!DC65:DD65)</f>
        <v>160274.114</v>
      </c>
      <c r="BR65" s="241">
        <f>DB_FEConversion!DE65</f>
        <v>167994.01764600005</v>
      </c>
      <c r="BS65" s="241">
        <f>DB_FEConversion!DH65</f>
        <v>0</v>
      </c>
      <c r="BT65" s="241">
        <f>DB_FEConversion!DI65</f>
        <v>0</v>
      </c>
      <c r="BU65" s="241">
        <f>DB_FEConversion!DJ65</f>
        <v>0</v>
      </c>
      <c r="BV65" s="241">
        <f>DB_FEConversion!DL65</f>
        <v>0</v>
      </c>
      <c r="BW65" s="241">
        <f>DB_FEConversion!DM65</f>
        <v>0</v>
      </c>
      <c r="BX65" s="241">
        <f>DB_FEConversion!DN65</f>
        <v>0</v>
      </c>
      <c r="BY65" s="241">
        <f>DB_FEConversion!DP65</f>
        <v>0</v>
      </c>
      <c r="BZ65" s="241">
        <f>DB_FEConversion!DQ65</f>
        <v>0</v>
      </c>
      <c r="CA65" s="205">
        <f t="shared" si="17"/>
        <v>28137.017617874844</v>
      </c>
      <c r="CB65" s="205">
        <f t="shared" si="18"/>
        <v>20691.137923080001</v>
      </c>
      <c r="CC65" s="205">
        <f t="shared" si="19"/>
        <v>43667.476991878386</v>
      </c>
      <c r="CD65" s="205">
        <f t="shared" si="20"/>
        <v>5222380.3369322158</v>
      </c>
      <c r="CE65" s="205">
        <f t="shared" si="21"/>
        <v>2637435.3442660002</v>
      </c>
      <c r="CF65" s="205">
        <f t="shared" si="22"/>
        <v>10367532.906343613</v>
      </c>
      <c r="CG65" s="205">
        <f t="shared" si="23"/>
        <v>4313894.3747998299</v>
      </c>
      <c r="CH65" s="205">
        <f t="shared" si="24"/>
        <v>2274229.9059118819</v>
      </c>
      <c r="CI65" s="241">
        <f>SUM(DB_FEConversion!DS65:DW65)</f>
        <v>31974.351098126666</v>
      </c>
      <c r="CJ65" s="241">
        <f>SUM(DB_FEConversion!DX65:EB65)</f>
        <v>2056018.0401283931</v>
      </c>
      <c r="CK65" s="241">
        <f>SUM(DB_FEConversion!EC65:EG65)</f>
        <v>1470873.3836099461</v>
      </c>
      <c r="CL65" s="241">
        <f>SUM(DB_FEConversion!EH65:EJ65)</f>
        <v>3400.9953191999998</v>
      </c>
      <c r="CM65" s="241">
        <f>SUM(DB_FEConversion!EK65:EM65)</f>
        <v>372508.2527904</v>
      </c>
      <c r="CN65" s="241">
        <f>SUM(DB_FEConversion!EN65:EP65)</f>
        <v>250902.592848</v>
      </c>
      <c r="CO65" s="205">
        <f t="shared" si="8"/>
        <v>35375.346417326669</v>
      </c>
      <c r="CP65" s="205">
        <f t="shared" si="9"/>
        <v>2428526.2929187929</v>
      </c>
      <c r="CQ65" s="205">
        <f t="shared" si="10"/>
        <v>1721775.976457946</v>
      </c>
      <c r="CR65" s="205">
        <f t="shared" si="11"/>
        <v>63512.364035201514</v>
      </c>
      <c r="CS65" s="205">
        <f t="shared" si="12"/>
        <v>7650906.6298510088</v>
      </c>
      <c r="CT65" s="205">
        <f t="shared" si="13"/>
        <v>6035670.3512577759</v>
      </c>
      <c r="CU65" s="267">
        <f t="shared" si="14"/>
        <v>1.2572528793831181</v>
      </c>
      <c r="CV65" s="267">
        <f t="shared" si="15"/>
        <v>0.46502287007793514</v>
      </c>
      <c r="CW65" s="267">
        <f t="shared" si="16"/>
        <v>0.39912335047328057</v>
      </c>
    </row>
    <row r="66" spans="1:101" x14ac:dyDescent="0.2">
      <c r="A66" s="203">
        <v>23</v>
      </c>
      <c r="B66" s="203" t="s">
        <v>41</v>
      </c>
      <c r="C66" s="203">
        <v>1995</v>
      </c>
      <c r="D66" s="204" t="s">
        <v>201</v>
      </c>
      <c r="E66" s="241">
        <f>DB_FEConversion!E66</f>
        <v>0</v>
      </c>
      <c r="F66" s="241">
        <f>DB_FEConversion!F66</f>
        <v>1379.2563862</v>
      </c>
      <c r="G66" s="241">
        <f>SUM(DB_FEConversion!G66:H66)</f>
        <v>165.99168226666666</v>
      </c>
      <c r="H66" s="241">
        <f>DB_FEConversion!I66</f>
        <v>44574.06</v>
      </c>
      <c r="I66" s="241">
        <f>DB_FEConversion!J66</f>
        <v>79288.802949999998</v>
      </c>
      <c r="J66" s="241">
        <f>SUM(DB_FEConversion!K66:L66)</f>
        <v>43546.550413333331</v>
      </c>
      <c r="K66" s="241">
        <f>DB_FEConversion!M66</f>
        <v>41965.4</v>
      </c>
      <c r="L66" s="241">
        <f>DB_FEConversion!N66</f>
        <v>40013.186605000003</v>
      </c>
      <c r="M66" s="241">
        <f>DB_FEConversion!O66</f>
        <v>5174.0888159999995</v>
      </c>
      <c r="N66" s="241">
        <f>SUM(DB_FEConversion!P66:Q66)</f>
        <v>3557.1191316000004</v>
      </c>
      <c r="O66" s="241">
        <f>DB_FEConversion!S66</f>
        <v>5313.8968960000011</v>
      </c>
      <c r="P66" s="241">
        <f>DB_FEConversion!T66</f>
        <v>895515.37199999997</v>
      </c>
      <c r="Q66" s="241">
        <f>SUM(DB_FEConversion!U66:V66)</f>
        <v>571278.12468000012</v>
      </c>
      <c r="R66" s="241">
        <f>DB_FEConversion!X66</f>
        <v>1961080.9973333338</v>
      </c>
      <c r="S66" s="241">
        <f>DB_FEConversion!Y66</f>
        <v>830839.26179999998</v>
      </c>
      <c r="T66" s="241">
        <f>SUM(DB_FEConversion!Z66:AB66)</f>
        <v>548364.34919803077</v>
      </c>
      <c r="U66" s="241">
        <f>DB_FEConversion!AD66</f>
        <v>2317.7468159999994</v>
      </c>
      <c r="V66" s="241">
        <f>SUM(DB_FEConversion!AE66:AF66)</f>
        <v>53726.80239360001</v>
      </c>
      <c r="W66" s="241">
        <f>DB_FEConversion!AG66</f>
        <v>752174.43839999987</v>
      </c>
      <c r="X66" s="241">
        <f>SUM(DB_FEConversion!AH66:AI66)</f>
        <v>5870777.1494399998</v>
      </c>
      <c r="Y66" s="241">
        <f>DB_FEConversion!AJ66</f>
        <v>664712.2943999999</v>
      </c>
      <c r="Z66" s="241">
        <f>DB_FEConversion!AK66</f>
        <v>0</v>
      </c>
      <c r="AA66" s="241">
        <f>DB_FEConversion!AL66</f>
        <v>0</v>
      </c>
      <c r="AB66" s="241">
        <f>DB_FEConversion!AM66</f>
        <v>0</v>
      </c>
      <c r="AC66" s="241">
        <f>DB_FEConversion!AN66</f>
        <v>0</v>
      </c>
      <c r="AD66" s="241">
        <f>DB_FEConversion!AO66</f>
        <v>0</v>
      </c>
      <c r="AE66" s="241">
        <f>DB_FEConversion!AP66</f>
        <v>390.86900999999995</v>
      </c>
      <c r="AF66" s="241">
        <f>DB_FEConversion!AQ66</f>
        <v>53329.525200000004</v>
      </c>
      <c r="AG66" s="241">
        <f>DB_FEConversion!AR66</f>
        <v>44441.271000000001</v>
      </c>
      <c r="AH66" s="241">
        <f>DB_FEConversion!AX66</f>
        <v>0</v>
      </c>
      <c r="AI66" s="241">
        <f>SUM(DB_FEConversion!AW66,DB_FEConversion!AY66,DB_FEConversion!AZ66)</f>
        <v>19705.005219528597</v>
      </c>
      <c r="AJ66" s="241">
        <f>DB_FEConversion!BF66</f>
        <v>819825.15473039984</v>
      </c>
      <c r="AK66" s="241">
        <f>SUM(DB_FEConversion!BE66,DB_FEConversion!BG66,DB_FEConversion!BH66)</f>
        <v>5483690.4274851074</v>
      </c>
      <c r="AL66" s="241">
        <f>DB_FEConversion!BI66</f>
        <v>758923.85752185585</v>
      </c>
      <c r="AM66" s="241">
        <f>DB_FEConversion!BJ66</f>
        <v>26949.257280000002</v>
      </c>
      <c r="AN66" s="241">
        <f>DB_FEConversion!BK66</f>
        <v>11430.091199999999</v>
      </c>
      <c r="AO66" s="241">
        <f>DB_FEConversion!BL66</f>
        <v>2021194.2960000001</v>
      </c>
      <c r="AP66" s="241">
        <f>DB_FEConversion!BM66</f>
        <v>2881670.88</v>
      </c>
      <c r="AQ66" s="241">
        <f>DB_FEConversion!BN66</f>
        <v>1426789.3068000001</v>
      </c>
      <c r="AR66" s="241">
        <f>SUM(DB_FEConversion!BP66,DB_FEConversion!BR66)</f>
        <v>39.198485192812527</v>
      </c>
      <c r="AS66" s="241">
        <f>DB_FEConversion!BQ66</f>
        <v>49.225814399999997</v>
      </c>
      <c r="AT66" s="241">
        <f>SUM(DB_FEConversion!BT66,DB_FEConversion!BV66)</f>
        <v>9537.7521518187568</v>
      </c>
      <c r="AU66" s="241">
        <f>DB_FEConversion!BU66</f>
        <v>14849.787344000002</v>
      </c>
      <c r="AV66" s="241">
        <f>SUM(DB_FEConversion!BX66,DB_FEConversion!BZ66)</f>
        <v>5012.9703949218783</v>
      </c>
      <c r="AW66" s="241">
        <f>DB_FEConversion!BY66</f>
        <v>7712.0442560000001</v>
      </c>
      <c r="AX66" s="241">
        <f>DB_FEConversion!CA66</f>
        <v>2645.1314239999997</v>
      </c>
      <c r="AY66" s="241">
        <f>DB_FEConversion!CB66</f>
        <v>12402.743195454546</v>
      </c>
      <c r="AZ66" s="241">
        <f>DB_FEConversion!CC66</f>
        <v>1739682.5904000001</v>
      </c>
      <c r="BA66" s="241">
        <f>DB_FEConversion!CD66</f>
        <v>991223.25136363634</v>
      </c>
      <c r="BB66" s="241">
        <f>DB_FEConversion!CE66</f>
        <v>1302218.5471999999</v>
      </c>
      <c r="BC66" s="241">
        <f>DB_FEConversion!CG66</f>
        <v>13065.324800000002</v>
      </c>
      <c r="BD66" s="241">
        <f>DB_FEConversion!CH66</f>
        <v>19597.9872</v>
      </c>
      <c r="BE66" s="241">
        <f>DB_FEConversion!CI66</f>
        <v>17352.384499999996</v>
      </c>
      <c r="BF66" s="241">
        <f>DB_FEConversion!CK66</f>
        <v>2456281.0624000002</v>
      </c>
      <c r="BG66" s="241">
        <f>DB_FEConversion!CL66</f>
        <v>3684421.5936000003</v>
      </c>
      <c r="BH66" s="241">
        <f>DB_FEConversion!CM66</f>
        <v>5205715.3499999996</v>
      </c>
      <c r="BI66" s="241">
        <f>DB_FEConversion!CO66</f>
        <v>2090451.9680000001</v>
      </c>
      <c r="BJ66" s="241">
        <f>DB_FEConversion!CP66</f>
        <v>3145476.9455999993</v>
      </c>
      <c r="BK66" s="241">
        <f>SUM(DB_FEConversion!CS66:CT66)</f>
        <v>4.3680000000000003</v>
      </c>
      <c r="BL66" s="241">
        <f>DB_FEConversion!CU66</f>
        <v>18.5771376</v>
      </c>
      <c r="BM66" s="241">
        <f>DB_FEConversion!CV66</f>
        <v>2.7</v>
      </c>
      <c r="BN66" s="241">
        <f>SUM(DB_FEConversion!CX66:CY66)</f>
        <v>538.48799999999994</v>
      </c>
      <c r="BO66" s="241">
        <f>DB_FEConversion!CZ66</f>
        <v>706.50504000000001</v>
      </c>
      <c r="BP66" s="241">
        <f>DB_FEConversion!DA66</f>
        <v>891</v>
      </c>
      <c r="BQ66" s="241">
        <f>SUM(DB_FEConversion!DC66:DD66)</f>
        <v>473.88</v>
      </c>
      <c r="BR66" s="241">
        <f>DB_FEConversion!DE66</f>
        <v>496.70532000000003</v>
      </c>
      <c r="BS66" s="241">
        <f>DB_FEConversion!DH66</f>
        <v>0</v>
      </c>
      <c r="BT66" s="241">
        <f>DB_FEConversion!DI66</f>
        <v>0</v>
      </c>
      <c r="BU66" s="241">
        <f>DB_FEConversion!DJ66</f>
        <v>0</v>
      </c>
      <c r="BV66" s="241">
        <f>DB_FEConversion!DL66</f>
        <v>0</v>
      </c>
      <c r="BW66" s="241">
        <f>DB_FEConversion!DM66</f>
        <v>0</v>
      </c>
      <c r="BX66" s="241">
        <f>DB_FEConversion!DN66</f>
        <v>0</v>
      </c>
      <c r="BY66" s="241">
        <f>DB_FEConversion!DP66</f>
        <v>0</v>
      </c>
      <c r="BZ66" s="241">
        <f>DB_FEConversion!DQ66</f>
        <v>0</v>
      </c>
      <c r="CA66" s="205">
        <f t="shared" si="17"/>
        <v>50585.98463119282</v>
      </c>
      <c r="CB66" s="205">
        <f t="shared" si="18"/>
        <v>24602.165669800001</v>
      </c>
      <c r="CC66" s="205">
        <f t="shared" si="19"/>
        <v>120099.61508684982</v>
      </c>
      <c r="CD66" s="205">
        <f t="shared" si="20"/>
        <v>8792652.7392822187</v>
      </c>
      <c r="CE66" s="205">
        <f t="shared" si="21"/>
        <v>4350544.8136140006</v>
      </c>
      <c r="CF66" s="205">
        <f t="shared" si="22"/>
        <v>22438595.606035411</v>
      </c>
      <c r="CG66" s="205">
        <f t="shared" si="23"/>
        <v>7165828.7571167788</v>
      </c>
      <c r="CH66" s="205">
        <f t="shared" si="24"/>
        <v>3742063.2309790305</v>
      </c>
      <c r="CI66" s="241">
        <f>SUM(DB_FEConversion!DS66:DW66)</f>
        <v>44788.515837553481</v>
      </c>
      <c r="CJ66" s="241">
        <f>SUM(DB_FEConversion!DX66:EB66)</f>
        <v>2763417.6285763131</v>
      </c>
      <c r="CK66" s="241">
        <f>SUM(DB_FEConversion!EC66:EG66)</f>
        <v>1899030.5734639862</v>
      </c>
      <c r="CL66" s="241">
        <f>SUM(DB_FEConversion!EH66:EJ66)</f>
        <v>18275.7655744</v>
      </c>
      <c r="CM66" s="241">
        <f>SUM(DB_FEConversion!EK66:EM66)</f>
        <v>1984563.3177935998</v>
      </c>
      <c r="CN66" s="241">
        <f>SUM(DB_FEConversion!EN66:EP66)</f>
        <v>1332239.1665503997</v>
      </c>
      <c r="CO66" s="205">
        <f t="shared" si="8"/>
        <v>63064.281411953481</v>
      </c>
      <c r="CP66" s="205">
        <f t="shared" si="9"/>
        <v>4747980.9463699125</v>
      </c>
      <c r="CQ66" s="205">
        <f t="shared" si="10"/>
        <v>3231269.7400143859</v>
      </c>
      <c r="CR66" s="205">
        <f t="shared" si="11"/>
        <v>113650.2660431463</v>
      </c>
      <c r="CS66" s="205">
        <f t="shared" si="12"/>
        <v>13540633.685652131</v>
      </c>
      <c r="CT66" s="205">
        <f t="shared" si="13"/>
        <v>10397098.497131165</v>
      </c>
      <c r="CU66" s="267">
        <f t="shared" si="14"/>
        <v>1.2466749806638373</v>
      </c>
      <c r="CV66" s="267">
        <f t="shared" si="15"/>
        <v>0.53999413910181449</v>
      </c>
      <c r="CW66" s="267">
        <f t="shared" si="16"/>
        <v>0.45092756881822416</v>
      </c>
    </row>
    <row r="67" spans="1:101" x14ac:dyDescent="0.2">
      <c r="A67" s="203">
        <v>24</v>
      </c>
      <c r="B67" s="203" t="s">
        <v>42</v>
      </c>
      <c r="C67" s="203">
        <v>1995</v>
      </c>
      <c r="D67" s="204" t="s">
        <v>201</v>
      </c>
      <c r="E67" s="241">
        <f>DB_FEConversion!E67</f>
        <v>0</v>
      </c>
      <c r="F67" s="241">
        <f>DB_FEConversion!F67</f>
        <v>1551.2074115999997</v>
      </c>
      <c r="G67" s="241">
        <f>SUM(DB_FEConversion!G67:H67)</f>
        <v>186.68576080000003</v>
      </c>
      <c r="H67" s="241">
        <f>DB_FEConversion!I67</f>
        <v>50131.08</v>
      </c>
      <c r="I67" s="241">
        <f>DB_FEConversion!J67</f>
        <v>89173.688099999985</v>
      </c>
      <c r="J67" s="241">
        <f>SUM(DB_FEConversion!K67:L67)</f>
        <v>48975.471440000008</v>
      </c>
      <c r="K67" s="241">
        <f>DB_FEConversion!M67</f>
        <v>47197.200000000004</v>
      </c>
      <c r="L67" s="241">
        <f>DB_FEConversion!N67</f>
        <v>45001.605389999997</v>
      </c>
      <c r="M67" s="241">
        <f>DB_FEConversion!O67</f>
        <v>323.203712</v>
      </c>
      <c r="N67" s="241">
        <f>SUM(DB_FEConversion!P67:Q67)</f>
        <v>222.19837120000003</v>
      </c>
      <c r="O67" s="241">
        <f>DB_FEConversion!S67</f>
        <v>331.93693866666678</v>
      </c>
      <c r="P67" s="241">
        <f>DB_FEConversion!T67</f>
        <v>55939.103999999999</v>
      </c>
      <c r="Q67" s="241">
        <f>SUM(DB_FEConversion!U67:V67)</f>
        <v>35685.357759999999</v>
      </c>
      <c r="R67" s="241">
        <f>DB_FEConversion!X67</f>
        <v>122500.53688888891</v>
      </c>
      <c r="S67" s="241">
        <f>DB_FEConversion!Y67</f>
        <v>51899.0576</v>
      </c>
      <c r="T67" s="241">
        <f>SUM(DB_FEConversion!Z67:AB67)</f>
        <v>34254.029934933336</v>
      </c>
      <c r="U67" s="241">
        <f>DB_FEConversion!AD67</f>
        <v>180.32469839999999</v>
      </c>
      <c r="V67" s="241">
        <f>SUM(DB_FEConversion!AE67:AF67)</f>
        <v>4180.0378586400002</v>
      </c>
      <c r="W67" s="241">
        <f>DB_FEConversion!AG67</f>
        <v>58520.468159999997</v>
      </c>
      <c r="X67" s="241">
        <f>SUM(DB_FEConversion!AH67:AI67)</f>
        <v>456756.58425599994</v>
      </c>
      <c r="Y67" s="241">
        <f>DB_FEConversion!AJ67</f>
        <v>51715.762560000003</v>
      </c>
      <c r="Z67" s="241">
        <f>DB_FEConversion!AK67</f>
        <v>0</v>
      </c>
      <c r="AA67" s="241">
        <f>DB_FEConversion!AL67</f>
        <v>0</v>
      </c>
      <c r="AB67" s="241">
        <f>DB_FEConversion!AM67</f>
        <v>0</v>
      </c>
      <c r="AC67" s="241">
        <f>DB_FEConversion!AN67</f>
        <v>0</v>
      </c>
      <c r="AD67" s="241">
        <f>DB_FEConversion!AO67</f>
        <v>0</v>
      </c>
      <c r="AE67" s="241">
        <f>DB_FEConversion!AP67</f>
        <v>2.4834599999999996</v>
      </c>
      <c r="AF67" s="241">
        <f>DB_FEConversion!AQ67</f>
        <v>338.83920000000001</v>
      </c>
      <c r="AG67" s="241">
        <f>DB_FEConversion!AR67</f>
        <v>282.36599999999999</v>
      </c>
      <c r="AH67" s="241">
        <f>DB_FEConversion!AX67</f>
        <v>0</v>
      </c>
      <c r="AI67" s="241">
        <f>SUM(DB_FEConversion!AW67,DB_FEConversion!AY67,DB_FEConversion!AZ67)</f>
        <v>60946.077791565076</v>
      </c>
      <c r="AJ67" s="241">
        <f>DB_FEConversion!BF67</f>
        <v>2535656.6567240995</v>
      </c>
      <c r="AK67" s="241">
        <f>SUM(DB_FEConversion!BE67,DB_FEConversion!BG67,DB_FEConversion!BH67)</f>
        <v>16960636.125442415</v>
      </c>
      <c r="AL67" s="241">
        <f>DB_FEConversion!BI67</f>
        <v>2347293.5907960236</v>
      </c>
      <c r="AM67" s="241">
        <f>DB_FEConversion!BJ67</f>
        <v>6894.6435359999996</v>
      </c>
      <c r="AN67" s="241">
        <f>DB_FEConversion!BK67</f>
        <v>2924.2514399999995</v>
      </c>
      <c r="AO67" s="241">
        <f>DB_FEConversion!BL67</f>
        <v>517098.26520000002</v>
      </c>
      <c r="AP67" s="241">
        <f>DB_FEConversion!BM67</f>
        <v>737240.85599999991</v>
      </c>
      <c r="AQ67" s="241">
        <f>DB_FEConversion!BN67</f>
        <v>365026.89366</v>
      </c>
      <c r="AR67" s="241">
        <f>SUM(DB_FEConversion!BP67,DB_FEConversion!BR67)</f>
        <v>3.0190550465625021</v>
      </c>
      <c r="AS67" s="241">
        <f>DB_FEConversion!BQ67</f>
        <v>3.7913568</v>
      </c>
      <c r="AT67" s="241">
        <f>SUM(DB_FEConversion!BT67,DB_FEConversion!BV67)</f>
        <v>734.59468204375059</v>
      </c>
      <c r="AU67" s="241">
        <f>DB_FEConversion!BU67</f>
        <v>1143.7259680000002</v>
      </c>
      <c r="AV67" s="241">
        <f>SUM(DB_FEConversion!BX67,DB_FEConversion!BZ67)</f>
        <v>386.09740898437536</v>
      </c>
      <c r="AW67" s="241">
        <f>DB_FEConversion!BY67</f>
        <v>593.97923200000002</v>
      </c>
      <c r="AX67" s="241">
        <f>DB_FEConversion!CA67</f>
        <v>1275.288976</v>
      </c>
      <c r="AY67" s="241">
        <f>DB_FEConversion!CB67</f>
        <v>5979.6959522727275</v>
      </c>
      <c r="AZ67" s="241">
        <f>DB_FEConversion!CC67</f>
        <v>838747.7496000001</v>
      </c>
      <c r="BA67" s="241">
        <f>DB_FEConversion!CD67</f>
        <v>477895.37931818177</v>
      </c>
      <c r="BB67" s="241">
        <f>DB_FEConversion!CE67</f>
        <v>627834.57280000008</v>
      </c>
      <c r="BC67" s="241">
        <f>DB_FEConversion!CG67</f>
        <v>1916.816</v>
      </c>
      <c r="BD67" s="241">
        <f>DB_FEConversion!CH67</f>
        <v>2875.2240000000002</v>
      </c>
      <c r="BE67" s="241">
        <f>DB_FEConversion!CI67</f>
        <v>2545.7712500000002</v>
      </c>
      <c r="BF67" s="241">
        <f>DB_FEConversion!CK67</f>
        <v>360361.408</v>
      </c>
      <c r="BG67" s="241">
        <f>DB_FEConversion!CL67</f>
        <v>540542.11200000008</v>
      </c>
      <c r="BH67" s="241">
        <f>DB_FEConversion!CM67</f>
        <v>763731.375</v>
      </c>
      <c r="BI67" s="241">
        <f>DB_FEConversion!CO67</f>
        <v>306690.56</v>
      </c>
      <c r="BJ67" s="241">
        <f>DB_FEConversion!CP67</f>
        <v>461473.45199999993</v>
      </c>
      <c r="BK67" s="241">
        <f>SUM(DB_FEConversion!CS67:CT67)</f>
        <v>0.29120000000000007</v>
      </c>
      <c r="BL67" s="241">
        <f>DB_FEConversion!CU67</f>
        <v>1.23847584</v>
      </c>
      <c r="BM67" s="241">
        <f>DB_FEConversion!CV67</f>
        <v>0.18000000000000002</v>
      </c>
      <c r="BN67" s="241">
        <f>SUM(DB_FEConversion!CX67:CY67)</f>
        <v>35.899199999999993</v>
      </c>
      <c r="BO67" s="241">
        <f>DB_FEConversion!CZ67</f>
        <v>47.100335999999999</v>
      </c>
      <c r="BP67" s="241">
        <f>DB_FEConversion!DA67</f>
        <v>59.4</v>
      </c>
      <c r="BQ67" s="241">
        <f>SUM(DB_FEConversion!DC67:DD67)</f>
        <v>31.591999999999999</v>
      </c>
      <c r="BR67" s="241">
        <f>DB_FEConversion!DE67</f>
        <v>33.113688000000003</v>
      </c>
      <c r="BS67" s="241">
        <f>DB_FEConversion!DH67</f>
        <v>0</v>
      </c>
      <c r="BT67" s="241">
        <f>DB_FEConversion!DI67</f>
        <v>0</v>
      </c>
      <c r="BU67" s="241">
        <f>DB_FEConversion!DJ67</f>
        <v>0</v>
      </c>
      <c r="BV67" s="241">
        <f>DB_FEConversion!DL67</f>
        <v>0</v>
      </c>
      <c r="BW67" s="241">
        <f>DB_FEConversion!DM67</f>
        <v>0</v>
      </c>
      <c r="BX67" s="241">
        <f>DB_FEConversion!DN67</f>
        <v>0</v>
      </c>
      <c r="BY67" s="241">
        <f>DB_FEConversion!DP67</f>
        <v>0</v>
      </c>
      <c r="BZ67" s="241">
        <f>DB_FEConversion!DQ67</f>
        <v>0</v>
      </c>
      <c r="CA67" s="205">
        <f t="shared" ref="CA67:CA98" si="25">SUM(E67,M67,U67,Z67,AE67,AH67,AM67,AR67,AX67,BC67,BK67,BS67)</f>
        <v>10596.070637446563</v>
      </c>
      <c r="CB67" s="205">
        <f t="shared" ref="CB67:CB98" si="26">SUM(F67,N67,AS67,BD67,BL67,BT67)</f>
        <v>4653.6596154400004</v>
      </c>
      <c r="CC67" s="205">
        <f t="shared" ref="CC67:CC98" si="27">SUM(G67,O67,V67,AA67,AI67,AN67,AY67,BE67,BM67,BU67)</f>
        <v>77094.636991944455</v>
      </c>
      <c r="CD67" s="205">
        <f t="shared" ref="CD67:CD98" si="28">SUM(H67,P67,W67,AB67,AF67,AJ67,AO67,AT67,AZ67,BF67,BN67,BV67)</f>
        <v>4417564.0647661434</v>
      </c>
      <c r="CE67" s="205">
        <f t="shared" ref="CE67:CE98" si="29">SUM(I67,Q67,AU67,BG67,BO67,BW67)</f>
        <v>666591.98416400002</v>
      </c>
      <c r="CF67" s="205">
        <f t="shared" ref="CF67:CF98" si="30">SUM(J67,R67,X67,AC67,AK67,AP67,BA67,BH67,BP67,BX67)</f>
        <v>19567795.728345484</v>
      </c>
      <c r="CG67" s="205">
        <f t="shared" ref="CG67:CG98" si="31">SUM(K67,S67,Y67,AD67,AG67,AL67,AQ67,AV67,BB67,BI67,BQ67,BY67)</f>
        <v>3798357.6928250086</v>
      </c>
      <c r="CH67" s="205">
        <f t="shared" ref="CH67:CH98" si="32">SUM(L67,T67,AW67,BJ67,BR67,BZ67)</f>
        <v>541356.18024493323</v>
      </c>
      <c r="CI67" s="241">
        <f>SUM(DB_FEConversion!DS67:DW67)</f>
        <v>11413.779836904238</v>
      </c>
      <c r="CJ67" s="241">
        <f>SUM(DB_FEConversion!DX67:EB67)</f>
        <v>675427.51070082793</v>
      </c>
      <c r="CK67" s="241">
        <f>SUM(DB_FEConversion!EC67:EG67)</f>
        <v>454467.48059976945</v>
      </c>
      <c r="CL67" s="241">
        <f>SUM(DB_FEConversion!EH67:EJ67)</f>
        <v>6706.9139791999987</v>
      </c>
      <c r="CM67" s="241">
        <f>SUM(DB_FEConversion!EK67:EM67)</f>
        <v>748674.2258783998</v>
      </c>
      <c r="CN67" s="241">
        <f>SUM(DB_FEConversion!EN67:EP67)</f>
        <v>507926.06387199985</v>
      </c>
      <c r="CO67" s="205">
        <f t="shared" si="8"/>
        <v>18120.693816104234</v>
      </c>
      <c r="CP67" s="205">
        <f t="shared" si="9"/>
        <v>1424101.7365792277</v>
      </c>
      <c r="CQ67" s="205">
        <f t="shared" si="10"/>
        <v>962393.54447176936</v>
      </c>
      <c r="CR67" s="205">
        <f t="shared" si="11"/>
        <v>28716.764453550797</v>
      </c>
      <c r="CS67" s="205">
        <f t="shared" si="12"/>
        <v>5841665.8013453707</v>
      </c>
      <c r="CT67" s="205">
        <f t="shared" si="13"/>
        <v>4760751.2372967778</v>
      </c>
      <c r="CU67" s="267">
        <f t="shared" si="14"/>
        <v>1.7101333537798076</v>
      </c>
      <c r="CV67" s="267">
        <f t="shared" si="15"/>
        <v>0.32237262792353338</v>
      </c>
      <c r="CW67" s="267">
        <f t="shared" si="16"/>
        <v>0.25337096247931146</v>
      </c>
    </row>
    <row r="68" spans="1:101" x14ac:dyDescent="0.2">
      <c r="A68" s="203">
        <v>25</v>
      </c>
      <c r="B68" s="203" t="s">
        <v>43</v>
      </c>
      <c r="C68" s="203">
        <v>1995</v>
      </c>
      <c r="D68" s="204" t="s">
        <v>201</v>
      </c>
      <c r="E68" s="241">
        <f>DB_FEConversion!E68</f>
        <v>0</v>
      </c>
      <c r="F68" s="241">
        <f>DB_FEConversion!F68</f>
        <v>2070.4654585999997</v>
      </c>
      <c r="G68" s="241">
        <f>SUM(DB_FEConversion!G68:H68)</f>
        <v>249.17778013333333</v>
      </c>
      <c r="H68" s="241">
        <f>DB_FEConversion!I68</f>
        <v>66912.180000000008</v>
      </c>
      <c r="I68" s="241">
        <f>DB_FEConversion!J68</f>
        <v>119024.08385</v>
      </c>
      <c r="J68" s="241">
        <f>SUM(DB_FEConversion!K68:L68)</f>
        <v>65369.737906666669</v>
      </c>
      <c r="K68" s="241">
        <f>DB_FEConversion!M68</f>
        <v>62996.200000000004</v>
      </c>
      <c r="L68" s="241">
        <f>DB_FEConversion!N68</f>
        <v>60065.642315000005</v>
      </c>
      <c r="M68" s="241">
        <f>DB_FEConversion!O68</f>
        <v>933.80268799999988</v>
      </c>
      <c r="N68" s="241">
        <f>SUM(DB_FEConversion!P68:Q68)</f>
        <v>641.97726880000005</v>
      </c>
      <c r="O68" s="241">
        <f>DB_FEConversion!S68</f>
        <v>959.03479466666681</v>
      </c>
      <c r="P68" s="241">
        <f>DB_FEConversion!T68</f>
        <v>161619.696</v>
      </c>
      <c r="Q68" s="241">
        <f>SUM(DB_FEConversion!U68:V68)</f>
        <v>103102.41424</v>
      </c>
      <c r="R68" s="241">
        <f>DB_FEConversion!X68</f>
        <v>353929.50755555555</v>
      </c>
      <c r="S68" s="241">
        <f>DB_FEConversion!Y68</f>
        <v>149947.16239999997</v>
      </c>
      <c r="T68" s="241">
        <f>SUM(DB_FEConversion!Z68:AB68)</f>
        <v>98967.010713271797</v>
      </c>
      <c r="U68" s="241">
        <f>DB_FEConversion!AD68</f>
        <v>1017.5108327999999</v>
      </c>
      <c r="V68" s="241">
        <f>SUM(DB_FEConversion!AE68:AF68)</f>
        <v>23586.529412880001</v>
      </c>
      <c r="W68" s="241">
        <f>DB_FEConversion!AG68</f>
        <v>330211.06271999999</v>
      </c>
      <c r="X68" s="241">
        <f>SUM(DB_FEConversion!AH68:AI68)</f>
        <v>2577321.7787520001</v>
      </c>
      <c r="Y68" s="241">
        <f>DB_FEConversion!AJ68</f>
        <v>291814.42751999997</v>
      </c>
      <c r="Z68" s="241">
        <f>DB_FEConversion!AK68</f>
        <v>0</v>
      </c>
      <c r="AA68" s="241">
        <f>DB_FEConversion!AL68</f>
        <v>0</v>
      </c>
      <c r="AB68" s="241">
        <f>DB_FEConversion!AM68</f>
        <v>0</v>
      </c>
      <c r="AC68" s="241">
        <f>DB_FEConversion!AN68</f>
        <v>0</v>
      </c>
      <c r="AD68" s="241">
        <f>DB_FEConversion!AO68</f>
        <v>0</v>
      </c>
      <c r="AE68" s="241">
        <f>DB_FEConversion!AP68</f>
        <v>8.5541399999999985</v>
      </c>
      <c r="AF68" s="241">
        <f>DB_FEConversion!AQ68</f>
        <v>1167.1128000000001</v>
      </c>
      <c r="AG68" s="241">
        <f>DB_FEConversion!AR68</f>
        <v>972.59400000000005</v>
      </c>
      <c r="AH68" s="241">
        <f>DB_FEConversion!AX68</f>
        <v>0</v>
      </c>
      <c r="AI68" s="241">
        <f>SUM(DB_FEConversion!AW68,DB_FEConversion!AY68,DB_FEConversion!AZ68)</f>
        <v>167171.49683687463</v>
      </c>
      <c r="AJ68" s="241">
        <f>DB_FEConversion!BF68</f>
        <v>6955156.6586229</v>
      </c>
      <c r="AK68" s="241">
        <f>SUM(DB_FEConversion!BE68,DB_FEConversion!BG68,DB_FEConversion!BH68)</f>
        <v>46522024.56887535</v>
      </c>
      <c r="AL68" s="241">
        <f>DB_FEConversion!BI68</f>
        <v>6438487.8782680556</v>
      </c>
      <c r="AM68" s="241">
        <f>DB_FEConversion!BJ68</f>
        <v>11806.320239999999</v>
      </c>
      <c r="AN68" s="241">
        <f>DB_FEConversion!BK68</f>
        <v>5007.4596000000001</v>
      </c>
      <c r="AO68" s="241">
        <f>DB_FEConversion!BL68</f>
        <v>885474.01800000004</v>
      </c>
      <c r="AP68" s="241">
        <f>DB_FEConversion!BM68</f>
        <v>1262444.04</v>
      </c>
      <c r="AQ68" s="241">
        <f>DB_FEConversion!BN68</f>
        <v>625068.48690000002</v>
      </c>
      <c r="AR68" s="241">
        <f>SUM(DB_FEConversion!BP68,DB_FEConversion!BR68)</f>
        <v>27.72102989859377</v>
      </c>
      <c r="AS68" s="241">
        <f>DB_FEConversion!BQ68</f>
        <v>34.812321600000004</v>
      </c>
      <c r="AT68" s="241">
        <f>SUM(DB_FEConversion!BT68,DB_FEConversion!BV68)</f>
        <v>6745.0645417906308</v>
      </c>
      <c r="AU68" s="241">
        <f>DB_FEConversion!BU68</f>
        <v>10501.717016000002</v>
      </c>
      <c r="AV68" s="241">
        <f>SUM(DB_FEConversion!BX68,DB_FEConversion!BZ68)</f>
        <v>3545.1549087890653</v>
      </c>
      <c r="AW68" s="241">
        <f>DB_FEConversion!BY68</f>
        <v>5453.9303840000002</v>
      </c>
      <c r="AX68" s="241">
        <f>DB_FEConversion!CA68</f>
        <v>1100.5820799999999</v>
      </c>
      <c r="AY68" s="241">
        <f>DB_FEConversion!CB68</f>
        <v>5160.5136818181818</v>
      </c>
      <c r="AZ68" s="241">
        <f>DB_FEConversion!CC68</f>
        <v>723844.36800000013</v>
      </c>
      <c r="BA68" s="241">
        <f>DB_FEConversion!CD68</f>
        <v>412426.5954545454</v>
      </c>
      <c r="BB68" s="241">
        <f>DB_FEConversion!CE68</f>
        <v>541825.02400000009</v>
      </c>
      <c r="BC68" s="241">
        <f>DB_FEConversion!CG68</f>
        <v>4469.4848000000011</v>
      </c>
      <c r="BD68" s="241">
        <f>DB_FEConversion!CH68</f>
        <v>6704.2272000000003</v>
      </c>
      <c r="BE68" s="241">
        <f>DB_FEConversion!CI68</f>
        <v>5936.0344999999998</v>
      </c>
      <c r="BF68" s="241">
        <f>DB_FEConversion!CK68</f>
        <v>840263.14240000013</v>
      </c>
      <c r="BG68" s="241">
        <f>DB_FEConversion!CL68</f>
        <v>1260394.7135999999</v>
      </c>
      <c r="BH68" s="241">
        <f>DB_FEConversion!CM68</f>
        <v>1780810.3499999999</v>
      </c>
      <c r="BI68" s="241">
        <f>DB_FEConversion!CO68</f>
        <v>715117.56800000009</v>
      </c>
      <c r="BJ68" s="241">
        <f>DB_FEConversion!CP68</f>
        <v>1076028.4655999998</v>
      </c>
      <c r="BK68" s="241">
        <f>SUM(DB_FEConversion!CS68:CT68)</f>
        <v>5.6784000000000008</v>
      </c>
      <c r="BL68" s="241">
        <f>DB_FEConversion!CU68</f>
        <v>24.150278880000005</v>
      </c>
      <c r="BM68" s="241">
        <f>DB_FEConversion!CV68</f>
        <v>3.5100000000000002</v>
      </c>
      <c r="BN68" s="241">
        <f>SUM(DB_FEConversion!CX68:CY68)</f>
        <v>700.03440000000001</v>
      </c>
      <c r="BO68" s="241">
        <f>DB_FEConversion!CZ68</f>
        <v>918.4565520000001</v>
      </c>
      <c r="BP68" s="241">
        <f>DB_FEConversion!DA68</f>
        <v>1158.3</v>
      </c>
      <c r="BQ68" s="241">
        <f>SUM(DB_FEConversion!DC68:DD68)</f>
        <v>616.0440000000001</v>
      </c>
      <c r="BR68" s="241">
        <f>DB_FEConversion!DE68</f>
        <v>645.7169160000002</v>
      </c>
      <c r="BS68" s="241">
        <f>DB_FEConversion!DH68</f>
        <v>0</v>
      </c>
      <c r="BT68" s="241">
        <f>DB_FEConversion!DI68</f>
        <v>0</v>
      </c>
      <c r="BU68" s="241">
        <f>DB_FEConversion!DJ68</f>
        <v>0</v>
      </c>
      <c r="BV68" s="241">
        <f>DB_FEConversion!DL68</f>
        <v>0</v>
      </c>
      <c r="BW68" s="241">
        <f>DB_FEConversion!DM68</f>
        <v>0</v>
      </c>
      <c r="BX68" s="241">
        <f>DB_FEConversion!DN68</f>
        <v>0</v>
      </c>
      <c r="BY68" s="241">
        <f>DB_FEConversion!DP68</f>
        <v>0</v>
      </c>
      <c r="BZ68" s="241">
        <f>DB_FEConversion!DQ68</f>
        <v>0</v>
      </c>
      <c r="CA68" s="205">
        <f t="shared" si="25"/>
        <v>19369.654210698594</v>
      </c>
      <c r="CB68" s="205">
        <f t="shared" si="26"/>
        <v>9475.6325278800014</v>
      </c>
      <c r="CC68" s="205">
        <f t="shared" si="27"/>
        <v>208073.75660637283</v>
      </c>
      <c r="CD68" s="205">
        <f t="shared" si="28"/>
        <v>9972093.3374846913</v>
      </c>
      <c r="CE68" s="205">
        <f t="shared" si="29"/>
        <v>1493941.3852579999</v>
      </c>
      <c r="CF68" s="205">
        <f t="shared" si="30"/>
        <v>52975484.878544115</v>
      </c>
      <c r="CG68" s="205">
        <f t="shared" si="31"/>
        <v>8830390.5399968456</v>
      </c>
      <c r="CH68" s="205">
        <f t="shared" si="32"/>
        <v>1241160.7659282717</v>
      </c>
      <c r="CI68" s="241">
        <f>SUM(DB_FEConversion!DS68:DW68)</f>
        <v>16716.92286340952</v>
      </c>
      <c r="CJ68" s="241">
        <f>SUM(DB_FEConversion!DX68:EB68)</f>
        <v>987785.6603529948</v>
      </c>
      <c r="CK68" s="241">
        <f>SUM(DB_FEConversion!EC68:EG68)</f>
        <v>661545.61813977035</v>
      </c>
      <c r="CL68" s="241">
        <f>SUM(DB_FEConversion!EH68:EJ68)</f>
        <v>7275.7756631999991</v>
      </c>
      <c r="CM68" s="241">
        <f>SUM(DB_FEConversion!EK68:EM68)</f>
        <v>792519.98961599998</v>
      </c>
      <c r="CN68" s="241">
        <f>SUM(DB_FEConversion!EN68:EP68)</f>
        <v>532660.18188479997</v>
      </c>
      <c r="CO68" s="205">
        <f t="shared" ref="CO68:CO110" si="33">SUM(CI68,CL68)</f>
        <v>23992.698526609518</v>
      </c>
      <c r="CP68" s="205">
        <f t="shared" ref="CP68:CP110" si="34">SUM(CJ68,CM68)</f>
        <v>1780305.6499689948</v>
      </c>
      <c r="CQ68" s="205">
        <f t="shared" ref="CQ68:CQ110" si="35">SUM(CK68,CN68)</f>
        <v>1194205.8000245704</v>
      </c>
      <c r="CR68" s="205">
        <f t="shared" ref="CR68:CR110" si="36">SUM(CA68,CO68)</f>
        <v>43362.352737308116</v>
      </c>
      <c r="CS68" s="205">
        <f t="shared" ref="CS68:CS110" si="37">SUM(CD68,CP68)</f>
        <v>11752398.987453686</v>
      </c>
      <c r="CT68" s="205">
        <f t="shared" ref="CT68:CT110" si="38">SUM(CG68,CQ68)</f>
        <v>10024596.340021417</v>
      </c>
      <c r="CU68" s="267">
        <f t="shared" ref="CU68:CU110" si="39">IF(OR(CO68=0,CA68=0),0,CO68/CA68)</f>
        <v>1.2386745919995537</v>
      </c>
      <c r="CV68" s="267">
        <f t="shared" ref="CV68:CV110" si="40">IF(OR(CP68=0,CD68=0),0,CP68/CD68)</f>
        <v>0.17852877923604049</v>
      </c>
      <c r="CW68" s="267">
        <f t="shared" ref="CW68:CW110" si="41">IF(OR(CQ68=0,CG68=0),0,CQ68/CG68)</f>
        <v>0.13523816354616147</v>
      </c>
    </row>
    <row r="69" spans="1:101" x14ac:dyDescent="0.2">
      <c r="A69" s="203">
        <v>26</v>
      </c>
      <c r="B69" s="203" t="s">
        <v>44</v>
      </c>
      <c r="C69" s="203">
        <v>1995</v>
      </c>
      <c r="D69" s="204" t="s">
        <v>201</v>
      </c>
      <c r="E69" s="241">
        <f>DB_FEConversion!E69</f>
        <v>0</v>
      </c>
      <c r="F69" s="241">
        <f>DB_FEConversion!F69</f>
        <v>359.71084380000002</v>
      </c>
      <c r="G69" s="241">
        <f>SUM(DB_FEConversion!G69:H69)</f>
        <v>43.290724400000002</v>
      </c>
      <c r="H69" s="241">
        <f>DB_FEConversion!I69</f>
        <v>11624.94</v>
      </c>
      <c r="I69" s="241">
        <f>DB_FEConversion!J69</f>
        <v>20678.564550000003</v>
      </c>
      <c r="J69" s="241">
        <f>SUM(DB_FEConversion!K69:L69)</f>
        <v>11356.96492</v>
      </c>
      <c r="K69" s="241">
        <f>DB_FEConversion!M69</f>
        <v>10944.6</v>
      </c>
      <c r="L69" s="241">
        <f>DB_FEConversion!N69</f>
        <v>10435.461645000001</v>
      </c>
      <c r="M69" s="241">
        <f>DB_FEConversion!O69</f>
        <v>596.91569600000003</v>
      </c>
      <c r="N69" s="241">
        <f>SUM(DB_FEConversion!P69:Q69)</f>
        <v>410.37181959999998</v>
      </c>
      <c r="O69" s="241">
        <f>DB_FEConversion!S69</f>
        <v>613.0448426666668</v>
      </c>
      <c r="P69" s="241">
        <f>DB_FEConversion!T69</f>
        <v>103312.33200000001</v>
      </c>
      <c r="Q69" s="241">
        <f>SUM(DB_FEConversion!U69:V69)</f>
        <v>65906.267080000005</v>
      </c>
      <c r="R69" s="241">
        <f>DB_FEConversion!X69</f>
        <v>226242.73955555557</v>
      </c>
      <c r="S69" s="241">
        <f>DB_FEConversion!Y69</f>
        <v>95850.885800000004</v>
      </c>
      <c r="T69" s="241">
        <f>SUM(DB_FEConversion!Z69:AB69)</f>
        <v>63262.788638441023</v>
      </c>
      <c r="U69" s="241">
        <f>DB_FEConversion!AD69</f>
        <v>2740.1694935999994</v>
      </c>
      <c r="V69" s="241">
        <f>SUM(DB_FEConversion!AE69:AF69)</f>
        <v>63518.820904560009</v>
      </c>
      <c r="W69" s="241">
        <f>DB_FEConversion!AG69</f>
        <v>889262.55263999978</v>
      </c>
      <c r="X69" s="241">
        <f>SUM(DB_FEConversion!AH69:AI69)</f>
        <v>6940760.0250240006</v>
      </c>
      <c r="Y69" s="241">
        <f>DB_FEConversion!AJ69</f>
        <v>785859.93023999978</v>
      </c>
      <c r="Z69" s="241">
        <f>DB_FEConversion!AK69</f>
        <v>1.7460000000000002</v>
      </c>
      <c r="AA69" s="241">
        <f>DB_FEConversion!AL69</f>
        <v>1.8918900000000001</v>
      </c>
      <c r="AB69" s="241">
        <f>DB_FEConversion!AM69</f>
        <v>155.39400000000001</v>
      </c>
      <c r="AC69" s="241">
        <f>DB_FEConversion!AN69</f>
        <v>427.51799999999997</v>
      </c>
      <c r="AD69" s="241">
        <f>DB_FEConversion!AO69</f>
        <v>83.371500000000012</v>
      </c>
      <c r="AE69" s="241">
        <f>DB_FEConversion!AP69</f>
        <v>732.48272999999995</v>
      </c>
      <c r="AF69" s="241">
        <f>DB_FEConversion!AQ69</f>
        <v>99938.739600000015</v>
      </c>
      <c r="AG69" s="241">
        <f>DB_FEConversion!AR69</f>
        <v>83282.28300000001</v>
      </c>
      <c r="AH69" s="241">
        <f>DB_FEConversion!AX69</f>
        <v>0</v>
      </c>
      <c r="AI69" s="241">
        <f>SUM(DB_FEConversion!AW69,DB_FEConversion!AY69,DB_FEConversion!AZ69)</f>
        <v>293275.29059626843</v>
      </c>
      <c r="AJ69" s="241">
        <f>DB_FEConversion!BF69</f>
        <v>12201694.8391065</v>
      </c>
      <c r="AK69" s="241">
        <f>SUM(DB_FEConversion!BE69,DB_FEConversion!BG69,DB_FEConversion!BH69)</f>
        <v>81615350.3002799</v>
      </c>
      <c r="AL69" s="241">
        <f>DB_FEConversion!BI69</f>
        <v>11295283.222487159</v>
      </c>
      <c r="AM69" s="241">
        <f>DB_FEConversion!BJ69</f>
        <v>25874.247960000001</v>
      </c>
      <c r="AN69" s="241">
        <f>DB_FEConversion!BK69</f>
        <v>10974.143399999999</v>
      </c>
      <c r="AO69" s="241">
        <f>DB_FEConversion!BL69</f>
        <v>1940568.5970000003</v>
      </c>
      <c r="AP69" s="241">
        <f>DB_FEConversion!BM69</f>
        <v>2766720.6599999997</v>
      </c>
      <c r="AQ69" s="241">
        <f>DB_FEConversion!BN69</f>
        <v>1369874.4988500001</v>
      </c>
      <c r="AR69" s="241">
        <f>SUM(DB_FEConversion!BP69,DB_FEConversion!BR69)</f>
        <v>47.285195826093783</v>
      </c>
      <c r="AS69" s="241">
        <f>DB_FEConversion!BQ69</f>
        <v>59.381179199999991</v>
      </c>
      <c r="AT69" s="241">
        <f>SUM(DB_FEConversion!BT69,DB_FEConversion!BV69)</f>
        <v>11505.405783440634</v>
      </c>
      <c r="AU69" s="241">
        <f>DB_FEConversion!BU69</f>
        <v>17913.322391999998</v>
      </c>
      <c r="AV69" s="241">
        <f>SUM(DB_FEConversion!BX69,DB_FEConversion!BZ69)</f>
        <v>6047.1542619140673</v>
      </c>
      <c r="AW69" s="241">
        <f>DB_FEConversion!BY69</f>
        <v>9303.0514079999994</v>
      </c>
      <c r="AX69" s="241">
        <f>DB_FEConversion!CA69</f>
        <v>2894.7224799999999</v>
      </c>
      <c r="AY69" s="241">
        <f>DB_FEConversion!CB69</f>
        <v>13573.049420454545</v>
      </c>
      <c r="AZ69" s="241">
        <f>DB_FEConversion!CC69</f>
        <v>1903836.7080000001</v>
      </c>
      <c r="BA69" s="241">
        <f>DB_FEConversion!CD69</f>
        <v>1084753.7488636363</v>
      </c>
      <c r="BB69" s="241">
        <f>DB_FEConversion!CE69</f>
        <v>1425094.1440000001</v>
      </c>
      <c r="BC69" s="241">
        <f>DB_FEConversion!CG69</f>
        <v>7286.6816000000008</v>
      </c>
      <c r="BD69" s="241">
        <f>DB_FEConversion!CH69</f>
        <v>10930.0224</v>
      </c>
      <c r="BE69" s="241">
        <f>DB_FEConversion!CI69</f>
        <v>9677.6239999999998</v>
      </c>
      <c r="BF69" s="241">
        <f>DB_FEConversion!CK69</f>
        <v>1369896.1408000002</v>
      </c>
      <c r="BG69" s="241">
        <f>DB_FEConversion!CL69</f>
        <v>2054844.2111999998</v>
      </c>
      <c r="BH69" s="241">
        <f>DB_FEConversion!CM69</f>
        <v>2903287.1999999997</v>
      </c>
      <c r="BI69" s="241">
        <f>DB_FEConversion!CO69</f>
        <v>1165869.0560000001</v>
      </c>
      <c r="BJ69" s="241">
        <f>DB_FEConversion!CP69</f>
        <v>1754268.5951999994</v>
      </c>
      <c r="BK69" s="241">
        <f>SUM(DB_FEConversion!CS69:CT69)</f>
        <v>14.487200000000001</v>
      </c>
      <c r="BL69" s="241">
        <f>DB_FEConversion!CU69</f>
        <v>61.614173040000011</v>
      </c>
      <c r="BM69" s="241">
        <f>DB_FEConversion!CV69</f>
        <v>8.9550000000000001</v>
      </c>
      <c r="BN69" s="241">
        <f>SUM(DB_FEConversion!CX69:CY69)</f>
        <v>1785.9852000000001</v>
      </c>
      <c r="BO69" s="241">
        <f>DB_FEConversion!CZ69</f>
        <v>2343.2417160000005</v>
      </c>
      <c r="BP69" s="241">
        <f>DB_FEConversion!DA69</f>
        <v>2955.15</v>
      </c>
      <c r="BQ69" s="241">
        <f>SUM(DB_FEConversion!DC69:DD69)</f>
        <v>1571.7020000000002</v>
      </c>
      <c r="BR69" s="241">
        <f>DB_FEConversion!DE69</f>
        <v>1647.4059780000005</v>
      </c>
      <c r="BS69" s="241">
        <f>DB_FEConversion!DH69</f>
        <v>0</v>
      </c>
      <c r="BT69" s="241">
        <f>DB_FEConversion!DI69</f>
        <v>0</v>
      </c>
      <c r="BU69" s="241">
        <f>DB_FEConversion!DJ69</f>
        <v>0</v>
      </c>
      <c r="BV69" s="241">
        <f>DB_FEConversion!DL69</f>
        <v>0</v>
      </c>
      <c r="BW69" s="241">
        <f>DB_FEConversion!DM69</f>
        <v>0</v>
      </c>
      <c r="BX69" s="241">
        <f>DB_FEConversion!DN69</f>
        <v>0</v>
      </c>
      <c r="BY69" s="241">
        <f>DB_FEConversion!DP69</f>
        <v>0</v>
      </c>
      <c r="BZ69" s="241">
        <f>DB_FEConversion!DQ69</f>
        <v>0</v>
      </c>
      <c r="CA69" s="205">
        <f t="shared" si="25"/>
        <v>40188.738355426096</v>
      </c>
      <c r="CB69" s="205">
        <f t="shared" si="26"/>
        <v>11821.100415639999</v>
      </c>
      <c r="CC69" s="205">
        <f t="shared" si="27"/>
        <v>391686.11077834968</v>
      </c>
      <c r="CD69" s="205">
        <f t="shared" si="28"/>
        <v>18533581.634129941</v>
      </c>
      <c r="CE69" s="205">
        <f t="shared" si="29"/>
        <v>2161685.6069379994</v>
      </c>
      <c r="CF69" s="205">
        <f t="shared" si="30"/>
        <v>95551854.306643099</v>
      </c>
      <c r="CG69" s="205">
        <f t="shared" si="31"/>
        <v>16239760.84813907</v>
      </c>
      <c r="CH69" s="205">
        <f t="shared" si="32"/>
        <v>1838917.3028694405</v>
      </c>
      <c r="CI69" s="241">
        <f>SUM(DB_FEConversion!DS69:DW69)</f>
        <v>39390.92215576391</v>
      </c>
      <c r="CJ69" s="241">
        <f>SUM(DB_FEConversion!DX69:EB69)</f>
        <v>2364056.9645364322</v>
      </c>
      <c r="CK69" s="241">
        <f>SUM(DB_FEConversion!EC69:EG69)</f>
        <v>1574011.8565110513</v>
      </c>
      <c r="CL69" s="241">
        <f>SUM(DB_FEConversion!EH69:EJ69)</f>
        <v>19944.759240799998</v>
      </c>
      <c r="CM69" s="241">
        <f>SUM(DB_FEConversion!EK69:EM69)</f>
        <v>2149480.5520895999</v>
      </c>
      <c r="CN69" s="241">
        <f>SUM(DB_FEConversion!EN69:EP69)</f>
        <v>1438670.284432</v>
      </c>
      <c r="CO69" s="205">
        <f t="shared" si="33"/>
        <v>59335.681396563908</v>
      </c>
      <c r="CP69" s="205">
        <f t="shared" si="34"/>
        <v>4513537.5166260321</v>
      </c>
      <c r="CQ69" s="205">
        <f t="shared" si="35"/>
        <v>3012682.1409430513</v>
      </c>
      <c r="CR69" s="205">
        <f t="shared" si="36"/>
        <v>99524.419751990004</v>
      </c>
      <c r="CS69" s="205">
        <f t="shared" si="37"/>
        <v>23047119.150755972</v>
      </c>
      <c r="CT69" s="205">
        <f t="shared" si="38"/>
        <v>19252442.98908212</v>
      </c>
      <c r="CU69" s="267">
        <f t="shared" si="39"/>
        <v>1.4764255815100173</v>
      </c>
      <c r="CV69" s="267">
        <f t="shared" si="40"/>
        <v>0.24353293420168001</v>
      </c>
      <c r="CW69" s="267">
        <f t="shared" si="41"/>
        <v>0.1855127159269884</v>
      </c>
    </row>
    <row r="70" spans="1:101" x14ac:dyDescent="0.2">
      <c r="A70" s="203">
        <v>27</v>
      </c>
      <c r="B70" s="203" t="s">
        <v>45</v>
      </c>
      <c r="C70" s="203">
        <v>1995</v>
      </c>
      <c r="D70" s="204" t="s">
        <v>201</v>
      </c>
      <c r="E70" s="241">
        <f>DB_FEConversion!E70</f>
        <v>0</v>
      </c>
      <c r="F70" s="241">
        <f>DB_FEConversion!F70</f>
        <v>661.78039619999993</v>
      </c>
      <c r="G70" s="241">
        <f>SUM(DB_FEConversion!G70:H70)</f>
        <v>79.64439560000001</v>
      </c>
      <c r="H70" s="241">
        <f>DB_FEConversion!I70</f>
        <v>21387.06</v>
      </c>
      <c r="I70" s="241">
        <f>DB_FEConversion!J70</f>
        <v>38043.525449999994</v>
      </c>
      <c r="J70" s="241">
        <f>SUM(DB_FEConversion!K70:L70)</f>
        <v>20894.051080000005</v>
      </c>
      <c r="K70" s="241">
        <f>DB_FEConversion!M70</f>
        <v>20135.400000000001</v>
      </c>
      <c r="L70" s="241">
        <f>DB_FEConversion!N70</f>
        <v>19198.709354999999</v>
      </c>
      <c r="M70" s="241">
        <f>DB_FEConversion!O70</f>
        <v>439.62755199999998</v>
      </c>
      <c r="N70" s="241">
        <f>SUM(DB_FEConversion!P70:Q70)</f>
        <v>302.23825520000003</v>
      </c>
      <c r="O70" s="241">
        <f>DB_FEConversion!S70</f>
        <v>451.50664533333338</v>
      </c>
      <c r="P70" s="241">
        <f>DB_FEConversion!T70</f>
        <v>76089.384000000005</v>
      </c>
      <c r="Q70" s="241">
        <f>SUM(DB_FEConversion!U70:V70)</f>
        <v>48539.870960000007</v>
      </c>
      <c r="R70" s="241">
        <f>DB_FEConversion!X70</f>
        <v>166627.45244444444</v>
      </c>
      <c r="S70" s="241">
        <f>DB_FEConversion!Y70</f>
        <v>70594.039600000004</v>
      </c>
      <c r="T70" s="241">
        <f>SUM(DB_FEConversion!Z70:AB70)</f>
        <v>46592.952887958978</v>
      </c>
      <c r="U70" s="241">
        <f>DB_FEConversion!AD70</f>
        <v>342.50037359999999</v>
      </c>
      <c r="V70" s="241">
        <f>SUM(DB_FEConversion!AE70:AF70)</f>
        <v>7939.3701525600009</v>
      </c>
      <c r="W70" s="241">
        <f>DB_FEConversion!AG70</f>
        <v>111151.06464</v>
      </c>
      <c r="X70" s="241">
        <f>SUM(DB_FEConversion!AH70:AI70)</f>
        <v>867542.28422400006</v>
      </c>
      <c r="Y70" s="241">
        <f>DB_FEConversion!AJ70</f>
        <v>98226.522239999991</v>
      </c>
      <c r="Z70" s="241">
        <f>DB_FEConversion!AK70</f>
        <v>0</v>
      </c>
      <c r="AA70" s="241">
        <f>DB_FEConversion!AL70</f>
        <v>0</v>
      </c>
      <c r="AB70" s="241">
        <f>DB_FEConversion!AM70</f>
        <v>0</v>
      </c>
      <c r="AC70" s="241">
        <f>DB_FEConversion!AN70</f>
        <v>0</v>
      </c>
      <c r="AD70" s="241">
        <f>DB_FEConversion!AO70</f>
        <v>0</v>
      </c>
      <c r="AE70" s="241">
        <f>DB_FEConversion!AP70</f>
        <v>5.7947399999999991</v>
      </c>
      <c r="AF70" s="241">
        <f>DB_FEConversion!AQ70</f>
        <v>790.62480000000005</v>
      </c>
      <c r="AG70" s="241">
        <f>DB_FEConversion!AR70</f>
        <v>658.85400000000004</v>
      </c>
      <c r="AH70" s="241">
        <f>DB_FEConversion!AX70</f>
        <v>0</v>
      </c>
      <c r="AI70" s="241">
        <f>SUM(DB_FEConversion!AW70,DB_FEConversion!AY70,DB_FEConversion!AZ70)</f>
        <v>393331.61960143229</v>
      </c>
      <c r="AJ70" s="241">
        <f>DB_FEConversion!BF70</f>
        <v>16364530.3468647</v>
      </c>
      <c r="AK70" s="241">
        <f>SUM(DB_FEConversion!BE70,DB_FEConversion!BG70,DB_FEConversion!BH70)</f>
        <v>109459947.52125154</v>
      </c>
      <c r="AL70" s="241">
        <f>DB_FEConversion!BI70</f>
        <v>15148879.521097608</v>
      </c>
      <c r="AM70" s="241">
        <f>DB_FEConversion!BJ70</f>
        <v>14410.42812</v>
      </c>
      <c r="AN70" s="241">
        <f>DB_FEConversion!BK70</f>
        <v>6111.9497999999994</v>
      </c>
      <c r="AO70" s="241">
        <f>DB_FEConversion!BL70</f>
        <v>1080782.1090000002</v>
      </c>
      <c r="AP70" s="241">
        <f>DB_FEConversion!BM70</f>
        <v>1540900.02</v>
      </c>
      <c r="AQ70" s="241">
        <f>DB_FEConversion!BN70</f>
        <v>762939.19845000003</v>
      </c>
      <c r="AR70" s="241">
        <f>SUM(DB_FEConversion!BP70,DB_FEConversion!BR70)</f>
        <v>96.368532468750061</v>
      </c>
      <c r="AS70" s="241">
        <f>DB_FEConversion!BQ70</f>
        <v>121.02047999999998</v>
      </c>
      <c r="AT70" s="241">
        <f>SUM(DB_FEConversion!BT70,DB_FEConversion!BV70)</f>
        <v>23448.334123125016</v>
      </c>
      <c r="AU70" s="241">
        <f>DB_FEConversion!BU70</f>
        <v>36507.844799999999</v>
      </c>
      <c r="AV70" s="241">
        <f>SUM(DB_FEConversion!BX70,DB_FEConversion!BZ70)</f>
        <v>12324.267070312508</v>
      </c>
      <c r="AW70" s="241">
        <f>DB_FEConversion!BY70</f>
        <v>18959.875199999999</v>
      </c>
      <c r="AX70" s="241">
        <f>DB_FEConversion!CA70</f>
        <v>1898.8022559999999</v>
      </c>
      <c r="AY70" s="241">
        <f>DB_FEConversion!CB70</f>
        <v>8903.2841795454533</v>
      </c>
      <c r="AZ70" s="241">
        <f>DB_FEConversion!CC70</f>
        <v>1248827.6376</v>
      </c>
      <c r="BA70" s="241">
        <f>DB_FEConversion!CD70</f>
        <v>711547.61113636359</v>
      </c>
      <c r="BB70" s="241">
        <f>DB_FEConversion!CE70</f>
        <v>934794.95680000004</v>
      </c>
      <c r="BC70" s="241">
        <f>DB_FEConversion!CG70</f>
        <v>2369.1712000000002</v>
      </c>
      <c r="BD70" s="241">
        <f>DB_FEConversion!CH70</f>
        <v>3553.7568000000001</v>
      </c>
      <c r="BE70" s="241">
        <f>DB_FEConversion!CI70</f>
        <v>3146.5554999999999</v>
      </c>
      <c r="BF70" s="241">
        <f>DB_FEConversion!CK70</f>
        <v>445404.18560000008</v>
      </c>
      <c r="BG70" s="241">
        <f>DB_FEConversion!CL70</f>
        <v>668106.27840000007</v>
      </c>
      <c r="BH70" s="241">
        <f>DB_FEConversion!CM70</f>
        <v>943966.65</v>
      </c>
      <c r="BI70" s="241">
        <f>DB_FEConversion!CO70</f>
        <v>379067.39200000005</v>
      </c>
      <c r="BJ70" s="241">
        <f>DB_FEConversion!CP70</f>
        <v>570377.96639999992</v>
      </c>
      <c r="BK70" s="241">
        <f>SUM(DB_FEConversion!CS70:CT70)</f>
        <v>6.4064000000000014</v>
      </c>
      <c r="BL70" s="241">
        <f>DB_FEConversion!CU70</f>
        <v>27.246468480000004</v>
      </c>
      <c r="BM70" s="241">
        <f>DB_FEConversion!CV70</f>
        <v>3.9600000000000004</v>
      </c>
      <c r="BN70" s="241">
        <f>SUM(DB_FEConversion!CX70:CY70)</f>
        <v>789.78240000000005</v>
      </c>
      <c r="BO70" s="241">
        <f>DB_FEConversion!CZ70</f>
        <v>1036.207392</v>
      </c>
      <c r="BP70" s="241">
        <f>DB_FEConversion!DA70</f>
        <v>1306.8</v>
      </c>
      <c r="BQ70" s="241">
        <f>SUM(DB_FEConversion!DC70:DD70)</f>
        <v>695.02400000000011</v>
      </c>
      <c r="BR70" s="241">
        <f>DB_FEConversion!DE70</f>
        <v>728.50113600000009</v>
      </c>
      <c r="BS70" s="241">
        <f>DB_FEConversion!DH70</f>
        <v>0</v>
      </c>
      <c r="BT70" s="241">
        <f>DB_FEConversion!DI70</f>
        <v>0</v>
      </c>
      <c r="BU70" s="241">
        <f>DB_FEConversion!DJ70</f>
        <v>0</v>
      </c>
      <c r="BV70" s="241">
        <f>DB_FEConversion!DL70</f>
        <v>0</v>
      </c>
      <c r="BW70" s="241">
        <f>DB_FEConversion!DM70</f>
        <v>0</v>
      </c>
      <c r="BX70" s="241">
        <f>DB_FEConversion!DN70</f>
        <v>0</v>
      </c>
      <c r="BY70" s="241">
        <f>DB_FEConversion!DP70</f>
        <v>0</v>
      </c>
      <c r="BZ70" s="241">
        <f>DB_FEConversion!DQ70</f>
        <v>0</v>
      </c>
      <c r="CA70" s="205">
        <f t="shared" si="25"/>
        <v>19569.09917406875</v>
      </c>
      <c r="CB70" s="205">
        <f t="shared" si="26"/>
        <v>4666.0423998799997</v>
      </c>
      <c r="CC70" s="205">
        <f t="shared" si="27"/>
        <v>419967.89027447114</v>
      </c>
      <c r="CD70" s="205">
        <f t="shared" si="28"/>
        <v>19373200.529027827</v>
      </c>
      <c r="CE70" s="205">
        <f t="shared" si="29"/>
        <v>792233.72700200009</v>
      </c>
      <c r="CF70" s="205">
        <f t="shared" si="30"/>
        <v>113712732.39013635</v>
      </c>
      <c r="CG70" s="205">
        <f t="shared" si="31"/>
        <v>17428315.175257921</v>
      </c>
      <c r="CH70" s="205">
        <f t="shared" si="32"/>
        <v>655858.00497895898</v>
      </c>
      <c r="CI70" s="241">
        <f>SUM(DB_FEConversion!DS70:DW70)</f>
        <v>11386.450852462691</v>
      </c>
      <c r="CJ70" s="241">
        <f>SUM(DB_FEConversion!DX70:EB70)</f>
        <v>671880.63930270681</v>
      </c>
      <c r="CK70" s="241">
        <f>SUM(DB_FEConversion!EC70:EG70)</f>
        <v>451164.86234463006</v>
      </c>
      <c r="CL70" s="241">
        <f>SUM(DB_FEConversion!EH70:EJ70)</f>
        <v>7096.1204132000003</v>
      </c>
      <c r="CM70" s="241">
        <f>SUM(DB_FEConversion!EK70:EM70)</f>
        <v>816453.48236399994</v>
      </c>
      <c r="CN70" s="241">
        <f>SUM(DB_FEConversion!EN70:EP70)</f>
        <v>560115.27594879991</v>
      </c>
      <c r="CO70" s="205">
        <f t="shared" si="33"/>
        <v>18482.571265662693</v>
      </c>
      <c r="CP70" s="205">
        <f t="shared" si="34"/>
        <v>1488334.1216667066</v>
      </c>
      <c r="CQ70" s="205">
        <f t="shared" si="35"/>
        <v>1011280.13829343</v>
      </c>
      <c r="CR70" s="205">
        <f t="shared" si="36"/>
        <v>38051.670439731446</v>
      </c>
      <c r="CS70" s="205">
        <f t="shared" si="37"/>
        <v>20861534.650694534</v>
      </c>
      <c r="CT70" s="205">
        <f t="shared" si="38"/>
        <v>18439595.313551351</v>
      </c>
      <c r="CU70" s="267">
        <f t="shared" si="39"/>
        <v>0.94447736716231534</v>
      </c>
      <c r="CV70" s="267">
        <f t="shared" si="40"/>
        <v>7.6824380124319774E-2</v>
      </c>
      <c r="CW70" s="267">
        <f t="shared" si="41"/>
        <v>5.8025123376761752E-2</v>
      </c>
    </row>
    <row r="71" spans="1:101" x14ac:dyDescent="0.2">
      <c r="A71" s="203">
        <v>28</v>
      </c>
      <c r="B71" s="203" t="s">
        <v>46</v>
      </c>
      <c r="C71" s="203">
        <v>1995</v>
      </c>
      <c r="D71" s="204" t="s">
        <v>201</v>
      </c>
      <c r="E71" s="241">
        <f>DB_FEConversion!E71</f>
        <v>0</v>
      </c>
      <c r="F71" s="241">
        <f>DB_FEConversion!F71</f>
        <v>89.745301800000007</v>
      </c>
      <c r="G71" s="241">
        <f>SUM(DB_FEConversion!G71:H71)</f>
        <v>10.800728400000001</v>
      </c>
      <c r="H71" s="241">
        <f>DB_FEConversion!I71</f>
        <v>2900.3399999999997</v>
      </c>
      <c r="I71" s="241">
        <f>DB_FEConversion!J71</f>
        <v>5159.1550500000003</v>
      </c>
      <c r="J71" s="241">
        <f>SUM(DB_FEConversion!K71:L71)</f>
        <v>2833.4821200000001</v>
      </c>
      <c r="K71" s="241">
        <f>DB_FEConversion!M71</f>
        <v>2730.6</v>
      </c>
      <c r="L71" s="241">
        <f>DB_FEConversion!N71</f>
        <v>2603.5735950000008</v>
      </c>
      <c r="M71" s="241">
        <f>DB_FEConversion!O71</f>
        <v>256.920976</v>
      </c>
      <c r="N71" s="241">
        <f>SUM(DB_FEConversion!P71:Q71)</f>
        <v>176.62984760000001</v>
      </c>
      <c r="O71" s="241">
        <f>DB_FEConversion!S71</f>
        <v>263.86318933333337</v>
      </c>
      <c r="P71" s="241">
        <f>DB_FEConversion!T71</f>
        <v>44467.092000000004</v>
      </c>
      <c r="Q71" s="241">
        <f>SUM(DB_FEConversion!U71:V71)</f>
        <v>28366.991480000001</v>
      </c>
      <c r="R71" s="241">
        <f>DB_FEConversion!X71</f>
        <v>97378.081777777785</v>
      </c>
      <c r="S71" s="241">
        <f>DB_FEConversion!Y71</f>
        <v>41255.5798</v>
      </c>
      <c r="T71" s="241">
        <f>SUM(DB_FEConversion!Z71:AB71)</f>
        <v>27229.200891158973</v>
      </c>
      <c r="U71" s="241">
        <f>DB_FEConversion!AD71</f>
        <v>185.15333759999999</v>
      </c>
      <c r="V71" s="241">
        <f>SUM(DB_FEConversion!AE71:AF71)</f>
        <v>4291.9686969600007</v>
      </c>
      <c r="W71" s="241">
        <f>DB_FEConversion!AG71</f>
        <v>60087.498239999994</v>
      </c>
      <c r="X71" s="241">
        <f>SUM(DB_FEConversion!AH71:AI71)</f>
        <v>468987.36998400005</v>
      </c>
      <c r="Y71" s="241">
        <f>DB_FEConversion!AJ71</f>
        <v>53100.579839999991</v>
      </c>
      <c r="Z71" s="241">
        <f>DB_FEConversion!AK71</f>
        <v>0</v>
      </c>
      <c r="AA71" s="241">
        <f>DB_FEConversion!AL71</f>
        <v>0</v>
      </c>
      <c r="AB71" s="241">
        <f>DB_FEConversion!AM71</f>
        <v>0</v>
      </c>
      <c r="AC71" s="241">
        <f>DB_FEConversion!AN71</f>
        <v>0</v>
      </c>
      <c r="AD71" s="241">
        <f>DB_FEConversion!AO71</f>
        <v>0</v>
      </c>
      <c r="AE71" s="241">
        <f>DB_FEConversion!AP71</f>
        <v>4.001129999999999</v>
      </c>
      <c r="AF71" s="241">
        <f>DB_FEConversion!AQ71</f>
        <v>545.9076</v>
      </c>
      <c r="AG71" s="241">
        <f>DB_FEConversion!AR71</f>
        <v>454.923</v>
      </c>
      <c r="AH71" s="241">
        <f>DB_FEConversion!AX71</f>
        <v>0</v>
      </c>
      <c r="AI71" s="241">
        <f>SUM(DB_FEConversion!AW71,DB_FEConversion!AY71,DB_FEConversion!AZ71)</f>
        <v>12641.251245078098</v>
      </c>
      <c r="AJ71" s="241">
        <f>DB_FEConversion!BF71</f>
        <v>525938.23967684992</v>
      </c>
      <c r="AK71" s="241">
        <f>SUM(DB_FEConversion!BE71,DB_FEConversion!BG71,DB_FEConversion!BH71)</f>
        <v>3517923.8813582677</v>
      </c>
      <c r="AL71" s="241">
        <f>DB_FEConversion!BI71</f>
        <v>486868.54187228391</v>
      </c>
      <c r="AM71" s="241">
        <f>DB_FEConversion!BJ71</f>
        <v>4350.1970160000001</v>
      </c>
      <c r="AN71" s="241">
        <f>DB_FEConversion!BK71</f>
        <v>1845.0656399999996</v>
      </c>
      <c r="AO71" s="241">
        <f>DB_FEConversion!BL71</f>
        <v>326264.77620000008</v>
      </c>
      <c r="AP71" s="241">
        <f>DB_FEConversion!BM71</f>
        <v>465164.43599999993</v>
      </c>
      <c r="AQ71" s="241">
        <f>DB_FEConversion!BN71</f>
        <v>230314.86621000004</v>
      </c>
      <c r="AR71" s="241">
        <f>SUM(DB_FEConversion!BP71,DB_FEConversion!BR71)</f>
        <v>1595.2530559476572</v>
      </c>
      <c r="AS71" s="241">
        <f>DB_FEConversion!BQ71</f>
        <v>2003.3333039999998</v>
      </c>
      <c r="AT71" s="241">
        <f>SUM(DB_FEConversion!BT71,DB_FEConversion!BV71)</f>
        <v>388156.02674998465</v>
      </c>
      <c r="AU71" s="241">
        <f>DB_FEConversion!BU71</f>
        <v>604338.88003999996</v>
      </c>
      <c r="AV71" s="241">
        <f>SUM(DB_FEConversion!BX71,DB_FEConversion!BZ71)</f>
        <v>204011.87195214859</v>
      </c>
      <c r="AW71" s="241">
        <f>DB_FEConversion!BY71</f>
        <v>313855.55095999996</v>
      </c>
      <c r="AX71" s="241">
        <f>DB_FEConversion!CA71</f>
        <v>1456.311168</v>
      </c>
      <c r="AY71" s="241">
        <f>DB_FEConversion!CB71</f>
        <v>6828.4899818181821</v>
      </c>
      <c r="AZ71" s="241">
        <f>DB_FEConversion!CC71</f>
        <v>957804.65280000004</v>
      </c>
      <c r="BA71" s="241">
        <f>DB_FEConversion!CD71</f>
        <v>545730.72545454535</v>
      </c>
      <c r="BB71" s="241">
        <f>DB_FEConversion!CE71</f>
        <v>716953.19040000008</v>
      </c>
      <c r="BC71" s="241">
        <f>DB_FEConversion!CG71</f>
        <v>1938.0064000000002</v>
      </c>
      <c r="BD71" s="241">
        <f>DB_FEConversion!CH71</f>
        <v>2907.0095999999999</v>
      </c>
      <c r="BE71" s="241">
        <f>DB_FEConversion!CI71</f>
        <v>2573.9147499999999</v>
      </c>
      <c r="BF71" s="241">
        <f>DB_FEConversion!CK71</f>
        <v>364345.20320000005</v>
      </c>
      <c r="BG71" s="241">
        <f>DB_FEConversion!CL71</f>
        <v>546517.80479999993</v>
      </c>
      <c r="BH71" s="241">
        <f>DB_FEConversion!CM71</f>
        <v>772174.42499999993</v>
      </c>
      <c r="BI71" s="241">
        <f>DB_FEConversion!CO71</f>
        <v>310081.02400000003</v>
      </c>
      <c r="BJ71" s="241">
        <f>DB_FEConversion!CP71</f>
        <v>466575.0407999999</v>
      </c>
      <c r="BK71" s="241">
        <f>SUM(DB_FEConversion!CS71:CT71)</f>
        <v>6.1880000000000006</v>
      </c>
      <c r="BL71" s="241">
        <f>DB_FEConversion!CU71</f>
        <v>26.317611599999999</v>
      </c>
      <c r="BM71" s="241">
        <f>DB_FEConversion!CV71</f>
        <v>3.8250000000000002</v>
      </c>
      <c r="BN71" s="241">
        <f>SUM(DB_FEConversion!CX71:CY71)</f>
        <v>762.85799999999995</v>
      </c>
      <c r="BO71" s="241">
        <f>DB_FEConversion!CZ71</f>
        <v>1000.8821399999999</v>
      </c>
      <c r="BP71" s="241">
        <f>DB_FEConversion!DA71</f>
        <v>1262.25</v>
      </c>
      <c r="BQ71" s="241">
        <f>SUM(DB_FEConversion!DC71:DD71)</f>
        <v>671.32999999999993</v>
      </c>
      <c r="BR71" s="241">
        <f>DB_FEConversion!DE71</f>
        <v>703.66587000000004</v>
      </c>
      <c r="BS71" s="241">
        <f>DB_FEConversion!DH71</f>
        <v>0</v>
      </c>
      <c r="BT71" s="241">
        <f>DB_FEConversion!DI71</f>
        <v>0</v>
      </c>
      <c r="BU71" s="241">
        <f>DB_FEConversion!DJ71</f>
        <v>0</v>
      </c>
      <c r="BV71" s="241">
        <f>DB_FEConversion!DL71</f>
        <v>0</v>
      </c>
      <c r="BW71" s="241">
        <f>DB_FEConversion!DM71</f>
        <v>0</v>
      </c>
      <c r="BX71" s="241">
        <f>DB_FEConversion!DN71</f>
        <v>0</v>
      </c>
      <c r="BY71" s="241">
        <f>DB_FEConversion!DP71</f>
        <v>0</v>
      </c>
      <c r="BZ71" s="241">
        <f>DB_FEConversion!DQ71</f>
        <v>0</v>
      </c>
      <c r="CA71" s="205">
        <f t="shared" si="25"/>
        <v>9792.0310835476575</v>
      </c>
      <c r="CB71" s="205">
        <f t="shared" si="26"/>
        <v>5203.0356650000003</v>
      </c>
      <c r="CC71" s="205">
        <f t="shared" si="27"/>
        <v>28459.179231589616</v>
      </c>
      <c r="CD71" s="205">
        <f t="shared" si="28"/>
        <v>2671272.5944668348</v>
      </c>
      <c r="CE71" s="205">
        <f t="shared" si="29"/>
        <v>1185383.7135099997</v>
      </c>
      <c r="CF71" s="205">
        <f t="shared" si="30"/>
        <v>5871454.6516945912</v>
      </c>
      <c r="CG71" s="205">
        <f t="shared" si="31"/>
        <v>2046442.5070744327</v>
      </c>
      <c r="CH71" s="205">
        <f t="shared" si="32"/>
        <v>810967.03211615887</v>
      </c>
      <c r="CI71" s="241">
        <f>SUM(DB_FEConversion!DS71:DW71)</f>
        <v>10859.843610690441</v>
      </c>
      <c r="CJ71" s="241">
        <f>SUM(DB_FEConversion!DX71:EB71)</f>
        <v>639323.83944613673</v>
      </c>
      <c r="CK71" s="241">
        <f>SUM(DB_FEConversion!EC71:EG71)</f>
        <v>428669.12808620988</v>
      </c>
      <c r="CL71" s="241">
        <f>SUM(DB_FEConversion!EH71:EJ71)</f>
        <v>5213.0514224000008</v>
      </c>
      <c r="CM71" s="241">
        <f>SUM(DB_FEConversion!EK71:EM71)</f>
        <v>594974.9776176</v>
      </c>
      <c r="CN71" s="241">
        <f>SUM(DB_FEConversion!EN71:EP71)</f>
        <v>406980.93173440004</v>
      </c>
      <c r="CO71" s="205">
        <f t="shared" si="33"/>
        <v>16072.895033090441</v>
      </c>
      <c r="CP71" s="205">
        <f t="shared" si="34"/>
        <v>1234298.8170637367</v>
      </c>
      <c r="CQ71" s="205">
        <f t="shared" si="35"/>
        <v>835650.05982060987</v>
      </c>
      <c r="CR71" s="205">
        <f t="shared" si="36"/>
        <v>25864.926116638097</v>
      </c>
      <c r="CS71" s="205">
        <f t="shared" si="37"/>
        <v>3905571.4115305715</v>
      </c>
      <c r="CT71" s="205">
        <f t="shared" si="38"/>
        <v>2882092.5668950425</v>
      </c>
      <c r="CU71" s="267">
        <f t="shared" si="39"/>
        <v>1.6414260632909699</v>
      </c>
      <c r="CV71" s="267">
        <f t="shared" si="40"/>
        <v>0.46206396891893886</v>
      </c>
      <c r="CW71" s="267">
        <f t="shared" si="41"/>
        <v>0.40834279826177194</v>
      </c>
    </row>
    <row r="72" spans="1:101" x14ac:dyDescent="0.2">
      <c r="A72" s="203">
        <v>29</v>
      </c>
      <c r="B72" s="203" t="s">
        <v>47</v>
      </c>
      <c r="C72" s="203">
        <v>1995</v>
      </c>
      <c r="D72" s="204" t="s">
        <v>201</v>
      </c>
      <c r="E72" s="241">
        <f>DB_FEConversion!E72</f>
        <v>0</v>
      </c>
      <c r="F72" s="241">
        <f>DB_FEConversion!F72</f>
        <v>10646.1276306</v>
      </c>
      <c r="G72" s="241">
        <f>SUM(DB_FEConversion!G72:H72)</f>
        <v>1281.2473828000002</v>
      </c>
      <c r="H72" s="241">
        <f>DB_FEConversion!I72</f>
        <v>344055.77999999997</v>
      </c>
      <c r="I72" s="241">
        <f>DB_FEConversion!J72</f>
        <v>612010.01085000008</v>
      </c>
      <c r="J72" s="241">
        <f>SUM(DB_FEConversion!K72:L72)</f>
        <v>336124.69604000001</v>
      </c>
      <c r="K72" s="241">
        <f>DB_FEConversion!M72</f>
        <v>323920.2</v>
      </c>
      <c r="L72" s="241">
        <f>DB_FEConversion!N72</f>
        <v>308851.56361500005</v>
      </c>
      <c r="M72" s="241">
        <f>DB_FEConversion!O72</f>
        <v>2719.9113759999996</v>
      </c>
      <c r="N72" s="241">
        <f>SUM(DB_FEConversion!P72:Q72)</f>
        <v>1869.9038876</v>
      </c>
      <c r="O72" s="241">
        <f>DB_FEConversion!S72</f>
        <v>2793.4055893333334</v>
      </c>
      <c r="P72" s="241">
        <f>DB_FEConversion!T72</f>
        <v>470753.89199999999</v>
      </c>
      <c r="Q72" s="241">
        <f>SUM(DB_FEConversion!U72:V72)</f>
        <v>300309.08348000003</v>
      </c>
      <c r="R72" s="241">
        <f>DB_FEConversion!X72</f>
        <v>1030899.6817777777</v>
      </c>
      <c r="S72" s="241">
        <f>DB_FEConversion!Y72</f>
        <v>436754.99979999993</v>
      </c>
      <c r="T72" s="241">
        <f>SUM(DB_FEConversion!Z72:AB72)</f>
        <v>288263.78607269743</v>
      </c>
      <c r="U72" s="241">
        <f>DB_FEConversion!AD72</f>
        <v>1397.8077960000001</v>
      </c>
      <c r="V72" s="241">
        <f>SUM(DB_FEConversion!AE72:AF72)</f>
        <v>32402.0478516</v>
      </c>
      <c r="W72" s="241">
        <f>DB_FEConversion!AG72</f>
        <v>453628.19039999996</v>
      </c>
      <c r="X72" s="241">
        <f>SUM(DB_FEConversion!AH72:AI72)</f>
        <v>3540601.5926399995</v>
      </c>
      <c r="Y72" s="241">
        <f>DB_FEConversion!AJ72</f>
        <v>400880.72639999999</v>
      </c>
      <c r="Z72" s="241">
        <f>DB_FEConversion!AK72</f>
        <v>41804.866000000002</v>
      </c>
      <c r="AA72" s="241">
        <f>DB_FEConversion!AL72</f>
        <v>45297.942689999996</v>
      </c>
      <c r="AB72" s="241">
        <f>DB_FEConversion!AM72</f>
        <v>3720633.074</v>
      </c>
      <c r="AC72" s="241">
        <f>DB_FEConversion!AN72</f>
        <v>10236158.477999998</v>
      </c>
      <c r="AD72" s="241">
        <f>DB_FEConversion!AO72</f>
        <v>1996182.3515000001</v>
      </c>
      <c r="AE72" s="241">
        <f>DB_FEConversion!AP72</f>
        <v>13188.138389999998</v>
      </c>
      <c r="AF72" s="241">
        <f>DB_FEConversion!AQ72</f>
        <v>1799367.9228000001</v>
      </c>
      <c r="AG72" s="241">
        <f>DB_FEConversion!AR72</f>
        <v>1499473.2690000001</v>
      </c>
      <c r="AH72" s="241">
        <f>DB_FEConversion!AX72</f>
        <v>0</v>
      </c>
      <c r="AI72" s="241">
        <f>SUM(DB_FEConversion!AW72,DB_FEConversion!AY72,DB_FEConversion!AZ72)</f>
        <v>28394.117349595363</v>
      </c>
      <c r="AJ72" s="241">
        <f>DB_FEConversion!BF72</f>
        <v>1181334.9649101002</v>
      </c>
      <c r="AK72" s="241">
        <f>SUM(DB_FEConversion!BE72,DB_FEConversion!BG72,DB_FEConversion!BH72)</f>
        <v>7901776.6182855042</v>
      </c>
      <c r="AL72" s="241">
        <f>DB_FEConversion!BI72</f>
        <v>1093578.6532310641</v>
      </c>
      <c r="AM72" s="241">
        <f>DB_FEConversion!BJ72</f>
        <v>58699.265328000001</v>
      </c>
      <c r="AN72" s="241">
        <f>DB_FEConversion!BK72</f>
        <v>24896.343120000001</v>
      </c>
      <c r="AO72" s="241">
        <f>DB_FEConversion!BL72</f>
        <v>4402444.8996000001</v>
      </c>
      <c r="AP72" s="241">
        <f>DB_FEConversion!BM72</f>
        <v>6276683.6880000001</v>
      </c>
      <c r="AQ72" s="241">
        <f>DB_FEConversion!BN72</f>
        <v>3107747.3941800003</v>
      </c>
      <c r="AR72" s="241">
        <f>SUM(DB_FEConversion!BP72,DB_FEConversion!BR72)</f>
        <v>981.66857899359456</v>
      </c>
      <c r="AS72" s="241">
        <f>DB_FEConversion!BQ72</f>
        <v>1232.7883343999999</v>
      </c>
      <c r="AT72" s="241">
        <f>SUM(DB_FEConversion!BT72,DB_FEConversion!BV72)</f>
        <v>238859.01599549083</v>
      </c>
      <c r="AU72" s="241">
        <f>DB_FEConversion!BU72</f>
        <v>371891.14754400001</v>
      </c>
      <c r="AV72" s="241">
        <f>SUM(DB_FEConversion!BX72,DB_FEConversion!BZ72)</f>
        <v>125542.49226503917</v>
      </c>
      <c r="AW72" s="241">
        <f>DB_FEConversion!BY72</f>
        <v>193136.839056</v>
      </c>
      <c r="AX72" s="241">
        <f>DB_FEConversion!CA72</f>
        <v>8501.4931039999992</v>
      </c>
      <c r="AY72" s="241">
        <f>DB_FEConversion!CB72</f>
        <v>39862.607502272724</v>
      </c>
      <c r="AZ72" s="241">
        <f>DB_FEConversion!CC72</f>
        <v>5591366.618400001</v>
      </c>
      <c r="BA72" s="241">
        <f>DB_FEConversion!CD72</f>
        <v>3185806.7843181812</v>
      </c>
      <c r="BB72" s="241">
        <f>DB_FEConversion!CE72</f>
        <v>4185350.4512000005</v>
      </c>
      <c r="BC72" s="241">
        <f>DB_FEConversion!CG72</f>
        <v>20983.881600000004</v>
      </c>
      <c r="BD72" s="241">
        <f>DB_FEConversion!CH72</f>
        <v>31475.822400000001</v>
      </c>
      <c r="BE72" s="241">
        <f>DB_FEConversion!CI72</f>
        <v>27869.21775</v>
      </c>
      <c r="BF72" s="241">
        <f>DB_FEConversion!CK72</f>
        <v>3944969.7408000007</v>
      </c>
      <c r="BG72" s="241">
        <f>DB_FEConversion!CL72</f>
        <v>5917454.6112000002</v>
      </c>
      <c r="BH72" s="241">
        <f>DB_FEConversion!CM72</f>
        <v>8360765.3250000002</v>
      </c>
      <c r="BI72" s="241">
        <f>DB_FEConversion!CO72</f>
        <v>3357421.0560000003</v>
      </c>
      <c r="BJ72" s="241">
        <f>DB_FEConversion!CP72</f>
        <v>5051869.4951999988</v>
      </c>
      <c r="BK72" s="241">
        <f>SUM(DB_FEConversion!CS72:CT72)</f>
        <v>52512.168800000014</v>
      </c>
      <c r="BL72" s="241">
        <f>DB_FEConversion!CU72</f>
        <v>223334.65784616003</v>
      </c>
      <c r="BM72" s="241">
        <f>DB_FEConversion!CV72</f>
        <v>32459.445000000003</v>
      </c>
      <c r="BN72" s="241">
        <f>SUM(DB_FEConversion!CX72:CY72)</f>
        <v>6473711.7108000005</v>
      </c>
      <c r="BO72" s="241">
        <f>DB_FEConversion!CZ72</f>
        <v>8493615.365964001</v>
      </c>
      <c r="BP72" s="241">
        <f>DB_FEConversion!DA72</f>
        <v>10711616.85</v>
      </c>
      <c r="BQ72" s="241">
        <f>SUM(DB_FEConversion!DC72:DD72)</f>
        <v>5696993.2580000004</v>
      </c>
      <c r="BR72" s="241">
        <f>DB_FEConversion!DE72</f>
        <v>5971399.635462001</v>
      </c>
      <c r="BS72" s="241">
        <f>DB_FEConversion!DH72</f>
        <v>29.986480000000004</v>
      </c>
      <c r="BT72" s="241">
        <f>DB_FEConversion!DI72</f>
        <v>11.408657999999999</v>
      </c>
      <c r="BU72" s="241">
        <f>DB_FEConversion!DJ72</f>
        <v>21.728070000000002</v>
      </c>
      <c r="BV72" s="241">
        <f>DB_FEConversion!DL72</f>
        <v>4771.7616000000007</v>
      </c>
      <c r="BW72" s="241">
        <f>DB_FEConversion!DM72</f>
        <v>1246.3793999999998</v>
      </c>
      <c r="BX72" s="241">
        <f>DB_FEConversion!DN72</f>
        <v>9570.6975000000002</v>
      </c>
      <c r="BY72" s="241">
        <f>DB_FEConversion!DP72</f>
        <v>4172.0320000000002</v>
      </c>
      <c r="BZ72" s="241">
        <f>DB_FEConversion!DQ72</f>
        <v>613.29780000000005</v>
      </c>
      <c r="CA72" s="205">
        <f t="shared" si="25"/>
        <v>200819.18745299359</v>
      </c>
      <c r="CB72" s="205">
        <f t="shared" si="26"/>
        <v>268570.70875676005</v>
      </c>
      <c r="CC72" s="205">
        <f t="shared" si="27"/>
        <v>235278.10230560147</v>
      </c>
      <c r="CD72" s="205">
        <f t="shared" si="28"/>
        <v>28625897.571305592</v>
      </c>
      <c r="CE72" s="205">
        <f t="shared" si="29"/>
        <v>15696526.598438002</v>
      </c>
      <c r="CF72" s="205">
        <f t="shared" si="30"/>
        <v>51590004.411561467</v>
      </c>
      <c r="CG72" s="205">
        <f t="shared" si="31"/>
        <v>22228016.883576106</v>
      </c>
      <c r="CH72" s="205">
        <f t="shared" si="32"/>
        <v>11814134.617205698</v>
      </c>
      <c r="CI72" s="241">
        <f>SUM(DB_FEConversion!DS72:DW72)</f>
        <v>88592.638237800435</v>
      </c>
      <c r="CJ72" s="241">
        <f>SUM(DB_FEConversion!DX72:EB72)</f>
        <v>5272548.6298091458</v>
      </c>
      <c r="CK72" s="241">
        <f>SUM(DB_FEConversion!EC72:EG72)</f>
        <v>3607624.2688467698</v>
      </c>
      <c r="CL72" s="241">
        <f>SUM(DB_FEConversion!EH72:EJ72)</f>
        <v>24834.226203599996</v>
      </c>
      <c r="CM72" s="241">
        <f>SUM(DB_FEConversion!EK72:EM72)</f>
        <v>2834043.3047015998</v>
      </c>
      <c r="CN72" s="241">
        <f>SUM(DB_FEConversion!EN72:EP72)</f>
        <v>1938488.8246751996</v>
      </c>
      <c r="CO72" s="205">
        <f t="shared" si="33"/>
        <v>113426.86444140042</v>
      </c>
      <c r="CP72" s="205">
        <f t="shared" si="34"/>
        <v>8106591.9345107451</v>
      </c>
      <c r="CQ72" s="205">
        <f t="shared" si="35"/>
        <v>5546113.0935219694</v>
      </c>
      <c r="CR72" s="205">
        <f t="shared" si="36"/>
        <v>314246.05189439398</v>
      </c>
      <c r="CS72" s="205">
        <f t="shared" si="37"/>
        <v>36732489.50581634</v>
      </c>
      <c r="CT72" s="205">
        <f t="shared" si="38"/>
        <v>27774129.977098078</v>
      </c>
      <c r="CU72" s="267">
        <f t="shared" si="39"/>
        <v>0.5648208514335844</v>
      </c>
      <c r="CV72" s="267">
        <f t="shared" si="40"/>
        <v>0.28319083844681742</v>
      </c>
      <c r="CW72" s="267">
        <f t="shared" si="41"/>
        <v>0.24951002703349104</v>
      </c>
    </row>
    <row r="73" spans="1:101" x14ac:dyDescent="0.2">
      <c r="A73" s="203">
        <v>31</v>
      </c>
      <c r="B73" s="203" t="s">
        <v>48</v>
      </c>
      <c r="C73" s="203">
        <v>1995</v>
      </c>
      <c r="D73" s="204" t="s">
        <v>202</v>
      </c>
      <c r="E73" s="241">
        <f>DB_FEConversion!E73</f>
        <v>0</v>
      </c>
      <c r="F73" s="241">
        <f>DB_FEConversion!F73</f>
        <v>11352.659071599999</v>
      </c>
      <c r="G73" s="241">
        <f>SUM(DB_FEConversion!G73:H73)</f>
        <v>1366.2775074666667</v>
      </c>
      <c r="H73" s="241">
        <f>DB_FEConversion!I73</f>
        <v>366889.08</v>
      </c>
      <c r="I73" s="241">
        <f>DB_FEConversion!J73</f>
        <v>652626.12309999997</v>
      </c>
      <c r="J73" s="241">
        <f>SUM(DB_FEConversion!K73:L73)</f>
        <v>358431.64877333335</v>
      </c>
      <c r="K73" s="241">
        <f>DB_FEConversion!M73</f>
        <v>345417.2</v>
      </c>
      <c r="L73" s="241">
        <f>DB_FEConversion!N73</f>
        <v>329348.53189000004</v>
      </c>
      <c r="M73" s="241">
        <f>DB_FEConversion!O73</f>
        <v>7754.6162720000002</v>
      </c>
      <c r="N73" s="241">
        <f>SUM(DB_FEConversion!P73:Q73)</f>
        <v>5331.1983772000003</v>
      </c>
      <c r="O73" s="241">
        <f>DB_FEConversion!S73</f>
        <v>7964.1522986666678</v>
      </c>
      <c r="P73" s="241">
        <f>DB_FEConversion!T73</f>
        <v>1342145.1240000001</v>
      </c>
      <c r="Q73" s="241">
        <f>SUM(DB_FEConversion!U73:V73)</f>
        <v>856197.64156000002</v>
      </c>
      <c r="R73" s="241">
        <f>DB_FEConversion!X73</f>
        <v>2939151.4435555558</v>
      </c>
      <c r="S73" s="241">
        <f>DB_FEConversion!Y73</f>
        <v>1245212.4206000001</v>
      </c>
      <c r="T73" s="241">
        <f>SUM(DB_FEConversion!Z73:AB73)</f>
        <v>821855.8390660102</v>
      </c>
      <c r="U73" s="241">
        <f>DB_FEConversion!AD73</f>
        <v>2117.8578035999999</v>
      </c>
      <c r="V73" s="241">
        <f>SUM(DB_FEConversion!AE73:AF73)</f>
        <v>49093.251655560001</v>
      </c>
      <c r="W73" s="241">
        <f>DB_FEConversion!AG73</f>
        <v>687304.79663999996</v>
      </c>
      <c r="X73" s="241">
        <f>SUM(DB_FEConversion!AH73:AI73)</f>
        <v>5364464.7954239994</v>
      </c>
      <c r="Y73" s="241">
        <f>DB_FEConversion!AJ73</f>
        <v>607385.63423999993</v>
      </c>
      <c r="Z73" s="241">
        <f>DB_FEConversion!AK73</f>
        <v>9.7000000000000011</v>
      </c>
      <c r="AA73" s="241">
        <f>DB_FEConversion!AL73</f>
        <v>10.5105</v>
      </c>
      <c r="AB73" s="241">
        <f>DB_FEConversion!AM73</f>
        <v>863.30000000000007</v>
      </c>
      <c r="AC73" s="241">
        <f>DB_FEConversion!AN73</f>
        <v>2375.1</v>
      </c>
      <c r="AD73" s="241">
        <f>DB_FEConversion!AO73</f>
        <v>463.17500000000001</v>
      </c>
      <c r="AE73" s="241">
        <f>DB_FEConversion!AP73</f>
        <v>207878.98509</v>
      </c>
      <c r="AF73" s="241">
        <f>DB_FEConversion!AQ73</f>
        <v>28362667.006800003</v>
      </c>
      <c r="AG73" s="241">
        <f>DB_FEConversion!AR73</f>
        <v>23635555.839000002</v>
      </c>
      <c r="AH73" s="241">
        <f>DB_FEConversion!AX73</f>
        <v>0</v>
      </c>
      <c r="AI73" s="241">
        <f>SUM(DB_FEConversion!AW73,DB_FEConversion!AY73,DB_FEConversion!AZ73)</f>
        <v>226148.27253077563</v>
      </c>
      <c r="AJ73" s="241">
        <f>DB_FEConversion!BF73</f>
        <v>9408880.6602199506</v>
      </c>
      <c r="AK73" s="241">
        <f>SUM(DB_FEConversion!BE73,DB_FEConversion!BG73,DB_FEConversion!BH73)</f>
        <v>62934625.160123415</v>
      </c>
      <c r="AL73" s="241">
        <f>DB_FEConversion!BI73</f>
        <v>8709935.2397464681</v>
      </c>
      <c r="AM73" s="241">
        <f>DB_FEConversion!BJ73</f>
        <v>45481.843439999997</v>
      </c>
      <c r="AN73" s="241">
        <f>DB_FEConversion!BK73</f>
        <v>19290.387599999998</v>
      </c>
      <c r="AO73" s="241">
        <f>DB_FEConversion!BL73</f>
        <v>3411138.2580000004</v>
      </c>
      <c r="AP73" s="241">
        <f>DB_FEConversion!BM73</f>
        <v>4863351.2399999993</v>
      </c>
      <c r="AQ73" s="241">
        <f>DB_FEConversion!BN73</f>
        <v>2407970.1789000002</v>
      </c>
      <c r="AR73" s="241">
        <f>SUM(DB_FEConversion!BP73,DB_FEConversion!BR73)</f>
        <v>1961.6504009789078</v>
      </c>
      <c r="AS73" s="241">
        <f>DB_FEConversion!BQ73</f>
        <v>2463.4584239999999</v>
      </c>
      <c r="AT73" s="241">
        <f>SUM(DB_FEConversion!BT73,DB_FEConversion!BV73)</f>
        <v>477307.61127685977</v>
      </c>
      <c r="AU73" s="241">
        <f>DB_FEConversion!BU73</f>
        <v>743143.29124000005</v>
      </c>
      <c r="AV73" s="241">
        <f>SUM(DB_FEConversion!BX73,DB_FEConversion!BZ73)</f>
        <v>250869.27050683615</v>
      </c>
      <c r="AW73" s="241">
        <f>DB_FEConversion!BY73</f>
        <v>385941.81975999998</v>
      </c>
      <c r="AX73" s="241">
        <f>DB_FEConversion!CA73</f>
        <v>3045.1751199999999</v>
      </c>
      <c r="AY73" s="241">
        <f>DB_FEConversion!CB73</f>
        <v>14278.506034090909</v>
      </c>
      <c r="AZ73" s="241">
        <f>DB_FEConversion!CC73</f>
        <v>2002788.2520000001</v>
      </c>
      <c r="BA73" s="241">
        <f>DB_FEConversion!CD73</f>
        <v>1141133.6147727272</v>
      </c>
      <c r="BB73" s="241">
        <f>DB_FEConversion!CE73</f>
        <v>1499163.1359999999</v>
      </c>
      <c r="BC73" s="241">
        <f>DB_FEConversion!CG73</f>
        <v>107793.52320000001</v>
      </c>
      <c r="BD73" s="241">
        <f>DB_FEConversion!CH73</f>
        <v>161690.28480000002</v>
      </c>
      <c r="BE73" s="241">
        <f>DB_FEConversion!CI73</f>
        <v>143163.27300000002</v>
      </c>
      <c r="BF73" s="241">
        <f>DB_FEConversion!CK73</f>
        <v>20265182.3616</v>
      </c>
      <c r="BG73" s="241">
        <f>DB_FEConversion!CL73</f>
        <v>30397773.542400002</v>
      </c>
      <c r="BH73" s="241">
        <f>DB_FEConversion!CM73</f>
        <v>42948981.899999999</v>
      </c>
      <c r="BI73" s="241">
        <f>DB_FEConversion!CO73</f>
        <v>17246963.712000001</v>
      </c>
      <c r="BJ73" s="241">
        <f>DB_FEConversion!CP73</f>
        <v>25951290.710399996</v>
      </c>
      <c r="BK73" s="241">
        <f>SUM(DB_FEConversion!CS73:CT73)</f>
        <v>62964.647200000007</v>
      </c>
      <c r="BL73" s="241">
        <f>DB_FEConversion!CU73</f>
        <v>267789.12888504006</v>
      </c>
      <c r="BM73" s="241">
        <f>DB_FEConversion!CV73</f>
        <v>38920.455000000002</v>
      </c>
      <c r="BN73" s="241">
        <f>SUM(DB_FEConversion!CX73:CY73)</f>
        <v>7762295.5451999996</v>
      </c>
      <c r="BO73" s="241">
        <f>DB_FEConversion!CZ73</f>
        <v>10184258.376516001</v>
      </c>
      <c r="BP73" s="241">
        <f>DB_FEConversion!DA73</f>
        <v>12843750.15</v>
      </c>
      <c r="BQ73" s="241">
        <f>SUM(DB_FEConversion!DC73:DD73)</f>
        <v>6830972.3020000011</v>
      </c>
      <c r="BR73" s="241">
        <f>DB_FEConversion!DE73</f>
        <v>7159998.9093780024</v>
      </c>
      <c r="BS73" s="241">
        <f>DB_FEConversion!DH73</f>
        <v>683.28032000000007</v>
      </c>
      <c r="BT73" s="241">
        <f>DB_FEConversion!DI73</f>
        <v>259.96087199999999</v>
      </c>
      <c r="BU73" s="241">
        <f>DB_FEConversion!DJ73</f>
        <v>495.10187999999999</v>
      </c>
      <c r="BV73" s="241">
        <f>DB_FEConversion!DL73</f>
        <v>108730.69440000001</v>
      </c>
      <c r="BW73" s="241">
        <f>DB_FEConversion!DM73</f>
        <v>28400.349599999998</v>
      </c>
      <c r="BX73" s="241">
        <f>DB_FEConversion!DN73</f>
        <v>218080.59</v>
      </c>
      <c r="BY73" s="241">
        <f>DB_FEConversion!DP73</f>
        <v>95065.088000000003</v>
      </c>
      <c r="BZ73" s="241">
        <f>DB_FEConversion!DQ73</f>
        <v>13974.7752</v>
      </c>
      <c r="CA73" s="205">
        <f t="shared" si="25"/>
        <v>439691.27884657896</v>
      </c>
      <c r="CB73" s="205">
        <f t="shared" si="26"/>
        <v>448886.69042984012</v>
      </c>
      <c r="CC73" s="205">
        <f t="shared" si="27"/>
        <v>500730.18800655991</v>
      </c>
      <c r="CD73" s="205">
        <f t="shared" si="28"/>
        <v>74196192.69013682</v>
      </c>
      <c r="CE73" s="205">
        <f t="shared" si="29"/>
        <v>42862399.324416004</v>
      </c>
      <c r="CF73" s="205">
        <f t="shared" si="30"/>
        <v>133614345.64264902</v>
      </c>
      <c r="CG73" s="205">
        <f t="shared" si="31"/>
        <v>62874973.195993304</v>
      </c>
      <c r="CH73" s="205">
        <f t="shared" si="32"/>
        <v>34662410.585694008</v>
      </c>
      <c r="CI73" s="241">
        <f>SUM(DB_FEConversion!DS73:DW73)</f>
        <v>216213.2278361491</v>
      </c>
      <c r="CJ73" s="241">
        <f>SUM(DB_FEConversion!DX73:EB73)</f>
        <v>12824462.783947688</v>
      </c>
      <c r="CK73" s="241">
        <f>SUM(DB_FEConversion!EC73:EG73)</f>
        <v>8706140.7819579579</v>
      </c>
      <c r="CL73" s="241">
        <f>SUM(DB_FEConversion!EH73:EJ73)</f>
        <v>199756.31263640002</v>
      </c>
      <c r="CM73" s="241">
        <f>SUM(DB_FEConversion!EK73:EM73)</f>
        <v>23217172.627989598</v>
      </c>
      <c r="CN73" s="241">
        <f>SUM(DB_FEConversion!EN73:EP73)</f>
        <v>15985665.004566399</v>
      </c>
      <c r="CO73" s="205">
        <f t="shared" si="33"/>
        <v>415969.54047254915</v>
      </c>
      <c r="CP73" s="205">
        <f t="shared" si="34"/>
        <v>36041635.411937281</v>
      </c>
      <c r="CQ73" s="205">
        <f t="shared" si="35"/>
        <v>24691805.786524355</v>
      </c>
      <c r="CR73" s="205">
        <f t="shared" si="36"/>
        <v>855660.81931912806</v>
      </c>
      <c r="CS73" s="205">
        <f t="shared" si="37"/>
        <v>110237828.1020741</v>
      </c>
      <c r="CT73" s="205">
        <f t="shared" si="38"/>
        <v>87566778.98251766</v>
      </c>
      <c r="CU73" s="267">
        <f t="shared" si="39"/>
        <v>0.94604910418906218</v>
      </c>
      <c r="CV73" s="267">
        <f t="shared" si="40"/>
        <v>0.48576125142238508</v>
      </c>
      <c r="CW73" s="267">
        <f t="shared" si="41"/>
        <v>0.39271278429901318</v>
      </c>
    </row>
    <row r="74" spans="1:101" x14ac:dyDescent="0.2">
      <c r="A74" s="203">
        <v>32</v>
      </c>
      <c r="B74" s="203" t="s">
        <v>49</v>
      </c>
      <c r="C74" s="203">
        <v>1995</v>
      </c>
      <c r="D74" s="204" t="s">
        <v>202</v>
      </c>
      <c r="E74" s="241">
        <f>DB_FEConversion!E74</f>
        <v>0</v>
      </c>
      <c r="F74" s="241">
        <f>DB_FEConversion!F74</f>
        <v>0.48642439999999998</v>
      </c>
      <c r="G74" s="241">
        <f>SUM(DB_FEConversion!G74:H74)</f>
        <v>5.8540533333333339E-2</v>
      </c>
      <c r="H74" s="241">
        <f>DB_FEConversion!I74</f>
        <v>15.719999999999999</v>
      </c>
      <c r="I74" s="241">
        <f>DB_FEConversion!J74</f>
        <v>27.962900000000001</v>
      </c>
      <c r="J74" s="241">
        <f>SUM(DB_FEConversion!K74:L74)</f>
        <v>15.357626666666667</v>
      </c>
      <c r="K74" s="241">
        <f>DB_FEConversion!M74</f>
        <v>14.8</v>
      </c>
      <c r="L74" s="241">
        <f>DB_FEConversion!N74</f>
        <v>14.111510000000001</v>
      </c>
      <c r="M74" s="241">
        <f>DB_FEConversion!O74</f>
        <v>786.16241600000001</v>
      </c>
      <c r="N74" s="241">
        <f>SUM(DB_FEConversion!P74:Q74)</f>
        <v>540.47649160000003</v>
      </c>
      <c r="O74" s="241">
        <f>DB_FEConversion!S74</f>
        <v>807.4051626666668</v>
      </c>
      <c r="P74" s="241">
        <f>DB_FEConversion!T74</f>
        <v>136066.57199999999</v>
      </c>
      <c r="Q74" s="241">
        <f>SUM(DB_FEConversion!U74:V74)</f>
        <v>86801.252680000005</v>
      </c>
      <c r="R74" s="241">
        <f>DB_FEConversion!X74</f>
        <v>297970.95288888895</v>
      </c>
      <c r="S74" s="241">
        <f>DB_FEConversion!Y74</f>
        <v>126239.54179999999</v>
      </c>
      <c r="T74" s="241">
        <f>SUM(DB_FEConversion!Z74:AB74)</f>
        <v>83319.683319056407</v>
      </c>
      <c r="U74" s="241">
        <f>DB_FEConversion!AD74</f>
        <v>1126.7379815999998</v>
      </c>
      <c r="V74" s="241">
        <f>SUM(DB_FEConversion!AE74:AF74)</f>
        <v>26118.482169359999</v>
      </c>
      <c r="W74" s="241">
        <f>DB_FEConversion!AG74</f>
        <v>365658.36383999995</v>
      </c>
      <c r="X74" s="241">
        <f>SUM(DB_FEConversion!AH74:AI74)</f>
        <v>2853990.5869439994</v>
      </c>
      <c r="Y74" s="241">
        <f>DB_FEConversion!AJ74</f>
        <v>323139.94943999994</v>
      </c>
      <c r="Z74" s="241">
        <f>DB_FEConversion!AK74</f>
        <v>1196.01</v>
      </c>
      <c r="AA74" s="241">
        <f>DB_FEConversion!AL74</f>
        <v>1295.9446500000001</v>
      </c>
      <c r="AB74" s="241">
        <f>DB_FEConversion!AM74</f>
        <v>106444.89000000001</v>
      </c>
      <c r="AC74" s="241">
        <f>DB_FEConversion!AN74</f>
        <v>292849.83</v>
      </c>
      <c r="AD74" s="241">
        <f>DB_FEConversion!AO74</f>
        <v>57109.477500000008</v>
      </c>
      <c r="AE74" s="241">
        <f>DB_FEConversion!AP74</f>
        <v>91850.354189999998</v>
      </c>
      <c r="AF74" s="241">
        <f>DB_FEConversion!AQ74</f>
        <v>12531911.338800002</v>
      </c>
      <c r="AG74" s="241">
        <f>DB_FEConversion!AR74</f>
        <v>10443259.449000001</v>
      </c>
      <c r="AH74" s="241">
        <f>DB_FEConversion!AX74</f>
        <v>0</v>
      </c>
      <c r="AI74" s="241">
        <f>SUM(DB_FEConversion!AW74,DB_FEConversion!AY74,DB_FEConversion!AZ74)</f>
        <v>34132.138384782185</v>
      </c>
      <c r="AJ74" s="241">
        <f>DB_FEConversion!BF74</f>
        <v>1420064.86782615</v>
      </c>
      <c r="AK74" s="241">
        <f>SUM(DB_FEConversion!BE74,DB_FEConversion!BG74,DB_FEConversion!BH74)</f>
        <v>9498605.9858909659</v>
      </c>
      <c r="AL74" s="241">
        <f>DB_FEConversion!BI74</f>
        <v>1314574.3347876361</v>
      </c>
      <c r="AM74" s="241">
        <f>DB_FEConversion!BJ74</f>
        <v>4683.8586960000002</v>
      </c>
      <c r="AN74" s="241">
        <f>DB_FEConversion!BK74</f>
        <v>1986.5828399999996</v>
      </c>
      <c r="AO74" s="241">
        <f>DB_FEConversion!BL74</f>
        <v>351289.40220000007</v>
      </c>
      <c r="AP74" s="241">
        <f>DB_FEConversion!BM74</f>
        <v>500842.7159999999</v>
      </c>
      <c r="AQ74" s="241">
        <f>DB_FEConversion!BN74</f>
        <v>247980.09951000003</v>
      </c>
      <c r="AR74" s="241">
        <f>SUM(DB_FEConversion!BP74,DB_FEConversion!BR74)</f>
        <v>76.854212333906318</v>
      </c>
      <c r="AS74" s="241">
        <f>DB_FEConversion!BQ74</f>
        <v>96.514219200000014</v>
      </c>
      <c r="AT74" s="241">
        <f>SUM(DB_FEConversion!BT74,DB_FEConversion!BV74)</f>
        <v>18700.121330159393</v>
      </c>
      <c r="AU74" s="241">
        <f>DB_FEConversion!BU74</f>
        <v>29115.122792000006</v>
      </c>
      <c r="AV74" s="241">
        <f>SUM(DB_FEConversion!BX74,DB_FEConversion!BZ74)</f>
        <v>9828.6423380859469</v>
      </c>
      <c r="AW74" s="241">
        <f>DB_FEConversion!BY74</f>
        <v>15120.561008000002</v>
      </c>
      <c r="AX74" s="241">
        <f>DB_FEConversion!CA74</f>
        <v>1519.082864</v>
      </c>
      <c r="AY74" s="241">
        <f>DB_FEConversion!CB74</f>
        <v>7122.8198659090913</v>
      </c>
      <c r="AZ74" s="241">
        <f>DB_FEConversion!CC74</f>
        <v>999089.11440000008</v>
      </c>
      <c r="BA74" s="241">
        <f>DB_FEConversion!CD74</f>
        <v>569253.47522727272</v>
      </c>
      <c r="BB74" s="241">
        <f>DB_FEConversion!CE74</f>
        <v>747856.17920000013</v>
      </c>
      <c r="BC74" s="241">
        <f>DB_FEConversion!CG74</f>
        <v>2650.5248000000006</v>
      </c>
      <c r="BD74" s="241">
        <f>DB_FEConversion!CH74</f>
        <v>3975.7872000000007</v>
      </c>
      <c r="BE74" s="241">
        <f>DB_FEConversion!CI74</f>
        <v>3520.2282500000001</v>
      </c>
      <c r="BF74" s="241">
        <f>DB_FEConversion!CK74</f>
        <v>498298.66240000009</v>
      </c>
      <c r="BG74" s="241">
        <f>DB_FEConversion!CL74</f>
        <v>747447.99360000005</v>
      </c>
      <c r="BH74" s="241">
        <f>DB_FEConversion!CM74</f>
        <v>1056068.4750000001</v>
      </c>
      <c r="BI74" s="241">
        <f>DB_FEConversion!CO74</f>
        <v>424083.96800000005</v>
      </c>
      <c r="BJ74" s="241">
        <f>DB_FEConversion!CP74</f>
        <v>638113.84559999988</v>
      </c>
      <c r="BK74" s="241">
        <f>SUM(DB_FEConversion!CS74:CT74)</f>
        <v>0.50960000000000016</v>
      </c>
      <c r="BL74" s="241">
        <f>DB_FEConversion!CU74</f>
        <v>2.1673327200000001</v>
      </c>
      <c r="BM74" s="241">
        <f>DB_FEConversion!CV74</f>
        <v>0.315</v>
      </c>
      <c r="BN74" s="241">
        <f>SUM(DB_FEConversion!CX74:CY74)</f>
        <v>62.823600000000006</v>
      </c>
      <c r="BO74" s="241">
        <f>DB_FEConversion!CZ74</f>
        <v>82.425588000000005</v>
      </c>
      <c r="BP74" s="241">
        <f>DB_FEConversion!DA74</f>
        <v>103.95</v>
      </c>
      <c r="BQ74" s="241">
        <f>SUM(DB_FEConversion!DC74:DD74)</f>
        <v>55.286000000000001</v>
      </c>
      <c r="BR74" s="241">
        <f>DB_FEConversion!DE74</f>
        <v>57.948954000000015</v>
      </c>
      <c r="BS74" s="241">
        <f>DB_FEConversion!DH74</f>
        <v>0.79120000000000001</v>
      </c>
      <c r="BT74" s="241">
        <f>DB_FEConversion!DI74</f>
        <v>0.30101999999999995</v>
      </c>
      <c r="BU74" s="241">
        <f>DB_FEConversion!DJ74</f>
        <v>0.57330000000000003</v>
      </c>
      <c r="BV74" s="241">
        <f>DB_FEConversion!DL74</f>
        <v>125.904</v>
      </c>
      <c r="BW74" s="241">
        <f>DB_FEConversion!DM74</f>
        <v>32.885999999999996</v>
      </c>
      <c r="BX74" s="241">
        <f>DB_FEConversion!DN74</f>
        <v>252.52500000000001</v>
      </c>
      <c r="BY74" s="241">
        <f>DB_FEConversion!DP74</f>
        <v>110.08</v>
      </c>
      <c r="BZ74" s="241">
        <f>DB_FEConversion!DQ74</f>
        <v>16.182000000000002</v>
      </c>
      <c r="CA74" s="205">
        <f t="shared" si="25"/>
        <v>103890.8859599339</v>
      </c>
      <c r="CB74" s="205">
        <f t="shared" si="26"/>
        <v>4615.73268792</v>
      </c>
      <c r="CC74" s="205">
        <f t="shared" si="27"/>
        <v>74984.548163251282</v>
      </c>
      <c r="CD74" s="205">
        <f t="shared" si="28"/>
        <v>16427727.780396311</v>
      </c>
      <c r="CE74" s="205">
        <f t="shared" si="29"/>
        <v>863507.64356000011</v>
      </c>
      <c r="CF74" s="205">
        <f t="shared" si="30"/>
        <v>15069953.854577793</v>
      </c>
      <c r="CG74" s="205">
        <f t="shared" si="31"/>
        <v>13694251.807575723</v>
      </c>
      <c r="CH74" s="205">
        <f t="shared" si="32"/>
        <v>736642.33239105635</v>
      </c>
      <c r="CI74" s="241">
        <f>SUM(DB_FEConversion!DS74:DW74)</f>
        <v>20904.690473425533</v>
      </c>
      <c r="CJ74" s="241">
        <f>SUM(DB_FEConversion!DX74:EB74)</f>
        <v>1244508.6662001419</v>
      </c>
      <c r="CK74" s="241">
        <f>SUM(DB_FEConversion!EC74:EG74)</f>
        <v>843654.03166701447</v>
      </c>
      <c r="CL74" s="241">
        <f>SUM(DB_FEConversion!EH74:EJ74)</f>
        <v>12939.7228564</v>
      </c>
      <c r="CM74" s="241">
        <f>SUM(DB_FEConversion!EK74:EM74)</f>
        <v>1446344.5109687999</v>
      </c>
      <c r="CN74" s="241">
        <f>SUM(DB_FEConversion!EN74:EP74)</f>
        <v>981738.72771199979</v>
      </c>
      <c r="CO74" s="205">
        <f t="shared" si="33"/>
        <v>33844.413329825533</v>
      </c>
      <c r="CP74" s="205">
        <f t="shared" si="34"/>
        <v>2690853.1771689421</v>
      </c>
      <c r="CQ74" s="205">
        <f t="shared" si="35"/>
        <v>1825392.7593790144</v>
      </c>
      <c r="CR74" s="205">
        <f t="shared" si="36"/>
        <v>137735.29928975942</v>
      </c>
      <c r="CS74" s="205">
        <f t="shared" si="37"/>
        <v>19118580.957565252</v>
      </c>
      <c r="CT74" s="205">
        <f t="shared" si="38"/>
        <v>15519644.566954738</v>
      </c>
      <c r="CU74" s="267">
        <f t="shared" si="39"/>
        <v>0.32576883926928701</v>
      </c>
      <c r="CV74" s="267">
        <f t="shared" si="40"/>
        <v>0.16379947447023174</v>
      </c>
      <c r="CW74" s="267">
        <f t="shared" si="41"/>
        <v>0.13329627532985766</v>
      </c>
    </row>
    <row r="75" spans="1:101" x14ac:dyDescent="0.2">
      <c r="A75" s="203">
        <v>33</v>
      </c>
      <c r="B75" s="203" t="s">
        <v>50</v>
      </c>
      <c r="C75" s="203">
        <v>1995</v>
      </c>
      <c r="D75" s="204" t="s">
        <v>202</v>
      </c>
      <c r="E75" s="241">
        <f>DB_FEConversion!E75</f>
        <v>0</v>
      </c>
      <c r="F75" s="241">
        <f>DB_FEConversion!F75</f>
        <v>5.1074561999999997</v>
      </c>
      <c r="G75" s="241">
        <f>SUM(DB_FEConversion!G75:H75)</f>
        <v>0.6146756000000001</v>
      </c>
      <c r="H75" s="241">
        <f>DB_FEConversion!I75</f>
        <v>165.06</v>
      </c>
      <c r="I75" s="241">
        <f>DB_FEConversion!J75</f>
        <v>293.61045000000001</v>
      </c>
      <c r="J75" s="241">
        <f>SUM(DB_FEConversion!K75:L75)</f>
        <v>161.25508000000002</v>
      </c>
      <c r="K75" s="241">
        <f>DB_FEConversion!M75</f>
        <v>155.4</v>
      </c>
      <c r="L75" s="241">
        <f>DB_FEConversion!N75</f>
        <v>148.17085500000002</v>
      </c>
      <c r="M75" s="241">
        <f>DB_FEConversion!O75</f>
        <v>800.12399999999991</v>
      </c>
      <c r="N75" s="241">
        <f>SUM(DB_FEConversion!P75:Q75)</f>
        <v>550.07490000000007</v>
      </c>
      <c r="O75" s="241">
        <f>DB_FEConversion!S75</f>
        <v>821.74400000000003</v>
      </c>
      <c r="P75" s="241">
        <f>DB_FEConversion!T75</f>
        <v>138483</v>
      </c>
      <c r="Q75" s="241">
        <f>SUM(DB_FEConversion!U75:V75)</f>
        <v>88342.77</v>
      </c>
      <c r="R75" s="241">
        <f>DB_FEConversion!X75</f>
        <v>303262.66666666663</v>
      </c>
      <c r="S75" s="241">
        <f>DB_FEConversion!Y75</f>
        <v>128481.45</v>
      </c>
      <c r="T75" s="241">
        <f>SUM(DB_FEConversion!Z75:AB75)</f>
        <v>84799.370892307692</v>
      </c>
      <c r="U75" s="241">
        <f>DB_FEConversion!AD75</f>
        <v>668.43351959999995</v>
      </c>
      <c r="V75" s="241">
        <f>SUM(DB_FEConversion!AE75:AF75)</f>
        <v>15494.701739160002</v>
      </c>
      <c r="W75" s="241">
        <f>DB_FEConversion!AG75</f>
        <v>216925.59503999999</v>
      </c>
      <c r="X75" s="241">
        <f>SUM(DB_FEConversion!AH75:AI75)</f>
        <v>1693120.3208640001</v>
      </c>
      <c r="Y75" s="241">
        <f>DB_FEConversion!AJ75</f>
        <v>191701.68863999998</v>
      </c>
      <c r="Z75" s="241">
        <f>DB_FEConversion!AK75</f>
        <v>0</v>
      </c>
      <c r="AA75" s="241">
        <f>DB_FEConversion!AL75</f>
        <v>0</v>
      </c>
      <c r="AB75" s="241">
        <f>DB_FEConversion!AM75</f>
        <v>0</v>
      </c>
      <c r="AC75" s="241">
        <f>DB_FEConversion!AN75</f>
        <v>0</v>
      </c>
      <c r="AD75" s="241">
        <f>DB_FEConversion!AO75</f>
        <v>0</v>
      </c>
      <c r="AE75" s="241">
        <f>DB_FEConversion!AP75</f>
        <v>1296.2281499999999</v>
      </c>
      <c r="AF75" s="241">
        <f>DB_FEConversion!AQ75</f>
        <v>176855.23800000001</v>
      </c>
      <c r="AG75" s="241">
        <f>DB_FEConversion!AR75</f>
        <v>147379.36500000002</v>
      </c>
      <c r="AH75" s="241">
        <f>DB_FEConversion!AX75</f>
        <v>0</v>
      </c>
      <c r="AI75" s="241">
        <f>SUM(DB_FEConversion!AW75,DB_FEConversion!AY75,DB_FEConversion!AZ75)</f>
        <v>109309.86834459259</v>
      </c>
      <c r="AJ75" s="241">
        <f>DB_FEConversion!BF75</f>
        <v>4547828.2665133504</v>
      </c>
      <c r="AK75" s="241">
        <f>SUM(DB_FEConversion!BE75,DB_FEConversion!BG75,DB_FEConversion!BH75)</f>
        <v>30419757.416600153</v>
      </c>
      <c r="AL75" s="241">
        <f>DB_FEConversion!BI75</f>
        <v>4209989.5952866441</v>
      </c>
      <c r="AM75" s="241">
        <f>DB_FEConversion!BJ75</f>
        <v>1125.6109919999999</v>
      </c>
      <c r="AN75" s="241">
        <f>DB_FEConversion!BK75</f>
        <v>477.40967999999998</v>
      </c>
      <c r="AO75" s="241">
        <f>DB_FEConversion!BL75</f>
        <v>84420.824399999998</v>
      </c>
      <c r="AP75" s="241">
        <f>DB_FEConversion!BM75</f>
        <v>120361.03199999999</v>
      </c>
      <c r="AQ75" s="241">
        <f>DB_FEConversion!BN75</f>
        <v>59593.840020000003</v>
      </c>
      <c r="AR75" s="241">
        <f>SUM(DB_FEConversion!BP75,DB_FEConversion!BR75)</f>
        <v>155.62041081328135</v>
      </c>
      <c r="AS75" s="241">
        <f>DB_FEConversion!BQ75</f>
        <v>195.429528</v>
      </c>
      <c r="AT75" s="241">
        <f>SUM(DB_FEConversion!BT75,DB_FEConversion!BV75)</f>
        <v>37865.465994421902</v>
      </c>
      <c r="AU75" s="241">
        <f>DB_FEConversion!BU75</f>
        <v>58954.574280000008</v>
      </c>
      <c r="AV75" s="241">
        <f>SUM(DB_FEConversion!BX75,DB_FEConversion!BZ75)</f>
        <v>19901.802541992205</v>
      </c>
      <c r="AW75" s="241">
        <f>DB_FEConversion!BY75</f>
        <v>30617.292720000001</v>
      </c>
      <c r="AX75" s="241">
        <f>DB_FEConversion!CA75</f>
        <v>395.57606399999997</v>
      </c>
      <c r="AY75" s="241">
        <f>DB_FEConversion!CB75</f>
        <v>1854.8145818181818</v>
      </c>
      <c r="AZ75" s="241">
        <f>DB_FEConversion!CC75</f>
        <v>260167.33440000002</v>
      </c>
      <c r="BA75" s="241">
        <f>DB_FEConversion!CD75</f>
        <v>148236.18545454546</v>
      </c>
      <c r="BB75" s="241">
        <f>DB_FEConversion!CE75</f>
        <v>194745.13920000001</v>
      </c>
      <c r="BC75" s="241">
        <f>DB_FEConversion!CG75</f>
        <v>1184.6208000000001</v>
      </c>
      <c r="BD75" s="241">
        <f>DB_FEConversion!CH75</f>
        <v>1776.9312</v>
      </c>
      <c r="BE75" s="241">
        <f>DB_FEConversion!CI75</f>
        <v>1573.3244999999999</v>
      </c>
      <c r="BF75" s="241">
        <f>DB_FEConversion!CK75</f>
        <v>222708.71040000001</v>
      </c>
      <c r="BG75" s="241">
        <f>DB_FEConversion!CL75</f>
        <v>334063.06559999997</v>
      </c>
      <c r="BH75" s="241">
        <f>DB_FEConversion!CM75</f>
        <v>471997.35</v>
      </c>
      <c r="BI75" s="241">
        <f>DB_FEConversion!CO75</f>
        <v>189539.32800000001</v>
      </c>
      <c r="BJ75" s="241">
        <f>DB_FEConversion!CP75</f>
        <v>285197.45759999991</v>
      </c>
      <c r="BK75" s="241">
        <f>SUM(DB_FEConversion!CS75:CT75)</f>
        <v>0.14560000000000003</v>
      </c>
      <c r="BL75" s="241">
        <f>DB_FEConversion!CU75</f>
        <v>0.61923792</v>
      </c>
      <c r="BM75" s="241">
        <f>DB_FEConversion!CV75</f>
        <v>9.0000000000000011E-2</v>
      </c>
      <c r="BN75" s="241">
        <f>SUM(DB_FEConversion!CX75:CY75)</f>
        <v>17.949599999999997</v>
      </c>
      <c r="BO75" s="241">
        <f>DB_FEConversion!CZ75</f>
        <v>23.550167999999999</v>
      </c>
      <c r="BP75" s="241">
        <f>DB_FEConversion!DA75</f>
        <v>29.7</v>
      </c>
      <c r="BQ75" s="241">
        <f>SUM(DB_FEConversion!DC75:DD75)</f>
        <v>15.795999999999999</v>
      </c>
      <c r="BR75" s="241">
        <f>DB_FEConversion!DE75</f>
        <v>16.556844000000002</v>
      </c>
      <c r="BS75" s="241">
        <f>DB_FEConversion!DH75</f>
        <v>0.15824000000000002</v>
      </c>
      <c r="BT75" s="241">
        <f>DB_FEConversion!DI75</f>
        <v>6.0204000000000001E-2</v>
      </c>
      <c r="BU75" s="241">
        <f>DB_FEConversion!DJ75</f>
        <v>0.11465999999999998</v>
      </c>
      <c r="BV75" s="241">
        <f>DB_FEConversion!DL75</f>
        <v>25.180800000000001</v>
      </c>
      <c r="BW75" s="241">
        <f>DB_FEConversion!DM75</f>
        <v>6.5772000000000004</v>
      </c>
      <c r="BX75" s="241">
        <f>DB_FEConversion!DN75</f>
        <v>50.504999999999988</v>
      </c>
      <c r="BY75" s="241">
        <f>DB_FEConversion!DP75</f>
        <v>22.016000000000002</v>
      </c>
      <c r="BZ75" s="241">
        <f>DB_FEConversion!DQ75</f>
        <v>3.2364000000000006</v>
      </c>
      <c r="CA75" s="205">
        <f t="shared" si="25"/>
        <v>5626.5177764132814</v>
      </c>
      <c r="CB75" s="205">
        <f t="shared" si="26"/>
        <v>2528.2225261200001</v>
      </c>
      <c r="CC75" s="205">
        <f t="shared" si="27"/>
        <v>129532.68218117078</v>
      </c>
      <c r="CD75" s="205">
        <f t="shared" si="28"/>
        <v>5685462.6251477739</v>
      </c>
      <c r="CE75" s="205">
        <f t="shared" si="29"/>
        <v>481684.14769799996</v>
      </c>
      <c r="CF75" s="205">
        <f t="shared" si="30"/>
        <v>33156976.431665365</v>
      </c>
      <c r="CG75" s="205">
        <f t="shared" si="31"/>
        <v>5141525.4206886366</v>
      </c>
      <c r="CH75" s="205">
        <f t="shared" si="32"/>
        <v>400782.08531130763</v>
      </c>
      <c r="CI75" s="241">
        <f>SUM(DB_FEConversion!DS75:DW75)</f>
        <v>32608.509348945372</v>
      </c>
      <c r="CJ75" s="241">
        <f>SUM(DB_FEConversion!DX75:EB75)</f>
        <v>1931391.2058534308</v>
      </c>
      <c r="CK75" s="241">
        <f>SUM(DB_FEConversion!EC75:EG75)</f>
        <v>1273629.7706653783</v>
      </c>
      <c r="CL75" s="241">
        <f>SUM(DB_FEConversion!EH75:EJ75)</f>
        <v>16016.296393199998</v>
      </c>
      <c r="CM75" s="241">
        <f>SUM(DB_FEConversion!EK75:EM75)</f>
        <v>1854839.8406087996</v>
      </c>
      <c r="CN75" s="241">
        <f>SUM(DB_FEConversion!EN75:EP75)</f>
        <v>1275468.9764351996</v>
      </c>
      <c r="CO75" s="205">
        <f t="shared" si="33"/>
        <v>48624.80574214537</v>
      </c>
      <c r="CP75" s="205">
        <f t="shared" si="34"/>
        <v>3786231.0464622304</v>
      </c>
      <c r="CQ75" s="205">
        <f t="shared" si="35"/>
        <v>2549098.7471005777</v>
      </c>
      <c r="CR75" s="205">
        <f t="shared" si="36"/>
        <v>54251.323518558653</v>
      </c>
      <c r="CS75" s="205">
        <f t="shared" si="37"/>
        <v>9471693.6716100052</v>
      </c>
      <c r="CT75" s="205">
        <f t="shared" si="38"/>
        <v>7690624.1677892143</v>
      </c>
      <c r="CU75" s="267">
        <f t="shared" si="39"/>
        <v>8.6420780444316083</v>
      </c>
      <c r="CV75" s="267">
        <f t="shared" si="40"/>
        <v>0.66594950949375387</v>
      </c>
      <c r="CW75" s="267">
        <f t="shared" si="41"/>
        <v>0.49578647162638378</v>
      </c>
    </row>
    <row r="76" spans="1:101" x14ac:dyDescent="0.2">
      <c r="A76" s="203">
        <v>35</v>
      </c>
      <c r="B76" s="203" t="s">
        <v>51</v>
      </c>
      <c r="C76" s="203">
        <v>1995</v>
      </c>
      <c r="D76" s="204" t="s">
        <v>202</v>
      </c>
      <c r="E76" s="241">
        <f>DB_FEConversion!E76</f>
        <v>0</v>
      </c>
      <c r="F76" s="241">
        <f>DB_FEConversion!F76</f>
        <v>36719.934743799997</v>
      </c>
      <c r="G76" s="241">
        <f>SUM(DB_FEConversion!G76:H76)</f>
        <v>4419.1955910666666</v>
      </c>
      <c r="H76" s="241">
        <f>DB_FEConversion!I76</f>
        <v>1186694.94</v>
      </c>
      <c r="I76" s="241">
        <f>DB_FEConversion!J76</f>
        <v>2110905.3395500001</v>
      </c>
      <c r="J76" s="241">
        <f>SUM(DB_FEConversion!K76:L76)</f>
        <v>1159339.5582533334</v>
      </c>
      <c r="K76" s="241">
        <f>DB_FEConversion!M76</f>
        <v>1117244.6000000001</v>
      </c>
      <c r="L76" s="241">
        <f>DB_FEConversion!N76</f>
        <v>1065270.8341450002</v>
      </c>
      <c r="M76" s="241">
        <f>DB_FEConversion!O76</f>
        <v>2684.2884639999997</v>
      </c>
      <c r="N76" s="241">
        <f>SUM(DB_FEConversion!P76:Q76)</f>
        <v>1845.4135964000002</v>
      </c>
      <c r="O76" s="241">
        <f>DB_FEConversion!S76</f>
        <v>2756.8201173333341</v>
      </c>
      <c r="P76" s="241">
        <f>DB_FEConversion!T76</f>
        <v>464588.38800000004</v>
      </c>
      <c r="Q76" s="241">
        <f>SUM(DB_FEConversion!U76:V76)</f>
        <v>296375.90972000005</v>
      </c>
      <c r="R76" s="241">
        <f>DB_FEConversion!X76</f>
        <v>1017397.9004444446</v>
      </c>
      <c r="S76" s="241">
        <f>DB_FEConversion!Y76</f>
        <v>431034.78220000002</v>
      </c>
      <c r="T76" s="241">
        <f>SUM(DB_FEConversion!Z76:AB76)</f>
        <v>284488.37060340517</v>
      </c>
      <c r="U76" s="241">
        <f>DB_FEConversion!AD76</f>
        <v>3210.3790488</v>
      </c>
      <c r="V76" s="241">
        <f>SUM(DB_FEConversion!AE76:AF76)</f>
        <v>74418.568746480014</v>
      </c>
      <c r="W76" s="241">
        <f>DB_FEConversion!AG76</f>
        <v>1041858.8611199999</v>
      </c>
      <c r="X76" s="241">
        <f>SUM(DB_FEConversion!AH76:AI76)</f>
        <v>8131785.5041920003</v>
      </c>
      <c r="Y76" s="241">
        <f>DB_FEConversion!AJ76</f>
        <v>920712.48191999993</v>
      </c>
      <c r="Z76" s="241">
        <f>DB_FEConversion!AK76</f>
        <v>29.1</v>
      </c>
      <c r="AA76" s="241">
        <f>DB_FEConversion!AL76</f>
        <v>31.531500000000001</v>
      </c>
      <c r="AB76" s="241">
        <f>DB_FEConversion!AM76</f>
        <v>2589.9</v>
      </c>
      <c r="AC76" s="241">
        <f>DB_FEConversion!AN76</f>
        <v>7125.2999999999993</v>
      </c>
      <c r="AD76" s="241">
        <f>DB_FEConversion!AO76</f>
        <v>1389.5250000000001</v>
      </c>
      <c r="AE76" s="241">
        <f>DB_FEConversion!AP76</f>
        <v>47039.215859999997</v>
      </c>
      <c r="AF76" s="241">
        <f>DB_FEConversion!AQ76</f>
        <v>6417953.2872000001</v>
      </c>
      <c r="AG76" s="241">
        <f>DB_FEConversion!AR76</f>
        <v>5348294.4060000004</v>
      </c>
      <c r="AH76" s="241">
        <f>DB_FEConversion!AX76</f>
        <v>0</v>
      </c>
      <c r="AI76" s="241">
        <f>SUM(DB_FEConversion!AW76,DB_FEConversion!AY76,DB_FEConversion!AZ76)</f>
        <v>2943760.5670642201</v>
      </c>
      <c r="AJ76" s="241">
        <f>DB_FEConversion!BF76</f>
        <v>122474921.2444212</v>
      </c>
      <c r="AK76" s="241">
        <f>SUM(DB_FEConversion!BE76,DB_FEConversion!BG76,DB_FEConversion!BH76)</f>
        <v>819216816.36602855</v>
      </c>
      <c r="AL76" s="241">
        <f>DB_FEConversion!BI76</f>
        <v>113376784.23769277</v>
      </c>
      <c r="AM76" s="241">
        <f>DB_FEConversion!BJ76</f>
        <v>38442.023927999995</v>
      </c>
      <c r="AN76" s="241">
        <f>DB_FEConversion!BK76</f>
        <v>16304.562119999997</v>
      </c>
      <c r="AO76" s="241">
        <f>DB_FEConversion!BL76</f>
        <v>2883151.7946000001</v>
      </c>
      <c r="AP76" s="241">
        <f>DB_FEConversion!BM76</f>
        <v>4110586.7879999992</v>
      </c>
      <c r="AQ76" s="241">
        <f>DB_FEConversion!BN76</f>
        <v>2035257.15393</v>
      </c>
      <c r="AR76" s="241">
        <f>SUM(DB_FEConversion!BP76,DB_FEConversion!BR76)</f>
        <v>40805.757238591905</v>
      </c>
      <c r="AS76" s="241">
        <f>DB_FEConversion!BQ76</f>
        <v>51244.241260799994</v>
      </c>
      <c r="AT76" s="241">
        <f>SUM(DB_FEConversion!BT76,DB_FEConversion!BV76)</f>
        <v>9928832.6320410222</v>
      </c>
      <c r="AU76" s="241">
        <f>DB_FEConversion!BU76</f>
        <v>15458679.447008001</v>
      </c>
      <c r="AV76" s="241">
        <f>SUM(DB_FEConversion!BX76,DB_FEConversion!BZ76)</f>
        <v>5218519.3375007864</v>
      </c>
      <c r="AW76" s="241">
        <f>DB_FEConversion!BY76</f>
        <v>8028264.4641920002</v>
      </c>
      <c r="AX76" s="241">
        <f>DB_FEConversion!CA76</f>
        <v>2031.2670559999999</v>
      </c>
      <c r="AY76" s="241">
        <f>DB_FEConversion!CB76</f>
        <v>9524.3977022727267</v>
      </c>
      <c r="AZ76" s="241">
        <f>DB_FEConversion!CC76</f>
        <v>1335948.7176000001</v>
      </c>
      <c r="BA76" s="241">
        <f>DB_FEConversion!CD76</f>
        <v>761186.8043181817</v>
      </c>
      <c r="BB76" s="241">
        <f>DB_FEConversion!CE76</f>
        <v>1000008.3968000001</v>
      </c>
      <c r="BC76" s="241">
        <f>DB_FEConversion!CG76</f>
        <v>96107.510400000014</v>
      </c>
      <c r="BD76" s="241">
        <f>DB_FEConversion!CH76</f>
        <v>144161.26560000001</v>
      </c>
      <c r="BE76" s="241">
        <f>DB_FEConversion!CI76</f>
        <v>127642.78724999998</v>
      </c>
      <c r="BF76" s="241">
        <f>DB_FEConversion!CK76</f>
        <v>18068211.955200002</v>
      </c>
      <c r="BG76" s="241">
        <f>DB_FEConversion!CL76</f>
        <v>27102317.932799999</v>
      </c>
      <c r="BH76" s="241">
        <f>DB_FEConversion!CM76</f>
        <v>38292836.174999997</v>
      </c>
      <c r="BI76" s="241">
        <f>DB_FEConversion!CO76</f>
        <v>15377201.664000001</v>
      </c>
      <c r="BJ76" s="241">
        <f>DB_FEConversion!CP76</f>
        <v>23137883.128799994</v>
      </c>
      <c r="BK76" s="241">
        <f>SUM(DB_FEConversion!CS76:CT76)</f>
        <v>61915.016800000012</v>
      </c>
      <c r="BL76" s="241">
        <f>DB_FEConversion!CU76</f>
        <v>263325.04271976004</v>
      </c>
      <c r="BM76" s="241">
        <f>DB_FEConversion!CV76</f>
        <v>38271.645000000004</v>
      </c>
      <c r="BN76" s="241">
        <f>SUM(DB_FEConversion!CX76:CY76)</f>
        <v>7632896.8788000001</v>
      </c>
      <c r="BO76" s="241">
        <f>DB_FEConversion!CZ76</f>
        <v>10014485.215404002</v>
      </c>
      <c r="BP76" s="241">
        <f>DB_FEConversion!DA76</f>
        <v>12629642.85</v>
      </c>
      <c r="BQ76" s="241">
        <f>SUM(DB_FEConversion!DC76:DD76)</f>
        <v>6717098.938000001</v>
      </c>
      <c r="BR76" s="241">
        <f>DB_FEConversion!DE76</f>
        <v>7040640.6209820015</v>
      </c>
      <c r="BS76" s="241">
        <f>DB_FEConversion!DH76</f>
        <v>1685.0186400000002</v>
      </c>
      <c r="BT76" s="241">
        <f>DB_FEConversion!DI76</f>
        <v>641.08229400000005</v>
      </c>
      <c r="BU76" s="241">
        <f>DB_FEConversion!DJ76</f>
        <v>1220.9570100000001</v>
      </c>
      <c r="BV76" s="241">
        <f>DB_FEConversion!DL76</f>
        <v>268137.74880000006</v>
      </c>
      <c r="BW76" s="241">
        <f>DB_FEConversion!DM76</f>
        <v>70037.314200000008</v>
      </c>
      <c r="BX76" s="241">
        <f>DB_FEConversion!DN76</f>
        <v>537802.49249999993</v>
      </c>
      <c r="BY76" s="241">
        <f>DB_FEConversion!DP76</f>
        <v>234437.37600000002</v>
      </c>
      <c r="BZ76" s="241">
        <f>DB_FEConversion!DQ76</f>
        <v>34462.805400000005</v>
      </c>
      <c r="CA76" s="205">
        <f t="shared" si="25"/>
        <v>293949.57743539196</v>
      </c>
      <c r="CB76" s="205">
        <f t="shared" si="26"/>
        <v>497936.98021476006</v>
      </c>
      <c r="CC76" s="205">
        <f t="shared" si="27"/>
        <v>3218351.0321013727</v>
      </c>
      <c r="CD76" s="205">
        <f t="shared" si="28"/>
        <v>171705786.34778225</v>
      </c>
      <c r="CE76" s="205">
        <f t="shared" si="29"/>
        <v>55052801.158682004</v>
      </c>
      <c r="CF76" s="205">
        <f t="shared" si="30"/>
        <v>885864519.73873639</v>
      </c>
      <c r="CG76" s="205">
        <f t="shared" si="31"/>
        <v>151777982.89904353</v>
      </c>
      <c r="CH76" s="205">
        <f t="shared" si="32"/>
        <v>39591010.224122398</v>
      </c>
      <c r="CI76" s="241">
        <f>SUM(DB_FEConversion!DS76:DW76)</f>
        <v>244765.09085990756</v>
      </c>
      <c r="CJ76" s="241">
        <f>SUM(DB_FEConversion!DX76:EB76)</f>
        <v>14544448.765431307</v>
      </c>
      <c r="CK76" s="241">
        <f>SUM(DB_FEConversion!EC76:EG76)</f>
        <v>9586907.5718883313</v>
      </c>
      <c r="CL76" s="241">
        <f>SUM(DB_FEConversion!EH76:EJ76)</f>
        <v>107132.41119319998</v>
      </c>
      <c r="CM76" s="241">
        <f>SUM(DB_FEConversion!EK76:EM76)</f>
        <v>11127512.698912799</v>
      </c>
      <c r="CN76" s="241">
        <f>SUM(DB_FEConversion!EN76:EP76)</f>
        <v>7337264.2099071993</v>
      </c>
      <c r="CO76" s="205">
        <f t="shared" si="33"/>
        <v>351897.50205310754</v>
      </c>
      <c r="CP76" s="205">
        <f t="shared" si="34"/>
        <v>25671961.464344107</v>
      </c>
      <c r="CQ76" s="205">
        <f t="shared" si="35"/>
        <v>16924171.781795532</v>
      </c>
      <c r="CR76" s="205">
        <f t="shared" si="36"/>
        <v>645847.07948849956</v>
      </c>
      <c r="CS76" s="205">
        <f t="shared" si="37"/>
        <v>197377747.81212637</v>
      </c>
      <c r="CT76" s="205">
        <f t="shared" si="38"/>
        <v>168702154.68083906</v>
      </c>
      <c r="CU76" s="267">
        <f t="shared" si="39"/>
        <v>1.1971355942175224</v>
      </c>
      <c r="CV76" s="267">
        <f t="shared" si="40"/>
        <v>0.1495113357003981</v>
      </c>
      <c r="CW76" s="267">
        <f t="shared" si="41"/>
        <v>0.11150610555321976</v>
      </c>
    </row>
    <row r="77" spans="1:101" x14ac:dyDescent="0.2">
      <c r="A77" s="203">
        <v>41</v>
      </c>
      <c r="B77" s="203" t="s">
        <v>52</v>
      </c>
      <c r="C77" s="203">
        <v>1995</v>
      </c>
      <c r="D77" s="204" t="s">
        <v>203</v>
      </c>
      <c r="E77" s="241">
        <f>DB_FEConversion!E77</f>
        <v>0</v>
      </c>
      <c r="F77" s="241">
        <f>DB_FEConversion!F77</f>
        <v>65045.400404599997</v>
      </c>
      <c r="G77" s="241">
        <f>SUM(DB_FEConversion!G77:H77)</f>
        <v>7828.1279281333354</v>
      </c>
      <c r="H77" s="241">
        <f>DB_FEConversion!I77</f>
        <v>2102101.98</v>
      </c>
      <c r="I77" s="241">
        <f>DB_FEConversion!J77</f>
        <v>3739240.9323499999</v>
      </c>
      <c r="J77" s="241">
        <f>SUM(DB_FEConversion!K77:L77)</f>
        <v>2053644.8743066671</v>
      </c>
      <c r="K77" s="241">
        <f>DB_FEConversion!M77</f>
        <v>1979078.2000000002</v>
      </c>
      <c r="L77" s="241">
        <f>DB_FEConversion!N77</f>
        <v>1887012.284465</v>
      </c>
      <c r="M77" s="241">
        <f>DB_FEConversion!O77</f>
        <v>6589.589344</v>
      </c>
      <c r="N77" s="241">
        <f>SUM(DB_FEConversion!P77:Q77)</f>
        <v>4530.2574343999995</v>
      </c>
      <c r="O77" s="241">
        <f>DB_FEConversion!S77</f>
        <v>6767.6453973333337</v>
      </c>
      <c r="P77" s="241">
        <f>DB_FEConversion!T77</f>
        <v>1140505.848</v>
      </c>
      <c r="Q77" s="241">
        <f>SUM(DB_FEConversion!U77:V77)</f>
        <v>727565.44712000003</v>
      </c>
      <c r="R77" s="241">
        <f>DB_FEConversion!X77</f>
        <v>2497583.4204444448</v>
      </c>
      <c r="S77" s="241">
        <f>DB_FEConversion!Y77</f>
        <v>1058135.9812</v>
      </c>
      <c r="T77" s="241">
        <f>SUM(DB_FEConversion!Z77:AB77)</f>
        <v>698383.03914125124</v>
      </c>
      <c r="U77" s="241">
        <f>DB_FEConversion!AD77</f>
        <v>545.55297719999999</v>
      </c>
      <c r="V77" s="241">
        <f>SUM(DB_FEConversion!AE77:AF77)</f>
        <v>12646.254888120002</v>
      </c>
      <c r="W77" s="241">
        <f>DB_FEConversion!AG77</f>
        <v>177047.38128</v>
      </c>
      <c r="X77" s="241">
        <f>SUM(DB_FEConversion!AH77:AI77)</f>
        <v>1381867.9116480001</v>
      </c>
      <c r="Y77" s="241">
        <f>DB_FEConversion!AJ77</f>
        <v>156460.47647999998</v>
      </c>
      <c r="Z77" s="241">
        <f>DB_FEConversion!AK77</f>
        <v>6.5960000000000001</v>
      </c>
      <c r="AA77" s="241">
        <f>DB_FEConversion!AL77</f>
        <v>7.1471400000000003</v>
      </c>
      <c r="AB77" s="241">
        <f>DB_FEConversion!AM77</f>
        <v>587.04399999999998</v>
      </c>
      <c r="AC77" s="241">
        <f>DB_FEConversion!AN77</f>
        <v>1615.068</v>
      </c>
      <c r="AD77" s="241">
        <f>DB_FEConversion!AO77</f>
        <v>314.959</v>
      </c>
      <c r="AE77" s="241">
        <f>DB_FEConversion!AP77</f>
        <v>15103.851839999998</v>
      </c>
      <c r="AF77" s="241">
        <f>DB_FEConversion!AQ77</f>
        <v>2060744.7168000001</v>
      </c>
      <c r="AG77" s="241">
        <f>DB_FEConversion!AR77</f>
        <v>1717287.264</v>
      </c>
      <c r="AH77" s="241">
        <f>DB_FEConversion!AX77</f>
        <v>0</v>
      </c>
      <c r="AI77" s="241">
        <f>SUM(DB_FEConversion!AW77,DB_FEConversion!AY77,DB_FEConversion!AZ77)</f>
        <v>353062.61079436413</v>
      </c>
      <c r="AJ77" s="241">
        <f>DB_FEConversion!BF77</f>
        <v>14689141.479503399</v>
      </c>
      <c r="AK77" s="241">
        <f>SUM(DB_FEConversion!BE77,DB_FEConversion!BG77,DB_FEConversion!BH77)</f>
        <v>98253516.685050219</v>
      </c>
      <c r="AL77" s="241">
        <f>DB_FEConversion!BI77</f>
        <v>13597948.112454575</v>
      </c>
      <c r="AM77" s="241">
        <f>DB_FEConversion!BJ77</f>
        <v>84365.140463999996</v>
      </c>
      <c r="AN77" s="241">
        <f>DB_FEConversion!BK77</f>
        <v>35782.108559999993</v>
      </c>
      <c r="AO77" s="241">
        <f>DB_FEConversion!BL77</f>
        <v>6327385.5348000005</v>
      </c>
      <c r="AP77" s="241">
        <f>DB_FEConversion!BM77</f>
        <v>9021123.1439999975</v>
      </c>
      <c r="AQ77" s="241">
        <f>DB_FEConversion!BN77</f>
        <v>4466589.8963400004</v>
      </c>
      <c r="AR77" s="241">
        <f>SUM(DB_FEConversion!BP77,DB_FEConversion!BR77)</f>
        <v>617.6699858114066</v>
      </c>
      <c r="AS77" s="241">
        <f>DB_FEConversion!BQ77</f>
        <v>775.6755887999999</v>
      </c>
      <c r="AT77" s="241">
        <f>SUM(DB_FEConversion!BT77,DB_FEConversion!BV77)</f>
        <v>150291.09434480948</v>
      </c>
      <c r="AU77" s="241">
        <f>DB_FEConversion!BU77</f>
        <v>233995.46928799999</v>
      </c>
      <c r="AV77" s="241">
        <f>SUM(DB_FEConversion!BX77,DB_FEConversion!BZ77)</f>
        <v>78991.862503710989</v>
      </c>
      <c r="AW77" s="241">
        <f>DB_FEConversion!BY77</f>
        <v>121522.50891199999</v>
      </c>
      <c r="AX77" s="241">
        <f>DB_FEConversion!CA77</f>
        <v>14055.571088000001</v>
      </c>
      <c r="AY77" s="241">
        <f>DB_FEConversion!CB77</f>
        <v>65905.095334090904</v>
      </c>
      <c r="AZ77" s="241">
        <f>DB_FEConversion!CC77</f>
        <v>9244240.9848000016</v>
      </c>
      <c r="BA77" s="241">
        <f>DB_FEConversion!CD77</f>
        <v>5267114.0447727265</v>
      </c>
      <c r="BB77" s="241">
        <f>DB_FEConversion!CE77</f>
        <v>6919665.766400001</v>
      </c>
      <c r="BC77" s="241">
        <f>DB_FEConversion!CG77</f>
        <v>232295.1488</v>
      </c>
      <c r="BD77" s="241">
        <f>DB_FEConversion!CH77</f>
        <v>348442.72320000001</v>
      </c>
      <c r="BE77" s="241">
        <f>DB_FEConversion!CI77</f>
        <v>308516.99449999997</v>
      </c>
      <c r="BF77" s="241">
        <f>DB_FEConversion!CK77</f>
        <v>43671487.974399999</v>
      </c>
      <c r="BG77" s="241">
        <f>DB_FEConversion!CL77</f>
        <v>65507231.961599998</v>
      </c>
      <c r="BH77" s="241">
        <f>DB_FEConversion!CM77</f>
        <v>92555098.349999994</v>
      </c>
      <c r="BI77" s="241">
        <f>DB_FEConversion!CO77</f>
        <v>37167223.807999998</v>
      </c>
      <c r="BJ77" s="241">
        <f>DB_FEConversion!CP77</f>
        <v>55925057.073599987</v>
      </c>
      <c r="BK77" s="241">
        <f>SUM(DB_FEConversion!CS77:CT77)</f>
        <v>441948.85279999999</v>
      </c>
      <c r="BL77" s="241">
        <f>DB_FEConversion!CU77</f>
        <v>1879611.8705649599</v>
      </c>
      <c r="BM77" s="241">
        <f>DB_FEConversion!CV77</f>
        <v>273182.67000000004</v>
      </c>
      <c r="BN77" s="241">
        <f>SUM(DB_FEConversion!CX77:CY77)</f>
        <v>54483551.704799995</v>
      </c>
      <c r="BO77" s="241">
        <f>DB_FEConversion!CZ77</f>
        <v>71483308.590984002</v>
      </c>
      <c r="BP77" s="241">
        <f>DB_FEConversion!DA77</f>
        <v>90150281.100000009</v>
      </c>
      <c r="BQ77" s="241">
        <f>SUM(DB_FEConversion!DC77:DD77)</f>
        <v>47946593.947999999</v>
      </c>
      <c r="BR77" s="241">
        <f>DB_FEConversion!DE77</f>
        <v>50256031.674372002</v>
      </c>
      <c r="BS77" s="241">
        <f>DB_FEConversion!DH77</f>
        <v>67228.42224</v>
      </c>
      <c r="BT77" s="241">
        <f>DB_FEConversion!DI77</f>
        <v>25577.729604</v>
      </c>
      <c r="BU77" s="241">
        <f>DB_FEConversion!DJ77</f>
        <v>48713.415659999991</v>
      </c>
      <c r="BV77" s="241">
        <f>DB_FEConversion!DL77</f>
        <v>10698088.060800001</v>
      </c>
      <c r="BW77" s="241">
        <f>DB_FEConversion!DM77</f>
        <v>2794329.9972000001</v>
      </c>
      <c r="BX77" s="241">
        <f>DB_FEConversion!DN77</f>
        <v>21457099.754999995</v>
      </c>
      <c r="BY77" s="241">
        <f>DB_FEConversion!DP77</f>
        <v>9353519.6160000004</v>
      </c>
      <c r="BZ77" s="241">
        <f>DB_FEConversion!DQ77</f>
        <v>1374987.7764000003</v>
      </c>
      <c r="CA77" s="205">
        <f t="shared" si="25"/>
        <v>862756.39553901134</v>
      </c>
      <c r="CB77" s="205">
        <f t="shared" si="26"/>
        <v>2323983.6567967599</v>
      </c>
      <c r="CC77" s="205">
        <f t="shared" si="27"/>
        <v>1112412.0702020414</v>
      </c>
      <c r="CD77" s="205">
        <f t="shared" si="28"/>
        <v>144745173.80352819</v>
      </c>
      <c r="CE77" s="205">
        <f t="shared" si="29"/>
        <v>144485672.39854202</v>
      </c>
      <c r="CF77" s="205">
        <f t="shared" si="30"/>
        <v>322638944.35322207</v>
      </c>
      <c r="CG77" s="205">
        <f t="shared" si="31"/>
        <v>124441809.89037828</v>
      </c>
      <c r="CH77" s="205">
        <f t="shared" si="32"/>
        <v>110262994.35689023</v>
      </c>
      <c r="CI77" s="241">
        <f>SUM(DB_FEConversion!DS77:DW77)</f>
        <v>182588.70168452588</v>
      </c>
      <c r="CJ77" s="241">
        <f>SUM(DB_FEConversion!DX77:EB77)</f>
        <v>11204322.634599045</v>
      </c>
      <c r="CK77" s="241">
        <f>SUM(DB_FEConversion!EC77:EG77)</f>
        <v>7662789.9289418552</v>
      </c>
      <c r="CL77" s="241">
        <f>SUM(DB_FEConversion!EH77:EJ77)</f>
        <v>60193.158644799994</v>
      </c>
      <c r="CM77" s="241">
        <f>SUM(DB_FEConversion!EK77:EM77)</f>
        <v>6633245.7034991998</v>
      </c>
      <c r="CN77" s="241">
        <f>SUM(DB_FEConversion!EN77:EP77)</f>
        <v>4478300.6122207996</v>
      </c>
      <c r="CO77" s="205">
        <f t="shared" si="33"/>
        <v>242781.86032932586</v>
      </c>
      <c r="CP77" s="205">
        <f t="shared" si="34"/>
        <v>17837568.338098243</v>
      </c>
      <c r="CQ77" s="205">
        <f t="shared" si="35"/>
        <v>12141090.541162655</v>
      </c>
      <c r="CR77" s="205">
        <f t="shared" si="36"/>
        <v>1105538.2558683371</v>
      </c>
      <c r="CS77" s="205">
        <f t="shared" si="37"/>
        <v>162582742.14162642</v>
      </c>
      <c r="CT77" s="205">
        <f t="shared" si="38"/>
        <v>136582900.43154094</v>
      </c>
      <c r="CU77" s="267">
        <f t="shared" si="39"/>
        <v>0.28140256228138033</v>
      </c>
      <c r="CV77" s="267">
        <f t="shared" si="40"/>
        <v>0.12323428732974756</v>
      </c>
      <c r="CW77" s="267">
        <f t="shared" si="41"/>
        <v>9.7564400195222431E-2</v>
      </c>
    </row>
    <row r="78" spans="1:101" x14ac:dyDescent="0.2">
      <c r="A78" s="203">
        <v>42</v>
      </c>
      <c r="B78" s="203" t="s">
        <v>53</v>
      </c>
      <c r="C78" s="203">
        <v>1995</v>
      </c>
      <c r="D78" s="204" t="s">
        <v>203</v>
      </c>
      <c r="E78" s="241">
        <f>DB_FEConversion!E78</f>
        <v>0</v>
      </c>
      <c r="F78" s="241">
        <f>DB_FEConversion!F78</f>
        <v>0</v>
      </c>
      <c r="G78" s="241">
        <f>SUM(DB_FEConversion!G78:H78)</f>
        <v>0</v>
      </c>
      <c r="H78" s="241">
        <f>DB_FEConversion!I78</f>
        <v>0</v>
      </c>
      <c r="I78" s="241">
        <f>DB_FEConversion!J78</f>
        <v>0</v>
      </c>
      <c r="J78" s="241">
        <f>SUM(DB_FEConversion!K78:L78)</f>
        <v>0</v>
      </c>
      <c r="K78" s="241">
        <f>DB_FEConversion!M78</f>
        <v>0</v>
      </c>
      <c r="L78" s="241">
        <f>DB_FEConversion!N78</f>
        <v>0</v>
      </c>
      <c r="M78" s="241">
        <f>DB_FEConversion!O78</f>
        <v>23073.859951999999</v>
      </c>
      <c r="N78" s="241">
        <f>SUM(DB_FEConversion!P78:Q78)</f>
        <v>15862.9802452</v>
      </c>
      <c r="O78" s="241">
        <f>DB_FEConversion!S78</f>
        <v>23697.33437866667</v>
      </c>
      <c r="P78" s="241">
        <f>DB_FEConversion!T78</f>
        <v>3993552.6839999999</v>
      </c>
      <c r="Q78" s="241">
        <f>SUM(DB_FEConversion!U78:V78)</f>
        <v>2547615.9979600003</v>
      </c>
      <c r="R78" s="241">
        <f>DB_FEConversion!X78</f>
        <v>8745444.830222223</v>
      </c>
      <c r="S78" s="241">
        <f>DB_FEConversion!Y78</f>
        <v>3705129.4345999998</v>
      </c>
      <c r="T78" s="241">
        <f>SUM(DB_FEConversion!Z78:AB78)</f>
        <v>2445431.9680284718</v>
      </c>
      <c r="U78" s="241">
        <f>DB_FEConversion!AD78</f>
        <v>2064.4930152000002</v>
      </c>
      <c r="V78" s="241">
        <f>SUM(DB_FEConversion!AE78:AF78)</f>
        <v>47856.222907920004</v>
      </c>
      <c r="W78" s="241">
        <f>DB_FEConversion!AG78</f>
        <v>669986.41247999994</v>
      </c>
      <c r="X78" s="241">
        <f>SUM(DB_FEConversion!AH78:AI78)</f>
        <v>5229293.525568</v>
      </c>
      <c r="Y78" s="241">
        <f>DB_FEConversion!AJ78</f>
        <v>592081.01567999995</v>
      </c>
      <c r="Z78" s="241">
        <f>DB_FEConversion!AK78</f>
        <v>0</v>
      </c>
      <c r="AA78" s="241">
        <f>DB_FEConversion!AL78</f>
        <v>0</v>
      </c>
      <c r="AB78" s="241">
        <f>DB_FEConversion!AM78</f>
        <v>0</v>
      </c>
      <c r="AC78" s="241">
        <f>DB_FEConversion!AN78</f>
        <v>0</v>
      </c>
      <c r="AD78" s="241">
        <f>DB_FEConversion!AO78</f>
        <v>0</v>
      </c>
      <c r="AE78" s="241">
        <f>DB_FEConversion!AP78</f>
        <v>35.320319999999995</v>
      </c>
      <c r="AF78" s="241">
        <f>DB_FEConversion!AQ78</f>
        <v>4819.0464000000002</v>
      </c>
      <c r="AG78" s="241">
        <f>DB_FEConversion!AR78</f>
        <v>4015.8720000000003</v>
      </c>
      <c r="AH78" s="241">
        <f>DB_FEConversion!AX78</f>
        <v>0</v>
      </c>
      <c r="AI78" s="241">
        <f>SUM(DB_FEConversion!AW78,DB_FEConversion!AY78,DB_FEConversion!AZ78)</f>
        <v>9920.3877939177873</v>
      </c>
      <c r="AJ78" s="241">
        <f>DB_FEConversion!BF78</f>
        <v>412736.93498310004</v>
      </c>
      <c r="AK78" s="241">
        <f>SUM(DB_FEConversion!BE78,DB_FEConversion!BG78,DB_FEConversion!BH78)</f>
        <v>2760736.9283279232</v>
      </c>
      <c r="AL78" s="241">
        <f>DB_FEConversion!BI78</f>
        <v>382076.47695578402</v>
      </c>
      <c r="AM78" s="241">
        <f>DB_FEConversion!BJ78</f>
        <v>49338.83988</v>
      </c>
      <c r="AN78" s="241">
        <f>DB_FEConversion!BK78</f>
        <v>20926.270199999999</v>
      </c>
      <c r="AO78" s="241">
        <f>DB_FEConversion!BL78</f>
        <v>3700412.9910000004</v>
      </c>
      <c r="AP78" s="241">
        <f>DB_FEConversion!BM78</f>
        <v>5275777.9799999995</v>
      </c>
      <c r="AQ78" s="241">
        <f>DB_FEConversion!BN78</f>
        <v>2612173.25655</v>
      </c>
      <c r="AR78" s="241">
        <f>SUM(DB_FEConversion!BP78,DB_FEConversion!BR78)</f>
        <v>291.59973317953143</v>
      </c>
      <c r="AS78" s="241">
        <f>DB_FEConversion!BQ78</f>
        <v>366.19359839999998</v>
      </c>
      <c r="AT78" s="241">
        <f>SUM(DB_FEConversion!BT78,DB_FEConversion!BV78)</f>
        <v>70951.874005396938</v>
      </c>
      <c r="AU78" s="241">
        <f>DB_FEConversion!BU78</f>
        <v>110468.40218400001</v>
      </c>
      <c r="AV78" s="241">
        <f>SUM(DB_FEConversion!BX78,DB_FEConversion!BZ78)</f>
        <v>37291.768352929721</v>
      </c>
      <c r="AW78" s="241">
        <f>DB_FEConversion!BY78</f>
        <v>57370.330416000004</v>
      </c>
      <c r="AX78" s="241">
        <f>DB_FEConversion!CA78</f>
        <v>4214.38472</v>
      </c>
      <c r="AY78" s="241">
        <f>DB_FEConversion!CB78</f>
        <v>19760.806943181818</v>
      </c>
      <c r="AZ78" s="241">
        <f>DB_FEConversion!CC78</f>
        <v>2771768.4120000005</v>
      </c>
      <c r="BA78" s="241">
        <f>DB_FEConversion!CD78</f>
        <v>1579277.3420454545</v>
      </c>
      <c r="BB78" s="241">
        <f>DB_FEConversion!CE78</f>
        <v>2074774.0160000001</v>
      </c>
      <c r="BC78" s="241">
        <f>DB_FEConversion!CG78</f>
        <v>81141.068800000008</v>
      </c>
      <c r="BD78" s="241">
        <f>DB_FEConversion!CH78</f>
        <v>121711.6032</v>
      </c>
      <c r="BE78" s="241">
        <f>DB_FEConversion!CI78</f>
        <v>107765.48199999999</v>
      </c>
      <c r="BF78" s="241">
        <f>DB_FEConversion!CK78</f>
        <v>15254520.934400002</v>
      </c>
      <c r="BG78" s="241">
        <f>DB_FEConversion!CL78</f>
        <v>22881781.4016</v>
      </c>
      <c r="BH78" s="241">
        <f>DB_FEConversion!CM78</f>
        <v>32329644.599999998</v>
      </c>
      <c r="BI78" s="241">
        <f>DB_FEConversion!CO78</f>
        <v>12982571.008000001</v>
      </c>
      <c r="BJ78" s="241">
        <f>DB_FEConversion!CP78</f>
        <v>19534712.313599996</v>
      </c>
      <c r="BK78" s="241">
        <f>SUM(DB_FEConversion!CS78:CT78)</f>
        <v>29765.226400000003</v>
      </c>
      <c r="BL78" s="241">
        <f>DB_FEConversion!CU78</f>
        <v>126591.73684248001</v>
      </c>
      <c r="BM78" s="241">
        <f>DB_FEConversion!CV78</f>
        <v>18398.835000000003</v>
      </c>
      <c r="BN78" s="241">
        <f>SUM(DB_FEConversion!CX78:CY78)</f>
        <v>3669463.6524</v>
      </c>
      <c r="BO78" s="241">
        <f>DB_FEConversion!CZ78</f>
        <v>4814396.1694919998</v>
      </c>
      <c r="BP78" s="241">
        <f>DB_FEConversion!DA78</f>
        <v>6071615.5499999998</v>
      </c>
      <c r="BQ78" s="241">
        <f>SUM(DB_FEConversion!DC78:DD78)</f>
        <v>3229199.9740000004</v>
      </c>
      <c r="BR78" s="241">
        <f>DB_FEConversion!DE78</f>
        <v>3384740.4541860004</v>
      </c>
      <c r="BS78" s="241">
        <f>DB_FEConversion!DH78</f>
        <v>3541.2529600000003</v>
      </c>
      <c r="BT78" s="241">
        <f>DB_FEConversion!DI78</f>
        <v>1347.3053159999999</v>
      </c>
      <c r="BU78" s="241">
        <f>DB_FEConversion!DJ78</f>
        <v>2565.9761400000002</v>
      </c>
      <c r="BV78" s="241">
        <f>DB_FEConversion!DL78</f>
        <v>563521.12320000003</v>
      </c>
      <c r="BW78" s="241">
        <f>DB_FEConversion!DM78</f>
        <v>147191.15879999998</v>
      </c>
      <c r="BX78" s="241">
        <f>DB_FEConversion!DN78</f>
        <v>1130251.395</v>
      </c>
      <c r="BY78" s="241">
        <f>DB_FEConversion!DP78</f>
        <v>492696.06400000001</v>
      </c>
      <c r="BZ78" s="241">
        <f>DB_FEConversion!DQ78</f>
        <v>72427.395600000003</v>
      </c>
      <c r="CA78" s="205">
        <f t="shared" si="25"/>
        <v>193466.04578037959</v>
      </c>
      <c r="CB78" s="205">
        <f t="shared" si="26"/>
        <v>265879.81920208002</v>
      </c>
      <c r="CC78" s="205">
        <f t="shared" si="27"/>
        <v>250891.31536368627</v>
      </c>
      <c r="CD78" s="205">
        <f t="shared" si="28"/>
        <v>31111734.064868502</v>
      </c>
      <c r="CE78" s="205">
        <f t="shared" si="29"/>
        <v>30501453.130035996</v>
      </c>
      <c r="CF78" s="205">
        <f t="shared" si="30"/>
        <v>63122042.1511636</v>
      </c>
      <c r="CG78" s="205">
        <f t="shared" si="31"/>
        <v>26112008.886138711</v>
      </c>
      <c r="CH78" s="205">
        <f t="shared" si="32"/>
        <v>25494682.461830467</v>
      </c>
      <c r="CI78" s="241">
        <f>SUM(DB_FEConversion!DS78:DW78)</f>
        <v>131864.91383157184</v>
      </c>
      <c r="CJ78" s="241">
        <f>SUM(DB_FEConversion!DX78:EB78)</f>
        <v>8380462.7970920606</v>
      </c>
      <c r="CK78" s="241">
        <f>SUM(DB_FEConversion!EC78:EG78)</f>
        <v>5812225.6784293205</v>
      </c>
      <c r="CL78" s="241">
        <f>SUM(DB_FEConversion!EH78:EJ78)</f>
        <v>37327.367247199996</v>
      </c>
      <c r="CM78" s="241">
        <f>SUM(DB_FEConversion!EK78:EM78)</f>
        <v>4148283.1522319997</v>
      </c>
      <c r="CN78" s="241">
        <f>SUM(DB_FEConversion!EN78:EP78)</f>
        <v>2809626.8437887998</v>
      </c>
      <c r="CO78" s="205">
        <f t="shared" si="33"/>
        <v>169192.28107877183</v>
      </c>
      <c r="CP78" s="205">
        <f t="shared" si="34"/>
        <v>12528745.94932406</v>
      </c>
      <c r="CQ78" s="205">
        <f t="shared" si="35"/>
        <v>8621852.5222181194</v>
      </c>
      <c r="CR78" s="205">
        <f t="shared" si="36"/>
        <v>362658.32685915142</v>
      </c>
      <c r="CS78" s="205">
        <f t="shared" si="37"/>
        <v>43640480.014192566</v>
      </c>
      <c r="CT78" s="205">
        <f t="shared" si="38"/>
        <v>34733861.40835683</v>
      </c>
      <c r="CU78" s="267">
        <f t="shared" si="39"/>
        <v>0.87453217124640548</v>
      </c>
      <c r="CV78" s="267">
        <f t="shared" si="40"/>
        <v>0.40270162772674156</v>
      </c>
      <c r="CW78" s="267">
        <f t="shared" si="41"/>
        <v>0.33018725444731833</v>
      </c>
    </row>
    <row r="79" spans="1:101" x14ac:dyDescent="0.2">
      <c r="A79" s="203">
        <v>43</v>
      </c>
      <c r="B79" s="203" t="s">
        <v>54</v>
      </c>
      <c r="C79" s="203">
        <v>1995</v>
      </c>
      <c r="D79" s="204" t="s">
        <v>203</v>
      </c>
      <c r="E79" s="241">
        <f>DB_FEConversion!E79</f>
        <v>0</v>
      </c>
      <c r="F79" s="241">
        <f>DB_FEConversion!F79</f>
        <v>3.648183</v>
      </c>
      <c r="G79" s="241">
        <f>SUM(DB_FEConversion!G79:H79)</f>
        <v>0.43905400000000006</v>
      </c>
      <c r="H79" s="241">
        <f>DB_FEConversion!I79</f>
        <v>117.89999999999999</v>
      </c>
      <c r="I79" s="241">
        <f>DB_FEConversion!J79</f>
        <v>209.72175000000001</v>
      </c>
      <c r="J79" s="241">
        <f>SUM(DB_FEConversion!K79:L79)</f>
        <v>115.18220000000002</v>
      </c>
      <c r="K79" s="241">
        <f>DB_FEConversion!M79</f>
        <v>111</v>
      </c>
      <c r="L79" s="241">
        <f>DB_FEConversion!N79</f>
        <v>105.83632500000002</v>
      </c>
      <c r="M79" s="241">
        <f>DB_FEConversion!O79</f>
        <v>215473.62511999998</v>
      </c>
      <c r="N79" s="241">
        <f>SUM(DB_FEConversion!P79:Q79)</f>
        <v>148135.33001199999</v>
      </c>
      <c r="O79" s="241">
        <f>DB_FEConversion!S79</f>
        <v>221295.89738666671</v>
      </c>
      <c r="P79" s="241">
        <f>DB_FEConversion!T79</f>
        <v>37293512.039999999</v>
      </c>
      <c r="Q79" s="241">
        <f>SUM(DB_FEConversion!U79:V79)</f>
        <v>23790733.567600001</v>
      </c>
      <c r="R79" s="241">
        <f>DB_FEConversion!X79</f>
        <v>81668724.035555556</v>
      </c>
      <c r="S79" s="241">
        <f>DB_FEConversion!Y79</f>
        <v>34600091.725999996</v>
      </c>
      <c r="T79" s="241">
        <f>SUM(DB_FEConversion!Z79:AB79)</f>
        <v>22836495.160826255</v>
      </c>
      <c r="U79" s="241">
        <f>DB_FEConversion!AD79</f>
        <v>608.49179160000006</v>
      </c>
      <c r="V79" s="241">
        <f>SUM(DB_FEConversion!AE79:AF79)</f>
        <v>14105.215470360003</v>
      </c>
      <c r="W79" s="241">
        <f>DB_FEConversion!AG79</f>
        <v>197472.80784000002</v>
      </c>
      <c r="X79" s="241">
        <f>SUM(DB_FEConversion!AH79:AI79)</f>
        <v>1541289.8773440002</v>
      </c>
      <c r="Y79" s="241">
        <f>DB_FEConversion!AJ79</f>
        <v>174510.85344000001</v>
      </c>
      <c r="Z79" s="241">
        <f>DB_FEConversion!AK79</f>
        <v>0.19400000000000001</v>
      </c>
      <c r="AA79" s="241">
        <f>DB_FEConversion!AL79</f>
        <v>0.21021000000000001</v>
      </c>
      <c r="AB79" s="241">
        <f>DB_FEConversion!AM79</f>
        <v>17.266000000000002</v>
      </c>
      <c r="AC79" s="241">
        <f>DB_FEConversion!AN79</f>
        <v>47.501999999999995</v>
      </c>
      <c r="AD79" s="241">
        <f>DB_FEConversion!AO79</f>
        <v>9.2635000000000005</v>
      </c>
      <c r="AE79" s="241">
        <f>DB_FEConversion!AP79</f>
        <v>2.0695499999999996</v>
      </c>
      <c r="AF79" s="241">
        <f>DB_FEConversion!AQ79</f>
        <v>282.36599999999999</v>
      </c>
      <c r="AG79" s="241">
        <f>DB_FEConversion!AR79</f>
        <v>235.30500000000001</v>
      </c>
      <c r="AH79" s="241">
        <f>DB_FEConversion!AX79</f>
        <v>0</v>
      </c>
      <c r="AI79" s="241">
        <f>SUM(DB_FEConversion!AW79,DB_FEConversion!AY79,DB_FEConversion!AZ79)</f>
        <v>23686.760346915973</v>
      </c>
      <c r="AJ79" s="241">
        <f>DB_FEConversion!BF79</f>
        <v>985485.75603659987</v>
      </c>
      <c r="AK79" s="241">
        <f>SUM(DB_FEConversion!BE79,DB_FEConversion!BG79,DB_FEConversion!BH79)</f>
        <v>6591769.9348685751</v>
      </c>
      <c r="AL79" s="241">
        <f>DB_FEConversion!BI79</f>
        <v>912278.24273102393</v>
      </c>
      <c r="AM79" s="241">
        <f>DB_FEConversion!BJ79</f>
        <v>23161.202856</v>
      </c>
      <c r="AN79" s="241">
        <f>DB_FEConversion!BK79</f>
        <v>9823.4492399999981</v>
      </c>
      <c r="AO79" s="241">
        <f>DB_FEConversion!BL79</f>
        <v>1737090.2142</v>
      </c>
      <c r="AP79" s="241">
        <f>DB_FEConversion!BM79</f>
        <v>2476616.0759999994</v>
      </c>
      <c r="AQ79" s="241">
        <f>DB_FEConversion!BN79</f>
        <v>1226236.2641100001</v>
      </c>
      <c r="AR79" s="241">
        <f>SUM(DB_FEConversion!BP79,DB_FEConversion!BR79)</f>
        <v>706.99733853234432</v>
      </c>
      <c r="AS79" s="241">
        <f>DB_FEConversion!BQ79</f>
        <v>887.85369120000007</v>
      </c>
      <c r="AT79" s="241">
        <f>SUM(DB_FEConversion!BT79,DB_FEConversion!BV79)</f>
        <v>172026.17279081579</v>
      </c>
      <c r="AU79" s="241">
        <f>DB_FEConversion!BU79</f>
        <v>267835.86351200007</v>
      </c>
      <c r="AV79" s="241">
        <f>SUM(DB_FEConversion!BX79,DB_FEConversion!BZ79)</f>
        <v>90415.655347851658</v>
      </c>
      <c r="AW79" s="241">
        <f>DB_FEConversion!BY79</f>
        <v>139097.07828800002</v>
      </c>
      <c r="AX79" s="241">
        <f>DB_FEConversion!CA79</f>
        <v>8044.3771199999992</v>
      </c>
      <c r="AY79" s="241">
        <f>DB_FEConversion!CB79</f>
        <v>37719.238704545452</v>
      </c>
      <c r="AZ79" s="241">
        <f>DB_FEConversion!CC79</f>
        <v>5290724.9520000005</v>
      </c>
      <c r="BA79" s="241">
        <f>DB_FEConversion!CD79</f>
        <v>3014509.438636363</v>
      </c>
      <c r="BB79" s="241">
        <f>DB_FEConversion!CE79</f>
        <v>3960308.736</v>
      </c>
      <c r="BC79" s="241">
        <f>DB_FEConversion!CG79</f>
        <v>101564.14400000001</v>
      </c>
      <c r="BD79" s="241">
        <f>DB_FEConversion!CH79</f>
        <v>152346.21599999999</v>
      </c>
      <c r="BE79" s="241">
        <f>DB_FEConversion!CI79</f>
        <v>134889.87875</v>
      </c>
      <c r="BF79" s="241">
        <f>DB_FEConversion!CK79</f>
        <v>19094059.072000001</v>
      </c>
      <c r="BG79" s="241">
        <f>DB_FEConversion!CL79</f>
        <v>28641088.607999999</v>
      </c>
      <c r="BH79" s="241">
        <f>DB_FEConversion!CM79</f>
        <v>40466963.625</v>
      </c>
      <c r="BI79" s="241">
        <f>DB_FEConversion!CO79</f>
        <v>16250263.040000001</v>
      </c>
      <c r="BJ79" s="241">
        <f>DB_FEConversion!CP79</f>
        <v>24451567.667999994</v>
      </c>
      <c r="BK79" s="241">
        <f>SUM(DB_FEConversion!CS79:CT79)</f>
        <v>309631.21280000004</v>
      </c>
      <c r="BL79" s="241">
        <f>DB_FEConversion!CU79</f>
        <v>1316863.9298169601</v>
      </c>
      <c r="BM79" s="241">
        <f>DB_FEConversion!CV79</f>
        <v>191392.92</v>
      </c>
      <c r="BN79" s="241">
        <f>SUM(DB_FEConversion!CX79:CY79)</f>
        <v>38171403.9648</v>
      </c>
      <c r="BO79" s="241">
        <f>DB_FEConversion!CZ79</f>
        <v>50081504.666784003</v>
      </c>
      <c r="BP79" s="241">
        <f>DB_FEConversion!DA79</f>
        <v>63159663.600000001</v>
      </c>
      <c r="BQ79" s="241">
        <f>SUM(DB_FEConversion!DC79:DD79)</f>
        <v>33591584.048000008</v>
      </c>
      <c r="BR79" s="241">
        <f>DB_FEConversion!DE79</f>
        <v>35209585.768272005</v>
      </c>
      <c r="BS79" s="241">
        <f>DB_FEConversion!DH79</f>
        <v>36232.450160000008</v>
      </c>
      <c r="BT79" s="241">
        <f>DB_FEConversion!DI79</f>
        <v>13785.000186000001</v>
      </c>
      <c r="BU79" s="241">
        <f>DB_FEConversion!DJ79</f>
        <v>26253.872189999998</v>
      </c>
      <c r="BV79" s="241">
        <f>DB_FEConversion!DL79</f>
        <v>5765685.5472000008</v>
      </c>
      <c r="BW79" s="241">
        <f>DB_FEConversion!DM79</f>
        <v>1505991.3498</v>
      </c>
      <c r="BX79" s="241">
        <f>DB_FEConversion!DN79</f>
        <v>11564205.6075</v>
      </c>
      <c r="BY79" s="241">
        <f>DB_FEConversion!DP79</f>
        <v>5041036.5440000007</v>
      </c>
      <c r="BZ79" s="241">
        <f>DB_FEConversion!DQ79</f>
        <v>741043.36260000011</v>
      </c>
      <c r="CA79" s="205">
        <f t="shared" si="25"/>
        <v>695424.76473613235</v>
      </c>
      <c r="CB79" s="205">
        <f t="shared" si="26"/>
        <v>1632021.9778891602</v>
      </c>
      <c r="CC79" s="205">
        <f t="shared" si="27"/>
        <v>659167.88135248818</v>
      </c>
      <c r="CD79" s="205">
        <f t="shared" si="28"/>
        <v>108707878.05886741</v>
      </c>
      <c r="CE79" s="205">
        <f t="shared" si="29"/>
        <v>104287363.777446</v>
      </c>
      <c r="CF79" s="205">
        <f t="shared" si="30"/>
        <v>210483904.8791045</v>
      </c>
      <c r="CG79" s="205">
        <f t="shared" si="31"/>
        <v>95847080.678128883</v>
      </c>
      <c r="CH79" s="205">
        <f t="shared" si="32"/>
        <v>83377894.874311253</v>
      </c>
      <c r="CI79" s="241">
        <f>SUM(DB_FEConversion!DS79:DW79)</f>
        <v>212106.22767120408</v>
      </c>
      <c r="CJ79" s="241">
        <f>SUM(DB_FEConversion!DX79:EB79)</f>
        <v>12892635.204690918</v>
      </c>
      <c r="CK79" s="241">
        <f>SUM(DB_FEConversion!EC79:EG79)</f>
        <v>8784053.2545412742</v>
      </c>
      <c r="CL79" s="241">
        <f>SUM(DB_FEConversion!EH79:EJ79)</f>
        <v>79941.545871199996</v>
      </c>
      <c r="CM79" s="241">
        <f>SUM(DB_FEConversion!EK79:EM79)</f>
        <v>8911996.8979391996</v>
      </c>
      <c r="CN79" s="241">
        <f>SUM(DB_FEConversion!EN79:EP79)</f>
        <v>6043229.2589343991</v>
      </c>
      <c r="CO79" s="205">
        <f t="shared" si="33"/>
        <v>292047.77354240406</v>
      </c>
      <c r="CP79" s="205">
        <f t="shared" si="34"/>
        <v>21804632.102630116</v>
      </c>
      <c r="CQ79" s="205">
        <f t="shared" si="35"/>
        <v>14827282.513475673</v>
      </c>
      <c r="CR79" s="205">
        <f t="shared" si="36"/>
        <v>987472.53827853641</v>
      </c>
      <c r="CS79" s="205">
        <f t="shared" si="37"/>
        <v>130512510.16149753</v>
      </c>
      <c r="CT79" s="205">
        <f t="shared" si="38"/>
        <v>110674363.19160455</v>
      </c>
      <c r="CU79" s="267">
        <f t="shared" si="39"/>
        <v>0.41995595836052352</v>
      </c>
      <c r="CV79" s="267">
        <f t="shared" si="40"/>
        <v>0.20058005447243196</v>
      </c>
      <c r="CW79" s="267">
        <f t="shared" si="41"/>
        <v>0.15469727829549926</v>
      </c>
    </row>
    <row r="80" spans="1:101" x14ac:dyDescent="0.2">
      <c r="A80" s="203">
        <v>50</v>
      </c>
      <c r="B80" s="203" t="s">
        <v>55</v>
      </c>
      <c r="C80" s="203">
        <v>1995</v>
      </c>
      <c r="D80" s="204" t="s">
        <v>204</v>
      </c>
      <c r="E80" s="241">
        <f>DB_FEConversion!E80</f>
        <v>0</v>
      </c>
      <c r="F80" s="241">
        <f>DB_FEConversion!F80</f>
        <v>18656.564649799999</v>
      </c>
      <c r="G80" s="241">
        <f>SUM(DB_FEConversion!G80:H80)</f>
        <v>2245.2928857333336</v>
      </c>
      <c r="H80" s="241">
        <f>DB_FEConversion!I80</f>
        <v>602932.74</v>
      </c>
      <c r="I80" s="241">
        <f>DB_FEConversion!J80</f>
        <v>1072503.0480499999</v>
      </c>
      <c r="J80" s="241">
        <f>SUM(DB_FEConversion!K80:L80)</f>
        <v>589034.09198666678</v>
      </c>
      <c r="K80" s="241">
        <f>DB_FEConversion!M80</f>
        <v>567646.60000000009</v>
      </c>
      <c r="L80" s="241">
        <f>DB_FEConversion!N80</f>
        <v>541239.91029500007</v>
      </c>
      <c r="M80" s="241">
        <f>DB_FEConversion!O80</f>
        <v>7532.4832959999994</v>
      </c>
      <c r="N80" s="241">
        <f>SUM(DB_FEConversion!P80:Q80)</f>
        <v>5178.4848296</v>
      </c>
      <c r="O80" s="241">
        <f>DB_FEConversion!S80</f>
        <v>7736.0171093333347</v>
      </c>
      <c r="P80" s="241">
        <f>DB_FEConversion!T80</f>
        <v>1303699.0320000001</v>
      </c>
      <c r="Q80" s="241">
        <f>SUM(DB_FEConversion!U80:V80)</f>
        <v>831671.64008000004</v>
      </c>
      <c r="R80" s="241">
        <f>DB_FEConversion!X80</f>
        <v>2854958.6951111113</v>
      </c>
      <c r="S80" s="241">
        <f>DB_FEConversion!Y80</f>
        <v>1209542.9908</v>
      </c>
      <c r="T80" s="241">
        <f>SUM(DB_FEConversion!Z80:AB80)</f>
        <v>798313.56734408205</v>
      </c>
      <c r="U80" s="241">
        <f>DB_FEConversion!AD80</f>
        <v>125.96088119999999</v>
      </c>
      <c r="V80" s="241">
        <f>SUM(DB_FEConversion!AE80:AF80)</f>
        <v>2919.8510065199998</v>
      </c>
      <c r="W80" s="241">
        <f>DB_FEConversion!AG80</f>
        <v>40877.870879999995</v>
      </c>
      <c r="X80" s="241">
        <f>SUM(DB_FEConversion!AH80:AI80)</f>
        <v>319054.80700799997</v>
      </c>
      <c r="Y80" s="241">
        <f>DB_FEConversion!AJ80</f>
        <v>36124.630079999995</v>
      </c>
      <c r="Z80" s="241">
        <f>DB_FEConversion!AK80</f>
        <v>0.58200000000000007</v>
      </c>
      <c r="AA80" s="241">
        <f>DB_FEConversion!AL80</f>
        <v>0.63062999999999991</v>
      </c>
      <c r="AB80" s="241">
        <f>DB_FEConversion!AM80</f>
        <v>51.798000000000002</v>
      </c>
      <c r="AC80" s="241">
        <f>DB_FEConversion!AN80</f>
        <v>142.50599999999997</v>
      </c>
      <c r="AD80" s="241">
        <f>DB_FEConversion!AO80</f>
        <v>27.790500000000005</v>
      </c>
      <c r="AE80" s="241">
        <f>DB_FEConversion!AP80</f>
        <v>163.90835999999996</v>
      </c>
      <c r="AF80" s="241">
        <f>DB_FEConversion!AQ80</f>
        <v>22363.387199999997</v>
      </c>
      <c r="AG80" s="241">
        <f>DB_FEConversion!AR80</f>
        <v>18636.155999999999</v>
      </c>
      <c r="AH80" s="241">
        <f>DB_FEConversion!AX80</f>
        <v>0</v>
      </c>
      <c r="AI80" s="241">
        <f>SUM(DB_FEConversion!AW80,DB_FEConversion!AY80,DB_FEConversion!AZ80)</f>
        <v>98790.191829653719</v>
      </c>
      <c r="AJ80" s="241">
        <f>DB_FEConversion!BF80</f>
        <v>4110157.9725706498</v>
      </c>
      <c r="AK80" s="241">
        <f>SUM(DB_FEConversion!BE80,DB_FEConversion!BG80,DB_FEConversion!BH80)</f>
        <v>27492244.900742501</v>
      </c>
      <c r="AL80" s="241">
        <f>DB_FEConversion!BI80</f>
        <v>3804831.9517511157</v>
      </c>
      <c r="AM80" s="241">
        <f>DB_FEConversion!BJ80</f>
        <v>2787.0693840000004</v>
      </c>
      <c r="AN80" s="241">
        <f>DB_FEConversion!BK80</f>
        <v>1182.0903599999997</v>
      </c>
      <c r="AO80" s="241">
        <f>DB_FEConversion!BL80</f>
        <v>209030.20380000005</v>
      </c>
      <c r="AP80" s="241">
        <f>DB_FEConversion!BM80</f>
        <v>298019.96399999992</v>
      </c>
      <c r="AQ80" s="241">
        <f>DB_FEConversion!BN80</f>
        <v>147557.34279000002</v>
      </c>
      <c r="AR80" s="241">
        <f>SUM(DB_FEConversion!BP80,DB_FEConversion!BR80)</f>
        <v>22.970295092343765</v>
      </c>
      <c r="AS80" s="241">
        <f>DB_FEConversion!BQ80</f>
        <v>28.846305599999997</v>
      </c>
      <c r="AT80" s="241">
        <f>SUM(DB_FEConversion!BT80,DB_FEConversion!BV80)</f>
        <v>5589.1185684156299</v>
      </c>
      <c r="AU80" s="241">
        <f>DB_FEConversion!BU80</f>
        <v>8701.9688559999995</v>
      </c>
      <c r="AV80" s="241">
        <f>SUM(DB_FEConversion!BX80,DB_FEConversion!BZ80)</f>
        <v>2937.5984478515652</v>
      </c>
      <c r="AW80" s="241">
        <f>DB_FEConversion!BY80</f>
        <v>4519.2545440000004</v>
      </c>
      <c r="AX80" s="241">
        <f>DB_FEConversion!CA80</f>
        <v>2390.7110239999997</v>
      </c>
      <c r="AY80" s="241">
        <f>DB_FEConversion!CB80</f>
        <v>11209.792684090909</v>
      </c>
      <c r="AZ80" s="241">
        <f>DB_FEConversion!CC80</f>
        <v>1572352.2504</v>
      </c>
      <c r="BA80" s="241">
        <f>DB_FEConversion!CD80</f>
        <v>895883.02977272717</v>
      </c>
      <c r="BB80" s="241">
        <f>DB_FEConversion!CE80</f>
        <v>1176965.4272</v>
      </c>
      <c r="BC80" s="241">
        <f>DB_FEConversion!CG80</f>
        <v>46746.691200000001</v>
      </c>
      <c r="BD80" s="241">
        <f>DB_FEConversion!CH80</f>
        <v>70120.036800000002</v>
      </c>
      <c r="BE80" s="241">
        <f>DB_FEConversion!CI80</f>
        <v>62085.449249999991</v>
      </c>
      <c r="BF80" s="241">
        <f>DB_FEConversion!CK80</f>
        <v>8788377.9456000011</v>
      </c>
      <c r="BG80" s="241">
        <f>DB_FEConversion!CL80</f>
        <v>13182566.918400001</v>
      </c>
      <c r="BH80" s="241">
        <f>DB_FEConversion!CM80</f>
        <v>18625634.774999999</v>
      </c>
      <c r="BI80" s="241">
        <f>DB_FEConversion!CO80</f>
        <v>7479470.5920000002</v>
      </c>
      <c r="BJ80" s="241">
        <f>DB_FEConversion!CP80</f>
        <v>11254265.906399999</v>
      </c>
      <c r="BK80" s="241">
        <f>SUM(DB_FEConversion!CS80:CT80)</f>
        <v>130821.23600000002</v>
      </c>
      <c r="BL80" s="241">
        <f>DB_FEConversion!CU80</f>
        <v>556383.72302519996</v>
      </c>
      <c r="BM80" s="241">
        <f>DB_FEConversion!CV80</f>
        <v>80864.775000000009</v>
      </c>
      <c r="BN80" s="241">
        <f>SUM(DB_FEConversion!CX80:CY80)</f>
        <v>16127670.726</v>
      </c>
      <c r="BO80" s="241">
        <f>DB_FEConversion!CZ80</f>
        <v>21159767.072579995</v>
      </c>
      <c r="BP80" s="241">
        <f>DB_FEConversion!DA80</f>
        <v>26685375.75</v>
      </c>
      <c r="BQ80" s="241">
        <f>SUM(DB_FEConversion!DC80:DD80)</f>
        <v>14192666.510000002</v>
      </c>
      <c r="BR80" s="241">
        <f>DB_FEConversion!DE80</f>
        <v>14876282.941889999</v>
      </c>
      <c r="BS80" s="241">
        <f>DB_FEConversion!DH80</f>
        <v>2739.05528</v>
      </c>
      <c r="BT80" s="241">
        <f>DB_FEConversion!DI80</f>
        <v>1042.101138</v>
      </c>
      <c r="BU80" s="241">
        <f>DB_FEConversion!DJ80</f>
        <v>1984.7072700000001</v>
      </c>
      <c r="BV80" s="241">
        <f>DB_FEConversion!DL80</f>
        <v>435867.0576</v>
      </c>
      <c r="BW80" s="241">
        <f>DB_FEConversion!DM80</f>
        <v>113848.0434</v>
      </c>
      <c r="BX80" s="241">
        <f>DB_FEConversion!DN80</f>
        <v>874216.29749999999</v>
      </c>
      <c r="BY80" s="241">
        <f>DB_FEConversion!DP80</f>
        <v>381085.95199999999</v>
      </c>
      <c r="BZ80" s="241">
        <f>DB_FEConversion!DQ80</f>
        <v>56020.465800000005</v>
      </c>
      <c r="CA80" s="205">
        <f t="shared" si="25"/>
        <v>193330.66772029237</v>
      </c>
      <c r="CB80" s="205">
        <f t="shared" si="26"/>
        <v>651409.75674820004</v>
      </c>
      <c r="CC80" s="205">
        <f t="shared" si="27"/>
        <v>269018.79802533134</v>
      </c>
      <c r="CD80" s="205">
        <f t="shared" si="28"/>
        <v>33218970.102619067</v>
      </c>
      <c r="CE80" s="205">
        <f t="shared" si="29"/>
        <v>36369058.691365995</v>
      </c>
      <c r="CF80" s="205">
        <f t="shared" si="30"/>
        <v>78634564.817121014</v>
      </c>
      <c r="CG80" s="205">
        <f t="shared" si="31"/>
        <v>29017493.541568968</v>
      </c>
      <c r="CH80" s="205">
        <f t="shared" si="32"/>
        <v>27530642.046273079</v>
      </c>
      <c r="CI80" s="241">
        <f>SUM(DB_FEConversion!DS80:DW80)</f>
        <v>145648.75388585305</v>
      </c>
      <c r="CJ80" s="241">
        <f>SUM(DB_FEConversion!DX80:EB80)</f>
        <v>8343229.058424742</v>
      </c>
      <c r="CK80" s="241">
        <f>SUM(DB_FEConversion!EC80:EG80)</f>
        <v>5641578.0572057962</v>
      </c>
      <c r="CL80" s="241">
        <f>SUM(DB_FEConversion!EH80:EJ80)</f>
        <v>14349.8170672</v>
      </c>
      <c r="CM80" s="241">
        <f>SUM(DB_FEConversion!EK80:EM80)</f>
        <v>1656505.5125039998</v>
      </c>
      <c r="CN80" s="241">
        <f>SUM(DB_FEConversion!EN80:EP80)</f>
        <v>1137772.9607647997</v>
      </c>
      <c r="CO80" s="205">
        <f t="shared" si="33"/>
        <v>159998.57095305304</v>
      </c>
      <c r="CP80" s="205">
        <f t="shared" si="34"/>
        <v>9999734.5709287412</v>
      </c>
      <c r="CQ80" s="205">
        <f t="shared" si="35"/>
        <v>6779351.0179705955</v>
      </c>
      <c r="CR80" s="205">
        <f t="shared" si="36"/>
        <v>353329.23867334542</v>
      </c>
      <c r="CS80" s="205">
        <f t="shared" si="37"/>
        <v>43218704.673547804</v>
      </c>
      <c r="CT80" s="205">
        <f t="shared" si="38"/>
        <v>35796844.559539564</v>
      </c>
      <c r="CU80" s="267">
        <f t="shared" si="39"/>
        <v>0.82759022580181818</v>
      </c>
      <c r="CV80" s="267">
        <f t="shared" si="40"/>
        <v>0.30102482226384064</v>
      </c>
      <c r="CW80" s="267">
        <f t="shared" si="41"/>
        <v>0.23362979329206521</v>
      </c>
    </row>
    <row r="81" spans="1:101" x14ac:dyDescent="0.2">
      <c r="A81" s="203">
        <v>51</v>
      </c>
      <c r="B81" s="203" t="s">
        <v>56</v>
      </c>
      <c r="C81" s="203">
        <v>1995</v>
      </c>
      <c r="D81" s="204" t="s">
        <v>204</v>
      </c>
      <c r="E81" s="241">
        <f>DB_FEConversion!E81</f>
        <v>0</v>
      </c>
      <c r="F81" s="241">
        <f>DB_FEConversion!F81</f>
        <v>11314.474756199999</v>
      </c>
      <c r="G81" s="241">
        <f>SUM(DB_FEConversion!G81:H81)</f>
        <v>1361.6820756000002</v>
      </c>
      <c r="H81" s="241">
        <f>DB_FEConversion!I81</f>
        <v>365655.06</v>
      </c>
      <c r="I81" s="241">
        <f>DB_FEConversion!J81</f>
        <v>650431.03544999997</v>
      </c>
      <c r="J81" s="241">
        <f>SUM(DB_FEConversion!K81:L81)</f>
        <v>357226.0750800001</v>
      </c>
      <c r="K81" s="241">
        <f>DB_FEConversion!M81</f>
        <v>344255.4</v>
      </c>
      <c r="L81" s="241">
        <f>DB_FEConversion!N81</f>
        <v>328240.77835500002</v>
      </c>
      <c r="M81" s="241">
        <f>DB_FEConversion!O81</f>
        <v>27288.820415999999</v>
      </c>
      <c r="N81" s="241">
        <f>SUM(DB_FEConversion!P81:Q81)</f>
        <v>18760.7110416</v>
      </c>
      <c r="O81" s="241">
        <f>DB_FEConversion!S81</f>
        <v>28026.186496000002</v>
      </c>
      <c r="P81" s="241">
        <f>DB_FEConversion!T81</f>
        <v>4723065.0720000006</v>
      </c>
      <c r="Q81" s="241">
        <f>SUM(DB_FEConversion!U81:V81)</f>
        <v>3012995.4676799998</v>
      </c>
      <c r="R81" s="241">
        <f>DB_FEConversion!X81</f>
        <v>10342997.397333333</v>
      </c>
      <c r="S81" s="241">
        <f>DB_FEConversion!Y81</f>
        <v>4381954.8168000001</v>
      </c>
      <c r="T81" s="241">
        <f>SUM(DB_FEConversion!Z81:AB81)</f>
        <v>2892145.2220780309</v>
      </c>
      <c r="U81" s="241">
        <f>DB_FEConversion!AD81</f>
        <v>754.76625839999986</v>
      </c>
      <c r="V81" s="241">
        <f>SUM(DB_FEConversion!AE81:AF81)</f>
        <v>17495.94793464</v>
      </c>
      <c r="W81" s="241">
        <f>DB_FEConversion!AG81</f>
        <v>244943.01215999995</v>
      </c>
      <c r="X81" s="241">
        <f>SUM(DB_FEConversion!AH81:AI81)</f>
        <v>1911798.3346560001</v>
      </c>
      <c r="Y81" s="241">
        <f>DB_FEConversion!AJ81</f>
        <v>216461.26655999996</v>
      </c>
      <c r="Z81" s="241">
        <f>DB_FEConversion!AK81</f>
        <v>89.822000000000003</v>
      </c>
      <c r="AA81" s="241">
        <f>DB_FEConversion!AL81</f>
        <v>97.32723</v>
      </c>
      <c r="AB81" s="241">
        <f>DB_FEConversion!AM81</f>
        <v>7994.1580000000004</v>
      </c>
      <c r="AC81" s="241">
        <f>DB_FEConversion!AN81</f>
        <v>21993.425999999999</v>
      </c>
      <c r="AD81" s="241">
        <f>DB_FEConversion!AO81</f>
        <v>4289.0005000000001</v>
      </c>
      <c r="AE81" s="241">
        <f>DB_FEConversion!AP81</f>
        <v>1275.9465599999996</v>
      </c>
      <c r="AF81" s="241">
        <f>DB_FEConversion!AQ81</f>
        <v>174088.05119999999</v>
      </c>
      <c r="AG81" s="241">
        <f>DB_FEConversion!AR81</f>
        <v>145073.37599999999</v>
      </c>
      <c r="AH81" s="241">
        <f>DB_FEConversion!AX81</f>
        <v>0</v>
      </c>
      <c r="AI81" s="241">
        <f>SUM(DB_FEConversion!AW81,DB_FEConversion!AY81,DB_FEConversion!AZ81)</f>
        <v>158693.50648087577</v>
      </c>
      <c r="AJ81" s="241">
        <f>DB_FEConversion!BF81</f>
        <v>6602430.5528453989</v>
      </c>
      <c r="AK81" s="241">
        <f>SUM(DB_FEConversion!BE81,DB_FEConversion!BG81,DB_FEConversion!BH81)</f>
        <v>44162691.290778689</v>
      </c>
      <c r="AL81" s="241">
        <f>DB_FEConversion!BI81</f>
        <v>6111964.2832054552</v>
      </c>
      <c r="AM81" s="241">
        <f>DB_FEConversion!BJ81</f>
        <v>2581.1272080000003</v>
      </c>
      <c r="AN81" s="241">
        <f>DB_FEConversion!BK81</f>
        <v>1094.7433199999996</v>
      </c>
      <c r="AO81" s="241">
        <f>DB_FEConversion!BL81</f>
        <v>193584.54060000004</v>
      </c>
      <c r="AP81" s="241">
        <f>DB_FEConversion!BM81</f>
        <v>275998.66799999989</v>
      </c>
      <c r="AQ81" s="241">
        <f>DB_FEConversion!BN81</f>
        <v>136654.03323000003</v>
      </c>
      <c r="AR81" s="241">
        <f>SUM(DB_FEConversion!BP81,DB_FEConversion!BR81)</f>
        <v>23.026294686562515</v>
      </c>
      <c r="AS81" s="241">
        <f>DB_FEConversion!BQ81</f>
        <v>28.916630399999999</v>
      </c>
      <c r="AT81" s="241">
        <f>SUM(DB_FEConversion!BT81,DB_FEConversion!BV81)</f>
        <v>5602.7443564437554</v>
      </c>
      <c r="AU81" s="241">
        <f>DB_FEConversion!BU81</f>
        <v>8723.1835040000005</v>
      </c>
      <c r="AV81" s="241">
        <f>SUM(DB_FEConversion!BX81,DB_FEConversion!BZ81)</f>
        <v>2944.7600589843773</v>
      </c>
      <c r="AW81" s="241">
        <f>DB_FEConversion!BY81</f>
        <v>4530.2720960000006</v>
      </c>
      <c r="AX81" s="241">
        <f>DB_FEConversion!CA81</f>
        <v>427.29918399999997</v>
      </c>
      <c r="AY81" s="241">
        <f>DB_FEConversion!CB81</f>
        <v>2003.5609568181817</v>
      </c>
      <c r="AZ81" s="241">
        <f>DB_FEConversion!CC81</f>
        <v>281031.38640000002</v>
      </c>
      <c r="BA81" s="241">
        <f>DB_FEConversion!CD81</f>
        <v>160123.94795454544</v>
      </c>
      <c r="BB81" s="241">
        <f>DB_FEConversion!CE81</f>
        <v>210362.6752</v>
      </c>
      <c r="BC81" s="241">
        <f>DB_FEConversion!CG81</f>
        <v>42542.649600000004</v>
      </c>
      <c r="BD81" s="241">
        <f>DB_FEConversion!CH81</f>
        <v>63813.974399999999</v>
      </c>
      <c r="BE81" s="241">
        <f>DB_FEConversion!CI81</f>
        <v>56501.956499999993</v>
      </c>
      <c r="BF81" s="241">
        <f>DB_FEConversion!CK81</f>
        <v>7998018.1248000003</v>
      </c>
      <c r="BG81" s="241">
        <f>DB_FEConversion!CL81</f>
        <v>11997027.187199999</v>
      </c>
      <c r="BH81" s="241">
        <f>DB_FEConversion!CM81</f>
        <v>16950586.949999999</v>
      </c>
      <c r="BI81" s="241">
        <f>DB_FEConversion!CO81</f>
        <v>6806823.9359999998</v>
      </c>
      <c r="BJ81" s="241">
        <f>DB_FEConversion!CP81</f>
        <v>10242142.891199997</v>
      </c>
      <c r="BK81" s="241">
        <f>SUM(DB_FEConversion!CS81:CT81)</f>
        <v>322938.25200000004</v>
      </c>
      <c r="BL81" s="241">
        <f>DB_FEConversion!CU81</f>
        <v>1373458.8698964</v>
      </c>
      <c r="BM81" s="241">
        <f>DB_FEConversion!CV81</f>
        <v>199618.42500000002</v>
      </c>
      <c r="BN81" s="241">
        <f>SUM(DB_FEConversion!CX81:CY81)</f>
        <v>39811898.681999996</v>
      </c>
      <c r="BO81" s="241">
        <f>DB_FEConversion!CZ81</f>
        <v>52233860.496059999</v>
      </c>
      <c r="BP81" s="241">
        <f>DB_FEConversion!DA81</f>
        <v>65874080.25</v>
      </c>
      <c r="BQ81" s="241">
        <f>SUM(DB_FEConversion!DC81:DD81)</f>
        <v>35035251.57</v>
      </c>
      <c r="BR81" s="241">
        <f>DB_FEConversion!DE81</f>
        <v>36722790.247230001</v>
      </c>
      <c r="BS81" s="241">
        <f>DB_FEConversion!DH81</f>
        <v>0</v>
      </c>
      <c r="BT81" s="241">
        <f>DB_FEConversion!DI81</f>
        <v>0</v>
      </c>
      <c r="BU81" s="241">
        <f>DB_FEConversion!DJ81</f>
        <v>0</v>
      </c>
      <c r="BV81" s="241">
        <f>DB_FEConversion!DL81</f>
        <v>0</v>
      </c>
      <c r="BW81" s="241">
        <f>DB_FEConversion!DM81</f>
        <v>0</v>
      </c>
      <c r="BX81" s="241">
        <f>DB_FEConversion!DN81</f>
        <v>0</v>
      </c>
      <c r="BY81" s="241">
        <f>DB_FEConversion!DP81</f>
        <v>0</v>
      </c>
      <c r="BZ81" s="241">
        <f>DB_FEConversion!DQ81</f>
        <v>0</v>
      </c>
      <c r="CA81" s="205">
        <f t="shared" si="25"/>
        <v>397921.7095210866</v>
      </c>
      <c r="CB81" s="205">
        <f t="shared" si="26"/>
        <v>1467376.9467245999</v>
      </c>
      <c r="CC81" s="205">
        <f t="shared" si="27"/>
        <v>464893.33599393396</v>
      </c>
      <c r="CD81" s="205">
        <f t="shared" si="28"/>
        <v>60408311.384361841</v>
      </c>
      <c r="CE81" s="205">
        <f t="shared" si="29"/>
        <v>67903037.369893998</v>
      </c>
      <c r="CF81" s="205">
        <f t="shared" si="30"/>
        <v>140057496.33980256</v>
      </c>
      <c r="CG81" s="205">
        <f t="shared" si="31"/>
        <v>53396035.117554441</v>
      </c>
      <c r="CH81" s="205">
        <f t="shared" si="32"/>
        <v>50189849.410959028</v>
      </c>
      <c r="CI81" s="241">
        <f>SUM(DB_FEConversion!DS81:DW81)</f>
        <v>113168.55971748123</v>
      </c>
      <c r="CJ81" s="241">
        <f>SUM(DB_FEConversion!DX81:EB81)</f>
        <v>6537162.7582787899</v>
      </c>
      <c r="CK81" s="241">
        <f>SUM(DB_FEConversion!EC81:EG81)</f>
        <v>4431348.5190126551</v>
      </c>
      <c r="CL81" s="241">
        <f>SUM(DB_FEConversion!EH81:EJ81)</f>
        <v>13891.773650399999</v>
      </c>
      <c r="CM81" s="241">
        <f>SUM(DB_FEConversion!EK81:EM81)</f>
        <v>1606068.2238191997</v>
      </c>
      <c r="CN81" s="241">
        <f>SUM(DB_FEConversion!EN81:EP81)</f>
        <v>1103731.2735551998</v>
      </c>
      <c r="CO81" s="205">
        <f t="shared" si="33"/>
        <v>127060.33336788122</v>
      </c>
      <c r="CP81" s="205">
        <f t="shared" si="34"/>
        <v>8143230.9820979899</v>
      </c>
      <c r="CQ81" s="205">
        <f t="shared" si="35"/>
        <v>5535079.7925678547</v>
      </c>
      <c r="CR81" s="205">
        <f t="shared" si="36"/>
        <v>524982.04288896779</v>
      </c>
      <c r="CS81" s="205">
        <f t="shared" si="37"/>
        <v>68551542.366459832</v>
      </c>
      <c r="CT81" s="205">
        <f t="shared" si="38"/>
        <v>58931114.910122298</v>
      </c>
      <c r="CU81" s="267">
        <f t="shared" si="39"/>
        <v>0.31930988012894046</v>
      </c>
      <c r="CV81" s="267">
        <f t="shared" si="40"/>
        <v>0.13480315531888984</v>
      </c>
      <c r="CW81" s="267">
        <f t="shared" si="41"/>
        <v>0.1036608763250316</v>
      </c>
    </row>
    <row r="82" spans="1:101" x14ac:dyDescent="0.2">
      <c r="A82" s="203">
        <v>52</v>
      </c>
      <c r="B82" s="203" t="s">
        <v>57</v>
      </c>
      <c r="C82" s="203">
        <v>1995</v>
      </c>
      <c r="D82" s="204" t="s">
        <v>204</v>
      </c>
      <c r="E82" s="241">
        <f>DB_FEConversion!E82</f>
        <v>0</v>
      </c>
      <c r="F82" s="241">
        <f>DB_FEConversion!F82</f>
        <v>35559.0829132</v>
      </c>
      <c r="G82" s="241">
        <f>SUM(DB_FEConversion!G82:H82)</f>
        <v>4279.4886082666662</v>
      </c>
      <c r="H82" s="241">
        <f>DB_FEConversion!I82</f>
        <v>1149179.1599999999</v>
      </c>
      <c r="I82" s="241">
        <f>DB_FEConversion!J82</f>
        <v>2044171.8787000002</v>
      </c>
      <c r="J82" s="241">
        <f>SUM(DB_FEConversion!K82:L82)</f>
        <v>1122688.5822133333</v>
      </c>
      <c r="K82" s="241">
        <f>DB_FEConversion!M82</f>
        <v>1081924.4000000001</v>
      </c>
      <c r="L82" s="241">
        <f>DB_FEConversion!N82</f>
        <v>1031593.7155300002</v>
      </c>
      <c r="M82" s="241">
        <f>DB_FEConversion!O82</f>
        <v>9328.6109280000001</v>
      </c>
      <c r="N82" s="241">
        <f>SUM(DB_FEConversion!P82:Q82)</f>
        <v>6413.2993427999991</v>
      </c>
      <c r="O82" s="241">
        <f>DB_FEConversion!S82</f>
        <v>9580.677568000001</v>
      </c>
      <c r="P82" s="241">
        <f>DB_FEConversion!T82</f>
        <v>1614567.2760000001</v>
      </c>
      <c r="Q82" s="241">
        <f>SUM(DB_FEConversion!U82:V82)</f>
        <v>1029984.5144399999</v>
      </c>
      <c r="R82" s="241">
        <f>DB_FEConversion!X82</f>
        <v>3535726.2453333335</v>
      </c>
      <c r="S82" s="241">
        <f>DB_FEConversion!Y82</f>
        <v>1497959.6394</v>
      </c>
      <c r="T82" s="241">
        <f>SUM(DB_FEConversion!Z82:AB82)</f>
        <v>988672.17830424616</v>
      </c>
      <c r="U82" s="241">
        <f>DB_FEConversion!AD82</f>
        <v>818.70410159999994</v>
      </c>
      <c r="V82" s="241">
        <f>SUM(DB_FEConversion!AE82:AF82)</f>
        <v>18978.066621360002</v>
      </c>
      <c r="W82" s="241">
        <f>DB_FEConversion!AG82</f>
        <v>265692.65184000001</v>
      </c>
      <c r="X82" s="241">
        <f>SUM(DB_FEConversion!AH82:AI82)</f>
        <v>2073750.8077439999</v>
      </c>
      <c r="Y82" s="241">
        <f>DB_FEConversion!AJ82</f>
        <v>234798.15743999998</v>
      </c>
      <c r="Z82" s="241">
        <f>DB_FEConversion!AK82</f>
        <v>0</v>
      </c>
      <c r="AA82" s="241">
        <f>DB_FEConversion!AL82</f>
        <v>0</v>
      </c>
      <c r="AB82" s="241">
        <f>DB_FEConversion!AM82</f>
        <v>0</v>
      </c>
      <c r="AC82" s="241">
        <f>DB_FEConversion!AN82</f>
        <v>0</v>
      </c>
      <c r="AD82" s="241">
        <f>DB_FEConversion!AO82</f>
        <v>0</v>
      </c>
      <c r="AE82" s="241">
        <f>DB_FEConversion!AP82</f>
        <v>501.52094999999991</v>
      </c>
      <c r="AF82" s="241">
        <f>DB_FEConversion!AQ82</f>
        <v>68426.694000000003</v>
      </c>
      <c r="AG82" s="241">
        <f>DB_FEConversion!AR82</f>
        <v>57022.245000000003</v>
      </c>
      <c r="AH82" s="241">
        <f>DB_FEConversion!AX82</f>
        <v>0</v>
      </c>
      <c r="AI82" s="241">
        <f>SUM(DB_FEConversion!AW82,DB_FEConversion!AY82,DB_FEConversion!AZ82)</f>
        <v>127481.46479922382</v>
      </c>
      <c r="AJ82" s="241">
        <f>DB_FEConversion!BF82</f>
        <v>5303856.0731110498</v>
      </c>
      <c r="AK82" s="241">
        <f>SUM(DB_FEConversion!BE82,DB_FEConversion!BG82,DB_FEConversion!BH82)</f>
        <v>35476716.72314366</v>
      </c>
      <c r="AL82" s="241">
        <f>DB_FEConversion!BI82</f>
        <v>4909855.3362513715</v>
      </c>
      <c r="AM82" s="241">
        <f>DB_FEConversion!BJ82</f>
        <v>18732.562199999997</v>
      </c>
      <c r="AN82" s="241">
        <f>DB_FEConversion!BK82</f>
        <v>7945.1129999999994</v>
      </c>
      <c r="AO82" s="241">
        <f>DB_FEConversion!BL82</f>
        <v>1404942.165</v>
      </c>
      <c r="AP82" s="241">
        <f>DB_FEConversion!BM82</f>
        <v>2003063.7</v>
      </c>
      <c r="AQ82" s="241">
        <f>DB_FEConversion!BN82</f>
        <v>991768.31325000001</v>
      </c>
      <c r="AR82" s="241">
        <f>SUM(DB_FEConversion!BP82,DB_FEConversion!BR82)</f>
        <v>191.97153202312512</v>
      </c>
      <c r="AS82" s="241">
        <f>DB_FEConversion!BQ82</f>
        <v>241.07959679999999</v>
      </c>
      <c r="AT82" s="241">
        <f>SUM(DB_FEConversion!BT82,DB_FEConversion!BV82)</f>
        <v>46710.399231887539</v>
      </c>
      <c r="AU82" s="241">
        <f>DB_FEConversion!BU82</f>
        <v>72725.678368000008</v>
      </c>
      <c r="AV82" s="241">
        <f>SUM(DB_FEConversion!BX82,DB_FEConversion!BZ82)</f>
        <v>24550.632555468772</v>
      </c>
      <c r="AW82" s="241">
        <f>DB_FEConversion!BY82</f>
        <v>37769.136832000004</v>
      </c>
      <c r="AX82" s="241">
        <f>DB_FEConversion!CA82</f>
        <v>1086.5535199999999</v>
      </c>
      <c r="AY82" s="241">
        <f>DB_FEConversion!CB82</f>
        <v>5094.7352386363636</v>
      </c>
      <c r="AZ82" s="241">
        <f>DB_FEConversion!CC82</f>
        <v>714617.89199999999</v>
      </c>
      <c r="BA82" s="241">
        <f>DB_FEConversion!CD82</f>
        <v>407169.60340909089</v>
      </c>
      <c r="BB82" s="241">
        <f>DB_FEConversion!CE82</f>
        <v>534918.65599999996</v>
      </c>
      <c r="BC82" s="241">
        <f>DB_FEConversion!CG82</f>
        <v>104599.54560000001</v>
      </c>
      <c r="BD82" s="241">
        <f>DB_FEConversion!CH82</f>
        <v>156899.31840000002</v>
      </c>
      <c r="BE82" s="241">
        <f>DB_FEConversion!CI82</f>
        <v>138921.2715</v>
      </c>
      <c r="BF82" s="241">
        <f>DB_FEConversion!CK82</f>
        <v>19664714.572799999</v>
      </c>
      <c r="BG82" s="241">
        <f>DB_FEConversion!CL82</f>
        <v>29497071.859200004</v>
      </c>
      <c r="BH82" s="241">
        <f>DB_FEConversion!CM82</f>
        <v>41676381.449999996</v>
      </c>
      <c r="BI82" s="241">
        <f>DB_FEConversion!CO82</f>
        <v>16735927.296</v>
      </c>
      <c r="BJ82" s="241">
        <f>DB_FEConversion!CP82</f>
        <v>25182340.603199996</v>
      </c>
      <c r="BK82" s="241">
        <f>SUM(DB_FEConversion!CS82:CT82)</f>
        <v>142696.22640000001</v>
      </c>
      <c r="BL82" s="241">
        <f>DB_FEConversion!CU82</f>
        <v>606888.14854248008</v>
      </c>
      <c r="BM82" s="241">
        <f>DB_FEConversion!CV82</f>
        <v>88205.085000000006</v>
      </c>
      <c r="BN82" s="241">
        <f>SUM(DB_FEConversion!CX82:CY82)</f>
        <v>17591622.152400002</v>
      </c>
      <c r="BO82" s="241">
        <f>DB_FEConversion!CZ82</f>
        <v>23080495.224491999</v>
      </c>
      <c r="BP82" s="241">
        <f>DB_FEConversion!DA82</f>
        <v>29107678.050000001</v>
      </c>
      <c r="BQ82" s="241">
        <f>SUM(DB_FEConversion!DC82:DD82)</f>
        <v>15480972.474000001</v>
      </c>
      <c r="BR82" s="241">
        <f>DB_FEConversion!DE82</f>
        <v>16226642.581686001</v>
      </c>
      <c r="BS82" s="241">
        <f>DB_FEConversion!DH82</f>
        <v>765.88160000000005</v>
      </c>
      <c r="BT82" s="241">
        <f>DB_FEConversion!DI82</f>
        <v>291.38735999999994</v>
      </c>
      <c r="BU82" s="241">
        <f>DB_FEConversion!DJ82</f>
        <v>554.95440000000008</v>
      </c>
      <c r="BV82" s="241">
        <f>DB_FEConversion!DL82</f>
        <v>121875.07200000001</v>
      </c>
      <c r="BW82" s="241">
        <f>DB_FEConversion!DM82</f>
        <v>31833.647999999997</v>
      </c>
      <c r="BX82" s="241">
        <f>DB_FEConversion!DN82</f>
        <v>244444.2</v>
      </c>
      <c r="BY82" s="241">
        <f>DB_FEConversion!DP82</f>
        <v>106557.44</v>
      </c>
      <c r="BZ82" s="241">
        <f>DB_FEConversion!DQ82</f>
        <v>15664.176000000001</v>
      </c>
      <c r="CA82" s="205">
        <f t="shared" si="25"/>
        <v>278721.57683162316</v>
      </c>
      <c r="CB82" s="205">
        <f t="shared" si="26"/>
        <v>806292.31615528022</v>
      </c>
      <c r="CC82" s="205">
        <f t="shared" si="27"/>
        <v>401040.85673548689</v>
      </c>
      <c r="CD82" s="205">
        <f t="shared" si="28"/>
        <v>47946204.10838294</v>
      </c>
      <c r="CE82" s="205">
        <f t="shared" si="29"/>
        <v>55756282.803200006</v>
      </c>
      <c r="CF82" s="205">
        <f t="shared" si="30"/>
        <v>115647619.36184341</v>
      </c>
      <c r="CG82" s="205">
        <f t="shared" si="31"/>
        <v>41656254.589896835</v>
      </c>
      <c r="CH82" s="205">
        <f t="shared" si="32"/>
        <v>43482682.39155224</v>
      </c>
      <c r="CI82" s="241">
        <f>SUM(DB_FEConversion!DS82:DW82)</f>
        <v>129970.99737945046</v>
      </c>
      <c r="CJ82" s="241">
        <f>SUM(DB_FEConversion!DX82:EB82)</f>
        <v>7539130.7801196035</v>
      </c>
      <c r="CK82" s="241">
        <f>SUM(DB_FEConversion!EC82:EG82)</f>
        <v>5130487.3248675959</v>
      </c>
      <c r="CL82" s="241">
        <f>SUM(DB_FEConversion!EH82:EJ82)</f>
        <v>66887.111125199997</v>
      </c>
      <c r="CM82" s="241">
        <f>SUM(DB_FEConversion!EK82:EM82)</f>
        <v>7759613.8583927993</v>
      </c>
      <c r="CN82" s="241">
        <f>SUM(DB_FEConversion!EN82:EP82)</f>
        <v>5339155.5817151992</v>
      </c>
      <c r="CO82" s="205">
        <f t="shared" si="33"/>
        <v>196858.10850465047</v>
      </c>
      <c r="CP82" s="205">
        <f t="shared" si="34"/>
        <v>15298744.638512403</v>
      </c>
      <c r="CQ82" s="205">
        <f t="shared" si="35"/>
        <v>10469642.906582795</v>
      </c>
      <c r="CR82" s="205">
        <f t="shared" si="36"/>
        <v>475579.68533627363</v>
      </c>
      <c r="CS82" s="205">
        <f t="shared" si="37"/>
        <v>63244948.746895343</v>
      </c>
      <c r="CT82" s="205">
        <f t="shared" si="38"/>
        <v>52125897.49647963</v>
      </c>
      <c r="CU82" s="267">
        <f t="shared" si="39"/>
        <v>0.70628944749251787</v>
      </c>
      <c r="CV82" s="267">
        <f t="shared" si="40"/>
        <v>0.31908145645752095</v>
      </c>
      <c r="CW82" s="267">
        <f t="shared" si="41"/>
        <v>0.25133423563053758</v>
      </c>
    </row>
    <row r="83" spans="1:101" x14ac:dyDescent="0.2">
      <c r="A83" s="203">
        <v>53</v>
      </c>
      <c r="B83" s="203" t="s">
        <v>58</v>
      </c>
      <c r="C83" s="203">
        <v>1995</v>
      </c>
      <c r="D83" s="204" t="s">
        <v>204</v>
      </c>
      <c r="E83" s="241">
        <f>DB_FEConversion!E83</f>
        <v>0</v>
      </c>
      <c r="F83" s="241">
        <f>DB_FEConversion!F83</f>
        <v>0</v>
      </c>
      <c r="G83" s="241">
        <f>SUM(DB_FEConversion!G83:H83)</f>
        <v>0</v>
      </c>
      <c r="H83" s="241">
        <f>DB_FEConversion!I83</f>
        <v>0</v>
      </c>
      <c r="I83" s="241">
        <f>DB_FEConversion!J83</f>
        <v>0</v>
      </c>
      <c r="J83" s="241">
        <f>SUM(DB_FEConversion!K83:L83)</f>
        <v>0</v>
      </c>
      <c r="K83" s="241">
        <f>DB_FEConversion!M83</f>
        <v>0</v>
      </c>
      <c r="L83" s="241">
        <f>DB_FEConversion!N83</f>
        <v>0</v>
      </c>
      <c r="M83" s="241">
        <f>DB_FEConversion!O83</f>
        <v>24.119679999999999</v>
      </c>
      <c r="N83" s="241">
        <f>SUM(DB_FEConversion!P83:Q83)</f>
        <v>16.581968</v>
      </c>
      <c r="O83" s="241">
        <f>DB_FEConversion!S83</f>
        <v>24.771413333333335</v>
      </c>
      <c r="P83" s="241">
        <f>DB_FEConversion!T83</f>
        <v>4174.5600000000004</v>
      </c>
      <c r="Q83" s="241">
        <f>SUM(DB_FEConversion!U83:V83)</f>
        <v>2663.0864000000001</v>
      </c>
      <c r="R83" s="241">
        <f>DB_FEConversion!X83</f>
        <v>9141.8311111111107</v>
      </c>
      <c r="S83" s="241">
        <f>DB_FEConversion!Y83</f>
        <v>3873.0640000000003</v>
      </c>
      <c r="T83" s="241">
        <f>SUM(DB_FEConversion!Z83:AB83)</f>
        <v>2556.2708906666667</v>
      </c>
      <c r="U83" s="241">
        <f>DB_FEConversion!AD83</f>
        <v>8.6582495999999978</v>
      </c>
      <c r="V83" s="241">
        <f>SUM(DB_FEConversion!AE83:AF83)</f>
        <v>200.70357216000002</v>
      </c>
      <c r="W83" s="241">
        <f>DB_FEConversion!AG83</f>
        <v>2809.8470399999997</v>
      </c>
      <c r="X83" s="241">
        <f>SUM(DB_FEConversion!AH83:AI83)</f>
        <v>21931.064063999998</v>
      </c>
      <c r="Y83" s="241">
        <f>DB_FEConversion!AJ83</f>
        <v>2483.1206399999996</v>
      </c>
      <c r="Z83" s="241">
        <f>DB_FEConversion!AK83</f>
        <v>0</v>
      </c>
      <c r="AA83" s="241">
        <f>DB_FEConversion!AL83</f>
        <v>0</v>
      </c>
      <c r="AB83" s="241">
        <f>DB_FEConversion!AM83</f>
        <v>0</v>
      </c>
      <c r="AC83" s="241">
        <f>DB_FEConversion!AN83</f>
        <v>0</v>
      </c>
      <c r="AD83" s="241">
        <f>DB_FEConversion!AO83</f>
        <v>0</v>
      </c>
      <c r="AE83" s="241">
        <f>DB_FEConversion!AP83</f>
        <v>220.75199999999998</v>
      </c>
      <c r="AF83" s="241">
        <f>DB_FEConversion!AQ83</f>
        <v>30119.040000000001</v>
      </c>
      <c r="AG83" s="241">
        <f>DB_FEConversion!AR83</f>
        <v>25099.200000000001</v>
      </c>
      <c r="AH83" s="241">
        <f>DB_FEConversion!AX83</f>
        <v>0</v>
      </c>
      <c r="AI83" s="241">
        <f>SUM(DB_FEConversion!AW83,DB_FEConversion!AY83,DB_FEConversion!AZ83)</f>
        <v>127.09806474760457</v>
      </c>
      <c r="AJ83" s="241">
        <f>DB_FEConversion!BF83</f>
        <v>5287.9047448499996</v>
      </c>
      <c r="AK83" s="241">
        <f>SUM(DB_FEConversion!BE83,DB_FEConversion!BG83,DB_FEConversion!BH83)</f>
        <v>35370.020623876546</v>
      </c>
      <c r="AL83" s="241">
        <f>DB_FEConversion!BI83</f>
        <v>4895.0889638039989</v>
      </c>
      <c r="AM83" s="241">
        <f>DB_FEConversion!BJ83</f>
        <v>1437.8387760000001</v>
      </c>
      <c r="AN83" s="241">
        <f>DB_FEConversion!BK83</f>
        <v>609.8360399999998</v>
      </c>
      <c r="AO83" s="241">
        <f>DB_FEConversion!BL83</f>
        <v>107837.90820000001</v>
      </c>
      <c r="AP83" s="241">
        <f>DB_FEConversion!BM83</f>
        <v>153747.39599999995</v>
      </c>
      <c r="AQ83" s="241">
        <f>DB_FEConversion!BN83</f>
        <v>76124.286810000005</v>
      </c>
      <c r="AR83" s="241">
        <f>SUM(DB_FEConversion!BP83,DB_FEConversion!BR83)</f>
        <v>19.327244567343762</v>
      </c>
      <c r="AS83" s="241">
        <f>DB_FEConversion!BQ83</f>
        <v>24.271329599999998</v>
      </c>
      <c r="AT83" s="241">
        <f>SUM(DB_FEConversion!BT83,DB_FEConversion!BV83)</f>
        <v>4702.6936769156291</v>
      </c>
      <c r="AU83" s="241">
        <f>DB_FEConversion!BU83</f>
        <v>7321.8510960000003</v>
      </c>
      <c r="AV83" s="241">
        <f>SUM(DB_FEConversion!BX83,DB_FEConversion!BZ83)</f>
        <v>2471.7002291015647</v>
      </c>
      <c r="AW83" s="241">
        <f>DB_FEConversion!BY83</f>
        <v>3802.508304</v>
      </c>
      <c r="AX83" s="241">
        <f>DB_FEConversion!CA83</f>
        <v>16.413903999999999</v>
      </c>
      <c r="AY83" s="241">
        <f>DB_FEConversion!CB83</f>
        <v>76.963070454545459</v>
      </c>
      <c r="AZ83" s="241">
        <f>DB_FEConversion!CC83</f>
        <v>10795.2984</v>
      </c>
      <c r="BA83" s="241">
        <f>DB_FEConversion!CD83</f>
        <v>6150.8638636363639</v>
      </c>
      <c r="BB83" s="241">
        <f>DB_FEConversion!CE83</f>
        <v>8080.6912000000002</v>
      </c>
      <c r="BC83" s="241">
        <f>DB_FEConversion!CG83</f>
        <v>3767.2096000000006</v>
      </c>
      <c r="BD83" s="241">
        <f>DB_FEConversion!CH83</f>
        <v>5650.8143999999993</v>
      </c>
      <c r="BE83" s="241">
        <f>DB_FEConversion!CI83</f>
        <v>5003.3252499999999</v>
      </c>
      <c r="BF83" s="241">
        <f>DB_FEConversion!CK83</f>
        <v>708235.40480000013</v>
      </c>
      <c r="BG83" s="241">
        <f>DB_FEConversion!CL83</f>
        <v>1062353.1072</v>
      </c>
      <c r="BH83" s="241">
        <f>DB_FEConversion!CM83</f>
        <v>1500997.575</v>
      </c>
      <c r="BI83" s="241">
        <f>DB_FEConversion!CO83</f>
        <v>602753.53600000008</v>
      </c>
      <c r="BJ83" s="241">
        <f>DB_FEConversion!CP83</f>
        <v>906955.71119999967</v>
      </c>
      <c r="BK83" s="241">
        <f>SUM(DB_FEConversion!CS83:CT83)</f>
        <v>3656.5984000000008</v>
      </c>
      <c r="BL83" s="241">
        <f>DB_FEConversion!CU83</f>
        <v>15551.541122880002</v>
      </c>
      <c r="BM83" s="241">
        <f>DB_FEConversion!CV83</f>
        <v>2260.2600000000002</v>
      </c>
      <c r="BN83" s="241">
        <f>SUM(DB_FEConversion!CX83:CY83)</f>
        <v>450786.25439999998</v>
      </c>
      <c r="BO83" s="241">
        <f>DB_FEConversion!CZ83</f>
        <v>591438.91915199999</v>
      </c>
      <c r="BP83" s="241">
        <f>DB_FEConversion!DA83</f>
        <v>745885.8</v>
      </c>
      <c r="BQ83" s="241">
        <f>SUM(DB_FEConversion!DC83:DD83)</f>
        <v>396700.74400000001</v>
      </c>
      <c r="BR83" s="241">
        <f>DB_FEConversion!DE83</f>
        <v>415808.58021600009</v>
      </c>
      <c r="BS83" s="241">
        <f>DB_FEConversion!DH83</f>
        <v>482.79024000000004</v>
      </c>
      <c r="BT83" s="241">
        <f>DB_FEConversion!DI83</f>
        <v>183.68240399999999</v>
      </c>
      <c r="BU83" s="241">
        <f>DB_FEConversion!DJ83</f>
        <v>349.82765999999992</v>
      </c>
      <c r="BV83" s="241">
        <f>DB_FEConversion!DL83</f>
        <v>76826.620800000004</v>
      </c>
      <c r="BW83" s="241">
        <f>DB_FEConversion!DM83</f>
        <v>20067.037199999999</v>
      </c>
      <c r="BX83" s="241">
        <f>DB_FEConversion!DN83</f>
        <v>154090.75499999995</v>
      </c>
      <c r="BY83" s="241">
        <f>DB_FEConversion!DP83</f>
        <v>67170.816000000006</v>
      </c>
      <c r="BZ83" s="241">
        <f>DB_FEConversion!DQ83</f>
        <v>9874.256400000002</v>
      </c>
      <c r="CA83" s="205">
        <f t="shared" si="25"/>
        <v>9633.7080941673466</v>
      </c>
      <c r="CB83" s="205">
        <f t="shared" si="26"/>
        <v>21426.891224480001</v>
      </c>
      <c r="CC83" s="205">
        <f t="shared" si="27"/>
        <v>8652.7850706954814</v>
      </c>
      <c r="CD83" s="205">
        <f t="shared" si="28"/>
        <v>1401575.5320617657</v>
      </c>
      <c r="CE83" s="205">
        <f t="shared" si="29"/>
        <v>1683844.0010479998</v>
      </c>
      <c r="CF83" s="205">
        <f t="shared" si="30"/>
        <v>2627315.3056626236</v>
      </c>
      <c r="CG83" s="205">
        <f t="shared" si="31"/>
        <v>1189652.2478429058</v>
      </c>
      <c r="CH83" s="205">
        <f t="shared" si="32"/>
        <v>1338997.3270106665</v>
      </c>
      <c r="CI83" s="241">
        <f>SUM(DB_FEConversion!DS83:DW83)</f>
        <v>6295.9532651589034</v>
      </c>
      <c r="CJ83" s="241">
        <f>SUM(DB_FEConversion!DX83:EB83)</f>
        <v>383150.14401944145</v>
      </c>
      <c r="CK83" s="241">
        <f>SUM(DB_FEConversion!EC83:EG83)</f>
        <v>252220.90521110361</v>
      </c>
      <c r="CL83" s="241">
        <f>SUM(DB_FEConversion!EH83:EJ83)</f>
        <v>3029.6640963999998</v>
      </c>
      <c r="CM83" s="241">
        <f>SUM(DB_FEConversion!EK83:EM83)</f>
        <v>275877.91037519998</v>
      </c>
      <c r="CN83" s="241">
        <f>SUM(DB_FEConversion!EN83:EP83)</f>
        <v>171273.36086720001</v>
      </c>
      <c r="CO83" s="205">
        <f t="shared" si="33"/>
        <v>9325.6173615589032</v>
      </c>
      <c r="CP83" s="205">
        <f t="shared" si="34"/>
        <v>659028.05439464143</v>
      </c>
      <c r="CQ83" s="205">
        <f t="shared" si="35"/>
        <v>423494.26607830363</v>
      </c>
      <c r="CR83" s="205">
        <f t="shared" si="36"/>
        <v>18959.325455726248</v>
      </c>
      <c r="CS83" s="205">
        <f t="shared" si="37"/>
        <v>2060603.5864564071</v>
      </c>
      <c r="CT83" s="205">
        <f t="shared" si="38"/>
        <v>1613146.5139212094</v>
      </c>
      <c r="CU83" s="267">
        <f t="shared" si="39"/>
        <v>0.9680195071724278</v>
      </c>
      <c r="CV83" s="267">
        <f t="shared" si="40"/>
        <v>0.47020516505820315</v>
      </c>
      <c r="CW83" s="267">
        <f t="shared" si="41"/>
        <v>0.35598156255005559</v>
      </c>
    </row>
    <row r="84" spans="1:101" x14ac:dyDescent="0.2">
      <c r="A84" s="203">
        <v>11</v>
      </c>
      <c r="B84" s="203" t="s">
        <v>32</v>
      </c>
      <c r="C84" s="203">
        <v>2006</v>
      </c>
      <c r="D84" s="204" t="s">
        <v>200</v>
      </c>
      <c r="E84" s="241">
        <f>DB_FEConversion!E84</f>
        <v>0</v>
      </c>
      <c r="F84" s="241">
        <f>DB_FEConversion!F84</f>
        <v>0</v>
      </c>
      <c r="G84" s="241">
        <f>SUM(DB_FEConversion!G84:H84)</f>
        <v>0</v>
      </c>
      <c r="H84" s="241">
        <f>DB_FEConversion!I84</f>
        <v>0</v>
      </c>
      <c r="I84" s="241">
        <f>DB_FEConversion!J84</f>
        <v>0</v>
      </c>
      <c r="J84" s="241">
        <f>SUM(DB_FEConversion!K84:L84)</f>
        <v>0</v>
      </c>
      <c r="K84" s="241">
        <f>DB_FEConversion!M84</f>
        <v>0</v>
      </c>
      <c r="L84" s="241">
        <f>DB_FEConversion!N84</f>
        <v>0</v>
      </c>
      <c r="M84" s="241">
        <f>DB_FEConversion!O84</f>
        <v>4349.1493759999994</v>
      </c>
      <c r="N84" s="241">
        <f>SUM(DB_FEConversion!P84:Q84)</f>
        <v>2989.9839376</v>
      </c>
      <c r="O84" s="241">
        <f>DB_FEConversion!S84</f>
        <v>4466.6669226666681</v>
      </c>
      <c r="P84" s="241">
        <f>DB_FEConversion!T84</f>
        <v>752737.39199999999</v>
      </c>
      <c r="Q84" s="241">
        <f>SUM(DB_FEConversion!U84:V84)</f>
        <v>480195.44847999996</v>
      </c>
      <c r="R84" s="241">
        <f>DB_FEConversion!X84</f>
        <v>1648412.7928888891</v>
      </c>
      <c r="S84" s="241">
        <f>DB_FEConversion!Y84</f>
        <v>698373.0247999999</v>
      </c>
      <c r="T84" s="241">
        <f>SUM(DB_FEConversion!Z84:AB84)</f>
        <v>460934.96883167175</v>
      </c>
      <c r="U84" s="241">
        <f>DB_FEConversion!AD84</f>
        <v>66.740673999999999</v>
      </c>
      <c r="V84" s="241">
        <f>SUM(DB_FEConversion!AE84:AF84)</f>
        <v>1547.0900354</v>
      </c>
      <c r="W84" s="241">
        <f>DB_FEConversion!AG84</f>
        <v>21659.2376</v>
      </c>
      <c r="X84" s="241">
        <f>SUM(DB_FEConversion!AH84:AI84)</f>
        <v>169051.95215999999</v>
      </c>
      <c r="Y84" s="241">
        <f>DB_FEConversion!AJ84</f>
        <v>19140.721600000001</v>
      </c>
      <c r="Z84" s="241">
        <f>DB_FEConversion!AK84</f>
        <v>1154.6879999999999</v>
      </c>
      <c r="AA84" s="241">
        <f>DB_FEConversion!AL84</f>
        <v>1251.16992</v>
      </c>
      <c r="AB84" s="241">
        <f>DB_FEConversion!AM84</f>
        <v>102767.232</v>
      </c>
      <c r="AC84" s="241">
        <f>DB_FEConversion!AN84</f>
        <v>282731.90399999998</v>
      </c>
      <c r="AD84" s="241">
        <f>DB_FEConversion!AO84</f>
        <v>55136.351999999999</v>
      </c>
      <c r="AE84" s="241">
        <f>DB_FEConversion!AP84</f>
        <v>10800.981449999999</v>
      </c>
      <c r="AF84" s="241">
        <f>DB_FEConversion!AQ84</f>
        <v>1473668.1540000001</v>
      </c>
      <c r="AG84" s="241">
        <f>DB_FEConversion!AR84</f>
        <v>1228056.7950000002</v>
      </c>
      <c r="AH84" s="241">
        <f>DB_FEConversion!AX84</f>
        <v>0</v>
      </c>
      <c r="AI84" s="241">
        <f>SUM(DB_FEConversion!AW84,DB_FEConversion!AY84,DB_FEConversion!AZ84)</f>
        <v>619.50495183498776</v>
      </c>
      <c r="AJ84" s="241">
        <f>DB_FEConversion!BF84</f>
        <v>25774.453613999998</v>
      </c>
      <c r="AK84" s="241">
        <f>SUM(DB_FEConversion!BE84,DB_FEConversion!BG84,DB_FEConversion!BH84)</f>
        <v>172401.54652638122</v>
      </c>
      <c r="AL84" s="241">
        <f>DB_FEConversion!BI84</f>
        <v>23859.779916959997</v>
      </c>
      <c r="AM84" s="241">
        <f>DB_FEConversion!BJ84</f>
        <v>6012.7602479999996</v>
      </c>
      <c r="AN84" s="241">
        <f>DB_FEConversion!BK84</f>
        <v>2550.2149199999994</v>
      </c>
      <c r="AO84" s="241">
        <f>DB_FEConversion!BL84</f>
        <v>450957.01860000001</v>
      </c>
      <c r="AP84" s="241">
        <f>DB_FEConversion!BM84</f>
        <v>642941.50799999991</v>
      </c>
      <c r="AQ84" s="241">
        <f>DB_FEConversion!BN84</f>
        <v>318336.86313000001</v>
      </c>
      <c r="AR84" s="241">
        <f>SUM(DB_FEConversion!BP84,DB_FEConversion!BR84)</f>
        <v>14.596048081054699</v>
      </c>
      <c r="AS84" s="241">
        <f>DB_FEConversion!BQ84</f>
        <v>18.32985</v>
      </c>
      <c r="AT84" s="241">
        <f>SUM(DB_FEConversion!BT84,DB_FEConversion!BV84)</f>
        <v>3551.5017559570347</v>
      </c>
      <c r="AU84" s="241">
        <f>DB_FEConversion!BU84</f>
        <v>5529.5047500000001</v>
      </c>
      <c r="AV84" s="241">
        <f>SUM(DB_FEConversion!BX84,DB_FEConversion!BZ84)</f>
        <v>1866.642462158205</v>
      </c>
      <c r="AW84" s="241">
        <f>DB_FEConversion!BY84</f>
        <v>2871.6765</v>
      </c>
      <c r="AX84" s="241">
        <f>DB_FEConversion!CA84</f>
        <v>902.11950400000001</v>
      </c>
      <c r="AY84" s="241">
        <f>DB_FEConversion!CB84</f>
        <v>4229.9435250000006</v>
      </c>
      <c r="AZ84" s="241">
        <f>DB_FEConversion!CC84</f>
        <v>593317.0584000001</v>
      </c>
      <c r="BA84" s="241">
        <f>DB_FEConversion!CD84</f>
        <v>338055.72750000004</v>
      </c>
      <c r="BB84" s="241">
        <f>DB_FEConversion!CE84</f>
        <v>444120.37120000005</v>
      </c>
      <c r="BC84" s="241">
        <f>DB_FEConversion!CG84</f>
        <v>5481.8016000000007</v>
      </c>
      <c r="BD84" s="241">
        <f>DB_FEConversion!CH84</f>
        <v>8222.7024000000001</v>
      </c>
      <c r="BE84" s="241">
        <f>DB_FEConversion!CI84</f>
        <v>7280.5177499999991</v>
      </c>
      <c r="BF84" s="241">
        <f>DB_FEConversion!CK84</f>
        <v>1030578.7008000001</v>
      </c>
      <c r="BG84" s="241">
        <f>DB_FEConversion!CL84</f>
        <v>1545868.0512000001</v>
      </c>
      <c r="BH84" s="241">
        <f>DB_FEConversion!CM84</f>
        <v>2184155.3249999997</v>
      </c>
      <c r="BI84" s="241">
        <f>DB_FEConversion!CO84</f>
        <v>877088.25600000005</v>
      </c>
      <c r="BJ84" s="241">
        <f>DB_FEConversion!CP84</f>
        <v>1319743.7351999998</v>
      </c>
      <c r="BK84" s="241">
        <f>SUM(DB_FEConversion!CS84:CT84)</f>
        <v>9113.3952000000027</v>
      </c>
      <c r="BL84" s="241">
        <f>DB_FEConversion!CU84</f>
        <v>38759.33988864001</v>
      </c>
      <c r="BM84" s="241">
        <f>DB_FEConversion!CV84</f>
        <v>5633.2800000000007</v>
      </c>
      <c r="BN84" s="241">
        <f>SUM(DB_FEConversion!CX84:CY84)</f>
        <v>1123501.3632</v>
      </c>
      <c r="BO84" s="241">
        <f>DB_FEConversion!CZ84</f>
        <v>1474052.1154560002</v>
      </c>
      <c r="BP84" s="241">
        <f>DB_FEConversion!DA84</f>
        <v>1858982.4000000001</v>
      </c>
      <c r="BQ84" s="241">
        <f>SUM(DB_FEConversion!DC84:DD84)</f>
        <v>988703.23200000019</v>
      </c>
      <c r="BR84" s="241">
        <f>DB_FEConversion!DE84</f>
        <v>1036325.9796480003</v>
      </c>
      <c r="BS84" s="241">
        <f>DB_FEConversion!DH84</f>
        <v>0</v>
      </c>
      <c r="BT84" s="241">
        <f>DB_FEConversion!DI84</f>
        <v>0</v>
      </c>
      <c r="BU84" s="241">
        <f>DB_FEConversion!DJ84</f>
        <v>0</v>
      </c>
      <c r="BV84" s="241">
        <f>DB_FEConversion!DL84</f>
        <v>0</v>
      </c>
      <c r="BW84" s="241">
        <f>DB_FEConversion!DM84</f>
        <v>0</v>
      </c>
      <c r="BX84" s="241">
        <f>DB_FEConversion!DN84</f>
        <v>0</v>
      </c>
      <c r="BY84" s="241">
        <f>DB_FEConversion!DP84</f>
        <v>0</v>
      </c>
      <c r="BZ84" s="241">
        <f>DB_FEConversion!DQ84</f>
        <v>0</v>
      </c>
      <c r="CA84" s="205">
        <f t="shared" si="25"/>
        <v>37896.232100081048</v>
      </c>
      <c r="CB84" s="205">
        <f t="shared" si="26"/>
        <v>49990.356076240008</v>
      </c>
      <c r="CC84" s="205">
        <f t="shared" si="27"/>
        <v>27578.388024901651</v>
      </c>
      <c r="CD84" s="205">
        <f t="shared" si="28"/>
        <v>5578512.1119699571</v>
      </c>
      <c r="CE84" s="205">
        <f t="shared" si="29"/>
        <v>3505645.1198860006</v>
      </c>
      <c r="CF84" s="205">
        <f t="shared" si="30"/>
        <v>7296733.1560752708</v>
      </c>
      <c r="CG84" s="205">
        <f t="shared" si="31"/>
        <v>4654682.0381091181</v>
      </c>
      <c r="CH84" s="205">
        <f t="shared" si="32"/>
        <v>2819876.360179672</v>
      </c>
      <c r="CI84" s="241">
        <f>SUM(DB_FEConversion!DS84:DW84)</f>
        <v>63811.207916964515</v>
      </c>
      <c r="CJ84" s="241">
        <f>SUM(DB_FEConversion!DX84:EB84)</f>
        <v>3669412.3289614366</v>
      </c>
      <c r="CK84" s="241">
        <f>SUM(DB_FEConversion!EC84:EG84)</f>
        <v>2487776.5289929616</v>
      </c>
      <c r="CL84" s="241">
        <f>SUM(DB_FEConversion!EH84:EJ84)</f>
        <v>22096.220360799998</v>
      </c>
      <c r="CM84" s="241">
        <f>SUM(DB_FEConversion!EK84:EM84)</f>
        <v>2605260.1480991994</v>
      </c>
      <c r="CN84" s="241">
        <f>SUM(DB_FEConversion!EN84:EP84)</f>
        <v>1802873.5646047997</v>
      </c>
      <c r="CO84" s="205">
        <f t="shared" si="33"/>
        <v>85907.428277764513</v>
      </c>
      <c r="CP84" s="205">
        <f t="shared" si="34"/>
        <v>6274672.4770606365</v>
      </c>
      <c r="CQ84" s="205">
        <f t="shared" si="35"/>
        <v>4290650.0935977614</v>
      </c>
      <c r="CR84" s="205">
        <f t="shared" si="36"/>
        <v>123803.66037784556</v>
      </c>
      <c r="CS84" s="205">
        <f t="shared" si="37"/>
        <v>11853184.589030594</v>
      </c>
      <c r="CT84" s="205">
        <f t="shared" si="38"/>
        <v>8945332.1317068785</v>
      </c>
      <c r="CU84" s="267">
        <f t="shared" si="39"/>
        <v>2.2669121312876057</v>
      </c>
      <c r="CV84" s="267">
        <f t="shared" si="40"/>
        <v>1.124793197741188</v>
      </c>
      <c r="CW84" s="267">
        <f t="shared" si="41"/>
        <v>0.92179230685771218</v>
      </c>
    </row>
    <row r="85" spans="1:101" x14ac:dyDescent="0.2">
      <c r="A85" s="203">
        <v>12</v>
      </c>
      <c r="B85" s="203" t="s">
        <v>33</v>
      </c>
      <c r="C85" s="203">
        <v>2006</v>
      </c>
      <c r="D85" s="204" t="s">
        <v>200</v>
      </c>
      <c r="E85" s="241">
        <f>DB_FEConversion!E85</f>
        <v>0</v>
      </c>
      <c r="F85" s="241">
        <f>DB_FEConversion!F85</f>
        <v>0</v>
      </c>
      <c r="G85" s="241">
        <f>SUM(DB_FEConversion!G85:H85)</f>
        <v>0</v>
      </c>
      <c r="H85" s="241">
        <f>DB_FEConversion!I85</f>
        <v>0</v>
      </c>
      <c r="I85" s="241">
        <f>DB_FEConversion!J85</f>
        <v>0</v>
      </c>
      <c r="J85" s="241">
        <f>SUM(DB_FEConversion!K85:L85)</f>
        <v>0</v>
      </c>
      <c r="K85" s="241">
        <f>DB_FEConversion!M85</f>
        <v>0</v>
      </c>
      <c r="L85" s="241">
        <f>DB_FEConversion!N85</f>
        <v>0</v>
      </c>
      <c r="M85" s="241">
        <f>DB_FEConversion!O85</f>
        <v>2804.8404799999998</v>
      </c>
      <c r="N85" s="241">
        <f>SUM(DB_FEConversion!P85:Q85)</f>
        <v>1928.2915479999997</v>
      </c>
      <c r="O85" s="241">
        <f>DB_FEConversion!S85</f>
        <v>2880.629546666667</v>
      </c>
      <c r="P85" s="241">
        <f>DB_FEConversion!T85</f>
        <v>485453.16</v>
      </c>
      <c r="Q85" s="241">
        <f>SUM(DB_FEConversion!U85:V85)</f>
        <v>309686.22039999999</v>
      </c>
      <c r="R85" s="241">
        <f>DB_FEConversion!X85</f>
        <v>1063089.4755555557</v>
      </c>
      <c r="S85" s="241">
        <f>DB_FEConversion!Y85</f>
        <v>450392.65399999998</v>
      </c>
      <c r="T85" s="241">
        <f>SUM(DB_FEConversion!Z85:AB85)</f>
        <v>297264.80915117945</v>
      </c>
      <c r="U85" s="241">
        <f>DB_FEConversion!AD85</f>
        <v>190.45210799999998</v>
      </c>
      <c r="V85" s="241">
        <f>SUM(DB_FEConversion!AE85:AF85)</f>
        <v>4414.7974668000006</v>
      </c>
      <c r="W85" s="241">
        <f>DB_FEConversion!AG85</f>
        <v>61807.09919999999</v>
      </c>
      <c r="X85" s="241">
        <f>SUM(DB_FEConversion!AH85:AI85)</f>
        <v>482408.98272000003</v>
      </c>
      <c r="Y85" s="241">
        <f>DB_FEConversion!AJ85</f>
        <v>54620.227199999994</v>
      </c>
      <c r="Z85" s="241">
        <f>DB_FEConversion!AK85</f>
        <v>0</v>
      </c>
      <c r="AA85" s="241">
        <f>DB_FEConversion!AL85</f>
        <v>0</v>
      </c>
      <c r="AB85" s="241">
        <f>DB_FEConversion!AM85</f>
        <v>0</v>
      </c>
      <c r="AC85" s="241">
        <f>DB_FEConversion!AN85</f>
        <v>0</v>
      </c>
      <c r="AD85" s="241">
        <f>DB_FEConversion!AO85</f>
        <v>0</v>
      </c>
      <c r="AE85" s="241">
        <f>DB_FEConversion!AP85</f>
        <v>137.00421</v>
      </c>
      <c r="AF85" s="241">
        <f>DB_FEConversion!AQ85</f>
        <v>18692.629200000003</v>
      </c>
      <c r="AG85" s="241">
        <f>DB_FEConversion!AR85</f>
        <v>15577.191000000001</v>
      </c>
      <c r="AH85" s="241">
        <f>DB_FEConversion!AX85</f>
        <v>0</v>
      </c>
      <c r="AI85" s="241">
        <f>SUM(DB_FEConversion!AW85,DB_FEConversion!AY85,DB_FEConversion!AZ85)</f>
        <v>27.816461527077788</v>
      </c>
      <c r="AJ85" s="241">
        <f>DB_FEConversion!BF85</f>
        <v>1157.3016409499999</v>
      </c>
      <c r="AK85" s="241">
        <f>SUM(DB_FEConversion!BE85,DB_FEConversion!BG85,DB_FEConversion!BH85)</f>
        <v>7741.0212330912218</v>
      </c>
      <c r="AL85" s="241">
        <f>DB_FEConversion!BI85</f>
        <v>1071.3306619079997</v>
      </c>
      <c r="AM85" s="241">
        <f>DB_FEConversion!BJ85</f>
        <v>3169.1230559999999</v>
      </c>
      <c r="AN85" s="241">
        <f>DB_FEConversion!BK85</f>
        <v>1344.1322399999997</v>
      </c>
      <c r="AO85" s="241">
        <f>DB_FEConversion!BL85</f>
        <v>237684.2292</v>
      </c>
      <c r="AP85" s="241">
        <f>DB_FEConversion!BM85</f>
        <v>338872.77599999995</v>
      </c>
      <c r="AQ85" s="241">
        <f>DB_FEConversion!BN85</f>
        <v>167784.61986000001</v>
      </c>
      <c r="AR85" s="241">
        <f>SUM(DB_FEConversion!BP85,DB_FEConversion!BR85)</f>
        <v>6.1307248066406288</v>
      </c>
      <c r="AS85" s="241">
        <f>DB_FEConversion!BQ85</f>
        <v>7.69902</v>
      </c>
      <c r="AT85" s="241">
        <f>SUM(DB_FEConversion!BT85,DB_FEConversion!BV85)</f>
        <v>1491.7243212109388</v>
      </c>
      <c r="AU85" s="241">
        <f>DB_FEConversion!BU85</f>
        <v>2322.5377000000003</v>
      </c>
      <c r="AV85" s="241">
        <f>SUM(DB_FEConversion!BX85,DB_FEConversion!BZ85)</f>
        <v>784.03902099609445</v>
      </c>
      <c r="AW85" s="241">
        <f>DB_FEConversion!BY85</f>
        <v>1206.1798000000001</v>
      </c>
      <c r="AX85" s="241">
        <f>DB_FEConversion!CA85</f>
        <v>1936.2345599999999</v>
      </c>
      <c r="AY85" s="241">
        <f>DB_FEConversion!CB85</f>
        <v>9078.8003181818167</v>
      </c>
      <c r="AZ85" s="241">
        <f>DB_FEConversion!CC85</f>
        <v>1273446.5760000001</v>
      </c>
      <c r="BA85" s="241">
        <f>DB_FEConversion!CD85</f>
        <v>725574.80454545433</v>
      </c>
      <c r="BB85" s="241">
        <f>DB_FEConversion!CE85</f>
        <v>953223.16800000006</v>
      </c>
      <c r="BC85" s="241">
        <f>DB_FEConversion!CG85</f>
        <v>2922.8672000000006</v>
      </c>
      <c r="BD85" s="241">
        <f>DB_FEConversion!CH85</f>
        <v>4384.3008</v>
      </c>
      <c r="BE85" s="241">
        <f>DB_FEConversion!CI85</f>
        <v>3881.9329999999995</v>
      </c>
      <c r="BF85" s="241">
        <f>DB_FEConversion!CK85</f>
        <v>549499.03360000008</v>
      </c>
      <c r="BG85" s="241">
        <f>DB_FEConversion!CL85</f>
        <v>824248.55040000007</v>
      </c>
      <c r="BH85" s="241">
        <f>DB_FEConversion!CM85</f>
        <v>1164579.8999999999</v>
      </c>
      <c r="BI85" s="241">
        <f>DB_FEConversion!CO85</f>
        <v>467658.75200000004</v>
      </c>
      <c r="BJ85" s="241">
        <f>DB_FEConversion!CP85</f>
        <v>703680.27839999995</v>
      </c>
      <c r="BK85" s="241">
        <f>SUM(DB_FEConversion!CS85:CT85)</f>
        <v>0</v>
      </c>
      <c r="BL85" s="241">
        <f>DB_FEConversion!CU85</f>
        <v>0</v>
      </c>
      <c r="BM85" s="241">
        <f>DB_FEConversion!CV85</f>
        <v>0</v>
      </c>
      <c r="BN85" s="241">
        <f>SUM(DB_FEConversion!CX85:CY85)</f>
        <v>0</v>
      </c>
      <c r="BO85" s="241">
        <f>DB_FEConversion!CZ85</f>
        <v>0</v>
      </c>
      <c r="BP85" s="241">
        <f>DB_FEConversion!DA85</f>
        <v>0</v>
      </c>
      <c r="BQ85" s="241">
        <f>SUM(DB_FEConversion!DC85:DD85)</f>
        <v>0</v>
      </c>
      <c r="BR85" s="241">
        <f>DB_FEConversion!DE85</f>
        <v>0</v>
      </c>
      <c r="BS85" s="241">
        <f>DB_FEConversion!DH85</f>
        <v>0</v>
      </c>
      <c r="BT85" s="241">
        <f>DB_FEConversion!DI85</f>
        <v>0</v>
      </c>
      <c r="BU85" s="241">
        <f>DB_FEConversion!DJ85</f>
        <v>0</v>
      </c>
      <c r="BV85" s="241">
        <f>DB_FEConversion!DL85</f>
        <v>0</v>
      </c>
      <c r="BW85" s="241">
        <f>DB_FEConversion!DM85</f>
        <v>0</v>
      </c>
      <c r="BX85" s="241">
        <f>DB_FEConversion!DN85</f>
        <v>0</v>
      </c>
      <c r="BY85" s="241">
        <f>DB_FEConversion!DP85</f>
        <v>0</v>
      </c>
      <c r="BZ85" s="241">
        <f>DB_FEConversion!DQ85</f>
        <v>0</v>
      </c>
      <c r="CA85" s="205">
        <f t="shared" si="25"/>
        <v>11166.652338806642</v>
      </c>
      <c r="CB85" s="205">
        <f t="shared" si="26"/>
        <v>6320.2913680000001</v>
      </c>
      <c r="CC85" s="205">
        <f t="shared" si="27"/>
        <v>21628.109033175562</v>
      </c>
      <c r="CD85" s="205">
        <f t="shared" si="28"/>
        <v>2629231.753162161</v>
      </c>
      <c r="CE85" s="205">
        <f t="shared" si="29"/>
        <v>1136257.3085</v>
      </c>
      <c r="CF85" s="205">
        <f t="shared" si="30"/>
        <v>3782266.960054101</v>
      </c>
      <c r="CG85" s="205">
        <f t="shared" si="31"/>
        <v>2111111.9817429041</v>
      </c>
      <c r="CH85" s="205">
        <f t="shared" si="32"/>
        <v>1002151.2673511794</v>
      </c>
      <c r="CI85" s="241">
        <f>SUM(DB_FEConversion!DS85:DW85)</f>
        <v>13845.214192913632</v>
      </c>
      <c r="CJ85" s="241">
        <f>SUM(DB_FEConversion!DX85:EB85)</f>
        <v>805323.73938852281</v>
      </c>
      <c r="CK85" s="241">
        <f>SUM(DB_FEConversion!EC85:EG85)</f>
        <v>548950.85840695864</v>
      </c>
      <c r="CL85" s="241">
        <f>SUM(DB_FEConversion!EH85:EJ85)</f>
        <v>1101.3663299999998</v>
      </c>
      <c r="CM85" s="241">
        <f>SUM(DB_FEConversion!EK85:EM85)</f>
        <v>127166.84007119999</v>
      </c>
      <c r="CN85" s="241">
        <f>SUM(DB_FEConversion!EN85:EP85)</f>
        <v>87351.608841599984</v>
      </c>
      <c r="CO85" s="205">
        <f t="shared" si="33"/>
        <v>14946.580522913631</v>
      </c>
      <c r="CP85" s="205">
        <f t="shared" si="34"/>
        <v>932490.57945972285</v>
      </c>
      <c r="CQ85" s="205">
        <f t="shared" si="35"/>
        <v>636302.46724855865</v>
      </c>
      <c r="CR85" s="205">
        <f t="shared" si="36"/>
        <v>26113.232861720273</v>
      </c>
      <c r="CS85" s="205">
        <f t="shared" si="37"/>
        <v>3561722.3326218836</v>
      </c>
      <c r="CT85" s="205">
        <f t="shared" si="38"/>
        <v>2747414.4489914626</v>
      </c>
      <c r="CU85" s="267">
        <f t="shared" si="39"/>
        <v>1.3385014657410694</v>
      </c>
      <c r="CV85" s="267">
        <f t="shared" si="40"/>
        <v>0.35466275589370244</v>
      </c>
      <c r="CW85" s="267">
        <f t="shared" si="41"/>
        <v>0.30140630755325276</v>
      </c>
    </row>
    <row r="86" spans="1:101" x14ac:dyDescent="0.2">
      <c r="A86" s="203">
        <v>13</v>
      </c>
      <c r="B86" s="203" t="s">
        <v>34</v>
      </c>
      <c r="C86" s="203">
        <v>2006</v>
      </c>
      <c r="D86" s="204" t="s">
        <v>200</v>
      </c>
      <c r="E86" s="241">
        <f>DB_FEConversion!E86</f>
        <v>0</v>
      </c>
      <c r="F86" s="241">
        <f>DB_FEConversion!F86</f>
        <v>0</v>
      </c>
      <c r="G86" s="241">
        <f>SUM(DB_FEConversion!G86:H86)</f>
        <v>0</v>
      </c>
      <c r="H86" s="241">
        <f>DB_FEConversion!I86</f>
        <v>0</v>
      </c>
      <c r="I86" s="241">
        <f>DB_FEConversion!J86</f>
        <v>0</v>
      </c>
      <c r="J86" s="241">
        <f>SUM(DB_FEConversion!K86:L86)</f>
        <v>0</v>
      </c>
      <c r="K86" s="241">
        <f>DB_FEConversion!M86</f>
        <v>0</v>
      </c>
      <c r="L86" s="241">
        <f>DB_FEConversion!N86</f>
        <v>0</v>
      </c>
      <c r="M86" s="241">
        <f>DB_FEConversion!O86</f>
        <v>302.145376</v>
      </c>
      <c r="N86" s="241">
        <f>SUM(DB_FEConversion!P86:Q86)</f>
        <v>207.72103760000005</v>
      </c>
      <c r="O86" s="241">
        <f>DB_FEConversion!S86</f>
        <v>310.30958933333335</v>
      </c>
      <c r="P86" s="241">
        <f>DB_FEConversion!T86</f>
        <v>52294.392</v>
      </c>
      <c r="Q86" s="241">
        <f>SUM(DB_FEConversion!U86:V86)</f>
        <v>33360.278480000008</v>
      </c>
      <c r="R86" s="241">
        <f>DB_FEConversion!X86</f>
        <v>114519.01511111112</v>
      </c>
      <c r="S86" s="241">
        <f>DB_FEConversion!Y86</f>
        <v>48517.574800000002</v>
      </c>
      <c r="T86" s="241">
        <f>SUM(DB_FEConversion!Z86:AB86)</f>
        <v>32022.208811158976</v>
      </c>
      <c r="U86" s="241">
        <f>DB_FEConversion!AD86</f>
        <v>316.26933799999995</v>
      </c>
      <c r="V86" s="241">
        <f>SUM(DB_FEConversion!AE86:AF86)</f>
        <v>7331.3185497999993</v>
      </c>
      <c r="W86" s="241">
        <f>DB_FEConversion!AG86</f>
        <v>102638.35119999999</v>
      </c>
      <c r="X86" s="241">
        <f>SUM(DB_FEConversion!AH86:AI86)</f>
        <v>801099.92591999995</v>
      </c>
      <c r="Y86" s="241">
        <f>DB_FEConversion!AJ86</f>
        <v>90703.659199999995</v>
      </c>
      <c r="Z86" s="241">
        <f>DB_FEConversion!AK86</f>
        <v>256.274</v>
      </c>
      <c r="AA86" s="241">
        <f>DB_FEConversion!AL86</f>
        <v>277.68741</v>
      </c>
      <c r="AB86" s="241">
        <f>DB_FEConversion!AM86</f>
        <v>22808.385999999999</v>
      </c>
      <c r="AC86" s="241">
        <f>DB_FEConversion!AN86</f>
        <v>62750.141999999993</v>
      </c>
      <c r="AD86" s="241">
        <f>DB_FEConversion!AO86</f>
        <v>12237.083500000001</v>
      </c>
      <c r="AE86" s="241">
        <f>DB_FEConversion!AP86</f>
        <v>61.258679999999991</v>
      </c>
      <c r="AF86" s="241">
        <f>DB_FEConversion!AQ86</f>
        <v>8358.0336000000007</v>
      </c>
      <c r="AG86" s="241">
        <f>DB_FEConversion!AR86</f>
        <v>6965.0280000000002</v>
      </c>
      <c r="AH86" s="241">
        <f>DB_FEConversion!AX86</f>
        <v>0</v>
      </c>
      <c r="AI86" s="241">
        <f>SUM(DB_FEConversion!AW86,DB_FEConversion!AY86,DB_FEConversion!AZ86)</f>
        <v>648.29776541841852</v>
      </c>
      <c r="AJ86" s="241">
        <f>DB_FEConversion!BF86</f>
        <v>26972.376303600002</v>
      </c>
      <c r="AK86" s="241">
        <f>SUM(DB_FEConversion!BE86,DB_FEConversion!BG86,DB_FEConversion!BH86)</f>
        <v>180414.27600647014</v>
      </c>
      <c r="AL86" s="241">
        <f>DB_FEConversion!BI86</f>
        <v>24968.714063904001</v>
      </c>
      <c r="AM86" s="241">
        <f>DB_FEConversion!BJ86</f>
        <v>1134.0077759999999</v>
      </c>
      <c r="AN86" s="241">
        <f>DB_FEConversion!BK86</f>
        <v>480.9710399999999</v>
      </c>
      <c r="AO86" s="241">
        <f>DB_FEConversion!BL86</f>
        <v>85050.583200000008</v>
      </c>
      <c r="AP86" s="241">
        <f>DB_FEConversion!BM86</f>
        <v>121258.89599999996</v>
      </c>
      <c r="AQ86" s="241">
        <f>DB_FEConversion!BN86</f>
        <v>60038.395560000004</v>
      </c>
      <c r="AR86" s="241">
        <f>SUM(DB_FEConversion!BP86,DB_FEConversion!BR86)</f>
        <v>28.834406446289083</v>
      </c>
      <c r="AS86" s="241">
        <f>DB_FEConversion!BQ86</f>
        <v>36.210509999999999</v>
      </c>
      <c r="AT86" s="241">
        <f>SUM(DB_FEConversion!BT86,DB_FEConversion!BV86)</f>
        <v>7015.9706625586005</v>
      </c>
      <c r="AU86" s="241">
        <f>DB_FEConversion!BU86</f>
        <v>10923.503850000001</v>
      </c>
      <c r="AV86" s="241">
        <f>SUM(DB_FEConversion!BX86,DB_FEConversion!BZ86)</f>
        <v>3687.5411169433628</v>
      </c>
      <c r="AW86" s="241">
        <f>DB_FEConversion!BY86</f>
        <v>5672.9799000000003</v>
      </c>
      <c r="AX86" s="241">
        <f>DB_FEConversion!CA86</f>
        <v>3519.0373919999997</v>
      </c>
      <c r="AY86" s="241">
        <f>DB_FEConversion!CB86</f>
        <v>16500.39641590909</v>
      </c>
      <c r="AZ86" s="241">
        <f>DB_FEConversion!CC86</f>
        <v>2314443.8232000005</v>
      </c>
      <c r="BA86" s="241">
        <f>DB_FEConversion!CD86</f>
        <v>1318706.3802272726</v>
      </c>
      <c r="BB86" s="241">
        <f>DB_FEConversion!CE86</f>
        <v>1732449.1776000001</v>
      </c>
      <c r="BC86" s="241">
        <f>DB_FEConversion!CG86</f>
        <v>727.16160000000013</v>
      </c>
      <c r="BD86" s="241">
        <f>DB_FEConversion!CH86</f>
        <v>1090.7423999999999</v>
      </c>
      <c r="BE86" s="241">
        <f>DB_FEConversion!CI86</f>
        <v>965.76149999999996</v>
      </c>
      <c r="BF86" s="241">
        <f>DB_FEConversion!CK86</f>
        <v>136706.38080000001</v>
      </c>
      <c r="BG86" s="241">
        <f>DB_FEConversion!CL86</f>
        <v>205059.57119999998</v>
      </c>
      <c r="BH86" s="241">
        <f>DB_FEConversion!CM86</f>
        <v>289728.45</v>
      </c>
      <c r="BI86" s="241">
        <f>DB_FEConversion!CO86</f>
        <v>116345.85600000001</v>
      </c>
      <c r="BJ86" s="241">
        <f>DB_FEConversion!CP86</f>
        <v>175064.15519999995</v>
      </c>
      <c r="BK86" s="241">
        <f>SUM(DB_FEConversion!CS86:CT86)</f>
        <v>0</v>
      </c>
      <c r="BL86" s="241">
        <f>DB_FEConversion!CU86</f>
        <v>0</v>
      </c>
      <c r="BM86" s="241">
        <f>DB_FEConversion!CV86</f>
        <v>0</v>
      </c>
      <c r="BN86" s="241">
        <f>SUM(DB_FEConversion!CX86:CY86)</f>
        <v>0</v>
      </c>
      <c r="BO86" s="241">
        <f>DB_FEConversion!CZ86</f>
        <v>0</v>
      </c>
      <c r="BP86" s="241">
        <f>DB_FEConversion!DA86</f>
        <v>0</v>
      </c>
      <c r="BQ86" s="241">
        <f>SUM(DB_FEConversion!DC86:DD86)</f>
        <v>0</v>
      </c>
      <c r="BR86" s="241">
        <f>DB_FEConversion!DE86</f>
        <v>0</v>
      </c>
      <c r="BS86" s="241">
        <f>DB_FEConversion!DH86</f>
        <v>0</v>
      </c>
      <c r="BT86" s="241">
        <f>DB_FEConversion!DI86</f>
        <v>0</v>
      </c>
      <c r="BU86" s="241">
        <f>DB_FEConversion!DJ86</f>
        <v>0</v>
      </c>
      <c r="BV86" s="241">
        <f>DB_FEConversion!DL86</f>
        <v>0</v>
      </c>
      <c r="BW86" s="241">
        <f>DB_FEConversion!DM86</f>
        <v>0</v>
      </c>
      <c r="BX86" s="241">
        <f>DB_FEConversion!DN86</f>
        <v>0</v>
      </c>
      <c r="BY86" s="241">
        <f>DB_FEConversion!DP86</f>
        <v>0</v>
      </c>
      <c r="BZ86" s="241">
        <f>DB_FEConversion!DQ86</f>
        <v>0</v>
      </c>
      <c r="CA86" s="205">
        <f t="shared" si="25"/>
        <v>6344.9885684462888</v>
      </c>
      <c r="CB86" s="205">
        <f t="shared" si="26"/>
        <v>1334.6739475999998</v>
      </c>
      <c r="CC86" s="205">
        <f t="shared" si="27"/>
        <v>26514.74227046084</v>
      </c>
      <c r="CD86" s="205">
        <f t="shared" si="28"/>
        <v>2756288.2969661593</v>
      </c>
      <c r="CE86" s="205">
        <f t="shared" si="29"/>
        <v>249343.35352999999</v>
      </c>
      <c r="CF86" s="205">
        <f t="shared" si="30"/>
        <v>2888477.0852648541</v>
      </c>
      <c r="CG86" s="205">
        <f t="shared" si="31"/>
        <v>2095913.0298408472</v>
      </c>
      <c r="CH86" s="205">
        <f t="shared" si="32"/>
        <v>212759.34391115891</v>
      </c>
      <c r="CI86" s="241">
        <f>SUM(DB_FEConversion!DS86:DW86)</f>
        <v>11502.214745331043</v>
      </c>
      <c r="CJ86" s="241">
        <f>SUM(DB_FEConversion!DX86:EB86)</f>
        <v>679499.85020560632</v>
      </c>
      <c r="CK86" s="241">
        <f>SUM(DB_FEConversion!EC86:EG86)</f>
        <v>463725.28811837046</v>
      </c>
      <c r="CL86" s="241">
        <f>SUM(DB_FEConversion!EH86:EJ86)</f>
        <v>2397.7621840000002</v>
      </c>
      <c r="CM86" s="241">
        <f>SUM(DB_FEConversion!EK86:EM86)</f>
        <v>238636.94842080001</v>
      </c>
      <c r="CN86" s="241">
        <f>SUM(DB_FEConversion!EN86:EP86)</f>
        <v>154499.09935040001</v>
      </c>
      <c r="CO86" s="205">
        <f t="shared" si="33"/>
        <v>13899.976929331042</v>
      </c>
      <c r="CP86" s="205">
        <f t="shared" si="34"/>
        <v>918136.79862640635</v>
      </c>
      <c r="CQ86" s="205">
        <f t="shared" si="35"/>
        <v>618224.3874687705</v>
      </c>
      <c r="CR86" s="205">
        <f t="shared" si="36"/>
        <v>20244.965497777332</v>
      </c>
      <c r="CS86" s="205">
        <f t="shared" si="37"/>
        <v>3674425.0955925658</v>
      </c>
      <c r="CT86" s="205">
        <f t="shared" si="38"/>
        <v>2714137.4173096176</v>
      </c>
      <c r="CU86" s="267">
        <f t="shared" si="39"/>
        <v>2.1907016505050629</v>
      </c>
      <c r="CV86" s="267">
        <f t="shared" si="40"/>
        <v>0.33310622826973418</v>
      </c>
      <c r="CW86" s="267">
        <f t="shared" si="41"/>
        <v>0.29496662250137129</v>
      </c>
    </row>
    <row r="87" spans="1:101" x14ac:dyDescent="0.2">
      <c r="A87" s="203">
        <v>14</v>
      </c>
      <c r="B87" s="203" t="s">
        <v>35</v>
      </c>
      <c r="C87" s="203">
        <v>2006</v>
      </c>
      <c r="D87" s="204" t="s">
        <v>200</v>
      </c>
      <c r="E87" s="241">
        <f>DB_FEConversion!E87</f>
        <v>0</v>
      </c>
      <c r="F87" s="241">
        <f>DB_FEConversion!F87</f>
        <v>0</v>
      </c>
      <c r="G87" s="241">
        <f>SUM(DB_FEConversion!G87:H87)</f>
        <v>0</v>
      </c>
      <c r="H87" s="241">
        <f>DB_FEConversion!I87</f>
        <v>0</v>
      </c>
      <c r="I87" s="241">
        <f>DB_FEConversion!J87</f>
        <v>0</v>
      </c>
      <c r="J87" s="241">
        <f>SUM(DB_FEConversion!K87:L87)</f>
        <v>0</v>
      </c>
      <c r="K87" s="241">
        <f>DB_FEConversion!M87</f>
        <v>0</v>
      </c>
      <c r="L87" s="241">
        <f>DB_FEConversion!N87</f>
        <v>0</v>
      </c>
      <c r="M87" s="241">
        <f>DB_FEConversion!O87</f>
        <v>3355.1402559999997</v>
      </c>
      <c r="N87" s="241">
        <f>SUM(DB_FEConversion!P87:Q87)</f>
        <v>2306.6155256000002</v>
      </c>
      <c r="O87" s="241">
        <f>DB_FEConversion!S87</f>
        <v>3445.7988693333346</v>
      </c>
      <c r="P87" s="241">
        <f>DB_FEConversion!T87</f>
        <v>580697.35199999996</v>
      </c>
      <c r="Q87" s="241">
        <f>SUM(DB_FEConversion!U87:V87)</f>
        <v>370445.56088</v>
      </c>
      <c r="R87" s="241">
        <f>DB_FEConversion!X87</f>
        <v>1271663.8684444448</v>
      </c>
      <c r="S87" s="241">
        <f>DB_FEConversion!Y87</f>
        <v>538758.09879999992</v>
      </c>
      <c r="T87" s="241">
        <f>SUM(DB_FEConversion!Z87:AB87)</f>
        <v>355587.1127028513</v>
      </c>
      <c r="U87" s="241">
        <f>DB_FEConversion!AD87</f>
        <v>109.48506799999998</v>
      </c>
      <c r="V87" s="241">
        <f>SUM(DB_FEConversion!AE87:AF87)</f>
        <v>2537.9314828000001</v>
      </c>
      <c r="W87" s="241">
        <f>DB_FEConversion!AG87</f>
        <v>35531.003199999999</v>
      </c>
      <c r="X87" s="241">
        <f>SUM(DB_FEConversion!AH87:AI87)</f>
        <v>277322.10911999998</v>
      </c>
      <c r="Y87" s="241">
        <f>DB_FEConversion!AJ87</f>
        <v>31399.491199999997</v>
      </c>
      <c r="Z87" s="241">
        <f>DB_FEConversion!AK87</f>
        <v>0</v>
      </c>
      <c r="AA87" s="241">
        <f>DB_FEConversion!AL87</f>
        <v>0</v>
      </c>
      <c r="AB87" s="241">
        <f>DB_FEConversion!AM87</f>
        <v>0</v>
      </c>
      <c r="AC87" s="241">
        <f>DB_FEConversion!AN87</f>
        <v>0</v>
      </c>
      <c r="AD87" s="241">
        <f>DB_FEConversion!AO87</f>
        <v>0</v>
      </c>
      <c r="AE87" s="241">
        <f>DB_FEConversion!AP87</f>
        <v>3.3112799999999996</v>
      </c>
      <c r="AF87" s="241">
        <f>DB_FEConversion!AQ87</f>
        <v>451.78560000000004</v>
      </c>
      <c r="AG87" s="241">
        <f>DB_FEConversion!AR87</f>
        <v>376.488</v>
      </c>
      <c r="AH87" s="241">
        <f>DB_FEConversion!AX87</f>
        <v>0</v>
      </c>
      <c r="AI87" s="241">
        <f>SUM(DB_FEConversion!AW87,DB_FEConversion!AY87,DB_FEConversion!AZ87)</f>
        <v>6.4707253930848534</v>
      </c>
      <c r="AJ87" s="241">
        <f>DB_FEConversion!BF87</f>
        <v>269.21400870000002</v>
      </c>
      <c r="AK87" s="241">
        <f>SUM(DB_FEConversion!BE87,DB_FEConversion!BG87,DB_FEConversion!BH87)</f>
        <v>1800.7330879455149</v>
      </c>
      <c r="AL87" s="241">
        <f>DB_FEConversion!BI87</f>
        <v>249.215253768</v>
      </c>
      <c r="AM87" s="241">
        <f>DB_FEConversion!BJ87</f>
        <v>43.972631999999997</v>
      </c>
      <c r="AN87" s="241">
        <f>DB_FEConversion!BK87</f>
        <v>18.650279999999995</v>
      </c>
      <c r="AO87" s="241">
        <f>DB_FEConversion!BL87</f>
        <v>3297.9474</v>
      </c>
      <c r="AP87" s="241">
        <f>DB_FEConversion!BM87</f>
        <v>4701.9719999999988</v>
      </c>
      <c r="AQ87" s="241">
        <f>DB_FEConversion!BN87</f>
        <v>2328.0671700000003</v>
      </c>
      <c r="AR87" s="241">
        <f>SUM(DB_FEConversion!BP87,DB_FEConversion!BR87)</f>
        <v>2.296137208007814</v>
      </c>
      <c r="AS87" s="241">
        <f>DB_FEConversion!BQ87</f>
        <v>2.8835100000000002</v>
      </c>
      <c r="AT87" s="241">
        <f>SUM(DB_FEConversion!BT87,DB_FEConversion!BV87)</f>
        <v>558.69474263671918</v>
      </c>
      <c r="AU87" s="241">
        <f>DB_FEConversion!BU87</f>
        <v>869.85885000000007</v>
      </c>
      <c r="AV87" s="241">
        <f>SUM(DB_FEConversion!BX87,DB_FEConversion!BZ87)</f>
        <v>293.64573120117211</v>
      </c>
      <c r="AW87" s="241">
        <f>DB_FEConversion!BY87</f>
        <v>451.74990000000003</v>
      </c>
      <c r="AX87" s="241">
        <f>DB_FEConversion!CA87</f>
        <v>65.704495999999992</v>
      </c>
      <c r="AY87" s="241">
        <f>DB_FEConversion!CB87</f>
        <v>308.08147500000001</v>
      </c>
      <c r="AZ87" s="241">
        <f>DB_FEConversion!CC87</f>
        <v>43213.341600000007</v>
      </c>
      <c r="BA87" s="241">
        <f>DB_FEConversion!CD87</f>
        <v>24621.772499999999</v>
      </c>
      <c r="BB87" s="241">
        <f>DB_FEConversion!CE87</f>
        <v>32346.828800000003</v>
      </c>
      <c r="BC87" s="241">
        <f>DB_FEConversion!CG87</f>
        <v>554.01280000000008</v>
      </c>
      <c r="BD87" s="241">
        <f>DB_FEConversion!CH87</f>
        <v>831.01919999999996</v>
      </c>
      <c r="BE87" s="241">
        <f>DB_FEConversion!CI87</f>
        <v>735.79824999999994</v>
      </c>
      <c r="BF87" s="241">
        <f>DB_FEConversion!CK87</f>
        <v>104154.40640000002</v>
      </c>
      <c r="BG87" s="241">
        <f>DB_FEConversion!CL87</f>
        <v>156231.6096</v>
      </c>
      <c r="BH87" s="241">
        <f>DB_FEConversion!CM87</f>
        <v>220739.47500000001</v>
      </c>
      <c r="BI87" s="241">
        <f>DB_FEConversion!CO87</f>
        <v>88642.04800000001</v>
      </c>
      <c r="BJ87" s="241">
        <f>DB_FEConversion!CP87</f>
        <v>133378.58159999998</v>
      </c>
      <c r="BK87" s="241">
        <f>SUM(DB_FEConversion!CS87:CT87)</f>
        <v>665.75600000000009</v>
      </c>
      <c r="BL87" s="241">
        <f>DB_FEConversion!CU87</f>
        <v>2831.4653891999997</v>
      </c>
      <c r="BM87" s="241">
        <f>DB_FEConversion!CV87</f>
        <v>411.52500000000003</v>
      </c>
      <c r="BN87" s="241">
        <f>SUM(DB_FEConversion!CX87:CY87)</f>
        <v>82074.546000000002</v>
      </c>
      <c r="BO87" s="241">
        <f>DB_FEConversion!CZ87</f>
        <v>107683.14317999998</v>
      </c>
      <c r="BP87" s="241">
        <f>DB_FEConversion!DA87</f>
        <v>135803.25</v>
      </c>
      <c r="BQ87" s="241">
        <f>SUM(DB_FEConversion!DC87:DD87)</f>
        <v>72227.209999999992</v>
      </c>
      <c r="BR87" s="241">
        <f>DB_FEConversion!DE87</f>
        <v>75706.169190000001</v>
      </c>
      <c r="BS87" s="241">
        <f>DB_FEConversion!DH87</f>
        <v>0</v>
      </c>
      <c r="BT87" s="241">
        <f>DB_FEConversion!DI87</f>
        <v>0</v>
      </c>
      <c r="BU87" s="241">
        <f>DB_FEConversion!DJ87</f>
        <v>0</v>
      </c>
      <c r="BV87" s="241">
        <f>DB_FEConversion!DL87</f>
        <v>0</v>
      </c>
      <c r="BW87" s="241">
        <f>DB_FEConversion!DM87</f>
        <v>0</v>
      </c>
      <c r="BX87" s="241">
        <f>DB_FEConversion!DN87</f>
        <v>0</v>
      </c>
      <c r="BY87" s="241">
        <f>DB_FEConversion!DP87</f>
        <v>0</v>
      </c>
      <c r="BZ87" s="241">
        <f>DB_FEConversion!DQ87</f>
        <v>0</v>
      </c>
      <c r="CA87" s="205">
        <f t="shared" si="25"/>
        <v>4799.6786692080077</v>
      </c>
      <c r="CB87" s="205">
        <f t="shared" si="26"/>
        <v>5971.9836248000001</v>
      </c>
      <c r="CC87" s="205">
        <f t="shared" si="27"/>
        <v>7464.2560825264181</v>
      </c>
      <c r="CD87" s="205">
        <f t="shared" si="28"/>
        <v>850248.29095133662</v>
      </c>
      <c r="CE87" s="205">
        <f t="shared" si="29"/>
        <v>635230.17251000006</v>
      </c>
      <c r="CF87" s="205">
        <f t="shared" si="30"/>
        <v>1936653.1801523904</v>
      </c>
      <c r="CG87" s="205">
        <f t="shared" si="31"/>
        <v>766621.09295496927</v>
      </c>
      <c r="CH87" s="205">
        <f t="shared" si="32"/>
        <v>565123.61339285132</v>
      </c>
      <c r="CI87" s="241">
        <f>SUM(DB_FEConversion!DS87:DW87)</f>
        <v>4225.8463483349815</v>
      </c>
      <c r="CJ87" s="241">
        <f>SUM(DB_FEConversion!DX87:EB87)</f>
        <v>246512.27334059647</v>
      </c>
      <c r="CK87" s="241">
        <f>SUM(DB_FEConversion!EC87:EG87)</f>
        <v>168717.36434600523</v>
      </c>
      <c r="CL87" s="241">
        <f>SUM(DB_FEConversion!EH87:EJ87)</f>
        <v>254.50213119999995</v>
      </c>
      <c r="CM87" s="241">
        <f>SUM(DB_FEConversion!EK87:EM87)</f>
        <v>29838.639931199992</v>
      </c>
      <c r="CN87" s="241">
        <f>SUM(DB_FEConversion!EN87:EP87)</f>
        <v>20608.041430399997</v>
      </c>
      <c r="CO87" s="205">
        <f t="shared" si="33"/>
        <v>4480.3484795349814</v>
      </c>
      <c r="CP87" s="205">
        <f t="shared" si="34"/>
        <v>276350.91327179648</v>
      </c>
      <c r="CQ87" s="205">
        <f t="shared" si="35"/>
        <v>189325.40577640521</v>
      </c>
      <c r="CR87" s="205">
        <f t="shared" si="36"/>
        <v>9280.0271487429891</v>
      </c>
      <c r="CS87" s="205">
        <f t="shared" si="37"/>
        <v>1126599.2042231332</v>
      </c>
      <c r="CT87" s="205">
        <f t="shared" si="38"/>
        <v>955946.49873137451</v>
      </c>
      <c r="CU87" s="267">
        <f t="shared" si="39"/>
        <v>0.93346842326723534</v>
      </c>
      <c r="CV87" s="267">
        <f t="shared" si="40"/>
        <v>0.32502377977448149</v>
      </c>
      <c r="CW87" s="267">
        <f t="shared" si="41"/>
        <v>0.2469608617819834</v>
      </c>
    </row>
    <row r="88" spans="1:101" x14ac:dyDescent="0.2">
      <c r="A88" s="203">
        <v>15</v>
      </c>
      <c r="B88" s="203" t="s">
        <v>36</v>
      </c>
      <c r="C88" s="203">
        <v>2006</v>
      </c>
      <c r="D88" s="204" t="s">
        <v>200</v>
      </c>
      <c r="E88" s="241">
        <f>DB_FEConversion!E88</f>
        <v>0</v>
      </c>
      <c r="F88" s="241">
        <f>DB_FEConversion!F88</f>
        <v>0</v>
      </c>
      <c r="G88" s="241">
        <f>SUM(DB_FEConversion!G88:H88)</f>
        <v>0</v>
      </c>
      <c r="H88" s="241">
        <f>DB_FEConversion!I88</f>
        <v>0</v>
      </c>
      <c r="I88" s="241">
        <f>DB_FEConversion!J88</f>
        <v>0</v>
      </c>
      <c r="J88" s="241">
        <f>SUM(DB_FEConversion!K88:L88)</f>
        <v>0</v>
      </c>
      <c r="K88" s="241">
        <f>DB_FEConversion!M88</f>
        <v>0</v>
      </c>
      <c r="L88" s="241">
        <f>DB_FEConversion!N88</f>
        <v>0</v>
      </c>
      <c r="M88" s="241">
        <f>DB_FEConversion!O88</f>
        <v>12232.38848</v>
      </c>
      <c r="N88" s="241">
        <f>SUM(DB_FEConversion!P88:Q88)</f>
        <v>8409.6088479999999</v>
      </c>
      <c r="O88" s="241">
        <f>DB_FEConversion!S88</f>
        <v>12562.917546666667</v>
      </c>
      <c r="P88" s="241">
        <f>DB_FEConversion!T88</f>
        <v>2117144.16</v>
      </c>
      <c r="Q88" s="241">
        <f>SUM(DB_FEConversion!U88:V88)</f>
        <v>1350594.5104</v>
      </c>
      <c r="R88" s="241">
        <f>DB_FEConversion!X88</f>
        <v>4636314.8088888889</v>
      </c>
      <c r="S88" s="241">
        <f>DB_FEConversion!Y88</f>
        <v>1964239.3039999998</v>
      </c>
      <c r="T88" s="241">
        <f>SUM(DB_FEConversion!Z88:AB88)</f>
        <v>1296422.614012718</v>
      </c>
      <c r="U88" s="241">
        <f>DB_FEConversion!AD88</f>
        <v>308.02571799999998</v>
      </c>
      <c r="V88" s="241">
        <f>SUM(DB_FEConversion!AE88:AF88)</f>
        <v>7140.2263478000004</v>
      </c>
      <c r="W88" s="241">
        <f>DB_FEConversion!AG88</f>
        <v>99963.06319999999</v>
      </c>
      <c r="X88" s="241">
        <f>SUM(DB_FEConversion!AH88:AI88)</f>
        <v>780219.10511999996</v>
      </c>
      <c r="Y88" s="241">
        <f>DB_FEConversion!AJ88</f>
        <v>88339.451199999996</v>
      </c>
      <c r="Z88" s="241">
        <f>DB_FEConversion!AK88</f>
        <v>5594.96</v>
      </c>
      <c r="AA88" s="241">
        <f>DB_FEConversion!AL88</f>
        <v>6062.4564</v>
      </c>
      <c r="AB88" s="241">
        <f>DB_FEConversion!AM88</f>
        <v>497951.44</v>
      </c>
      <c r="AC88" s="241">
        <f>DB_FEConversion!AN88</f>
        <v>1369957.68</v>
      </c>
      <c r="AD88" s="241">
        <f>DB_FEConversion!AO88</f>
        <v>267159.34000000003</v>
      </c>
      <c r="AE88" s="241">
        <f>DB_FEConversion!AP88</f>
        <v>244.20689999999996</v>
      </c>
      <c r="AF88" s="241">
        <f>DB_FEConversion!AQ88</f>
        <v>33319.188000000002</v>
      </c>
      <c r="AG88" s="241">
        <f>DB_FEConversion!AR88</f>
        <v>27765.99</v>
      </c>
      <c r="AH88" s="241">
        <f>DB_FEConversion!AX88</f>
        <v>0</v>
      </c>
      <c r="AI88" s="241">
        <f>SUM(DB_FEConversion!AW88,DB_FEConversion!AY88,DB_FEConversion!AZ88)</f>
        <v>433.46202470481438</v>
      </c>
      <c r="AJ88" s="241">
        <f>DB_FEConversion!BF88</f>
        <v>18034.152618299995</v>
      </c>
      <c r="AK88" s="241">
        <f>SUM(DB_FEConversion!BE88,DB_FEConversion!BG88,DB_FEConversion!BH88)</f>
        <v>120627.80644160458</v>
      </c>
      <c r="AL88" s="241">
        <f>DB_FEConversion!BI88</f>
        <v>16694.472709511996</v>
      </c>
      <c r="AM88" s="241">
        <f>DB_FEConversion!BJ88</f>
        <v>9246.8478960000011</v>
      </c>
      <c r="AN88" s="241">
        <f>DB_FEConversion!BK88</f>
        <v>3921.9008399999998</v>
      </c>
      <c r="AO88" s="241">
        <f>DB_FEConversion!BL88</f>
        <v>693513.59220000007</v>
      </c>
      <c r="AP88" s="241">
        <f>DB_FEConversion!BM88</f>
        <v>988760.91599999997</v>
      </c>
      <c r="AQ88" s="241">
        <f>DB_FEConversion!BN88</f>
        <v>489560.93901000009</v>
      </c>
      <c r="AR88" s="241">
        <f>SUM(DB_FEConversion!BP88,DB_FEConversion!BR88)</f>
        <v>350.73207392871115</v>
      </c>
      <c r="AS88" s="241">
        <f>DB_FEConversion!BQ88</f>
        <v>440.45252999999997</v>
      </c>
      <c r="AT88" s="241">
        <f>SUM(DB_FEConversion!BT88,DB_FEConversion!BV88)</f>
        <v>85339.920059941476</v>
      </c>
      <c r="AU88" s="241">
        <f>DB_FEConversion!BU88</f>
        <v>132869.84655000002</v>
      </c>
      <c r="AV88" s="241">
        <f>SUM(DB_FEConversion!BX88,DB_FEConversion!BZ88)</f>
        <v>44854.016539306678</v>
      </c>
      <c r="AW88" s="241">
        <f>DB_FEConversion!BY88</f>
        <v>69004.229700000011</v>
      </c>
      <c r="AX88" s="241">
        <f>DB_FEConversion!CA88</f>
        <v>30070.145039999999</v>
      </c>
      <c r="AY88" s="241">
        <f>DB_FEConversion!CB88</f>
        <v>140995.74917045454</v>
      </c>
      <c r="AZ88" s="241">
        <f>DB_FEConversion!CC88</f>
        <v>19776903.084000003</v>
      </c>
      <c r="BA88" s="241">
        <f>DB_FEConversion!CD88</f>
        <v>11268334.973863635</v>
      </c>
      <c r="BB88" s="241">
        <f>DB_FEConversion!CE88</f>
        <v>14803763.712000001</v>
      </c>
      <c r="BC88" s="241">
        <f>DB_FEConversion!CG88</f>
        <v>10369.321600000003</v>
      </c>
      <c r="BD88" s="241">
        <f>DB_FEConversion!CH88</f>
        <v>15553.982400000001</v>
      </c>
      <c r="BE88" s="241">
        <f>DB_FEConversion!CI88</f>
        <v>13771.75525</v>
      </c>
      <c r="BF88" s="241">
        <f>DB_FEConversion!CK88</f>
        <v>1949432.4608000005</v>
      </c>
      <c r="BG88" s="241">
        <f>DB_FEConversion!CL88</f>
        <v>2924148.6911999998</v>
      </c>
      <c r="BH88" s="241">
        <f>DB_FEConversion!CM88</f>
        <v>4131526.5749999997</v>
      </c>
      <c r="BI88" s="241">
        <f>DB_FEConversion!CO88</f>
        <v>1659091.4560000002</v>
      </c>
      <c r="BJ88" s="241">
        <f>DB_FEConversion!CP88</f>
        <v>2496414.1751999995</v>
      </c>
      <c r="BK88" s="241">
        <f>SUM(DB_FEConversion!CS88:CT88)</f>
        <v>4087.1376000000005</v>
      </c>
      <c r="BL88" s="241">
        <f>DB_FEConversion!CU88</f>
        <v>17382.627652320003</v>
      </c>
      <c r="BM88" s="241">
        <f>DB_FEConversion!CV88</f>
        <v>2526.3900000000003</v>
      </c>
      <c r="BN88" s="241">
        <f>SUM(DB_FEConversion!CX88:CY88)</f>
        <v>503863.22160000005</v>
      </c>
      <c r="BO88" s="241">
        <f>DB_FEConversion!CZ88</f>
        <v>661076.7659280001</v>
      </c>
      <c r="BP88" s="241">
        <f>DB_FEConversion!DA88</f>
        <v>833708.70000000007</v>
      </c>
      <c r="BQ88" s="241">
        <f>SUM(DB_FEConversion!DC88:DD88)</f>
        <v>443409.51600000006</v>
      </c>
      <c r="BR88" s="241">
        <f>DB_FEConversion!DE88</f>
        <v>464767.16792400012</v>
      </c>
      <c r="BS88" s="241">
        <f>DB_FEConversion!DH88</f>
        <v>0</v>
      </c>
      <c r="BT88" s="241">
        <f>DB_FEConversion!DI88</f>
        <v>0</v>
      </c>
      <c r="BU88" s="241">
        <f>DB_FEConversion!DJ88</f>
        <v>0</v>
      </c>
      <c r="BV88" s="241">
        <f>DB_FEConversion!DL88</f>
        <v>0</v>
      </c>
      <c r="BW88" s="241">
        <f>DB_FEConversion!DM88</f>
        <v>0</v>
      </c>
      <c r="BX88" s="241">
        <f>DB_FEConversion!DN88</f>
        <v>0</v>
      </c>
      <c r="BY88" s="241">
        <f>DB_FEConversion!DP88</f>
        <v>0</v>
      </c>
      <c r="BZ88" s="241">
        <f>DB_FEConversion!DQ88</f>
        <v>0</v>
      </c>
      <c r="CA88" s="205">
        <f t="shared" si="25"/>
        <v>72503.765307928712</v>
      </c>
      <c r="CB88" s="205">
        <f t="shared" si="26"/>
        <v>41786.671430319999</v>
      </c>
      <c r="CC88" s="205">
        <f t="shared" si="27"/>
        <v>187414.85757962603</v>
      </c>
      <c r="CD88" s="205">
        <f t="shared" si="28"/>
        <v>25775464.282478243</v>
      </c>
      <c r="CE88" s="205">
        <f t="shared" si="29"/>
        <v>5068689.8140779994</v>
      </c>
      <c r="CF88" s="205">
        <f t="shared" si="30"/>
        <v>24129450.565314129</v>
      </c>
      <c r="CG88" s="205">
        <f t="shared" si="31"/>
        <v>19804878.197458819</v>
      </c>
      <c r="CH88" s="205">
        <f t="shared" si="32"/>
        <v>4326608.1868367177</v>
      </c>
      <c r="CI88" s="241">
        <f>SUM(DB_FEConversion!DS88:DW88)</f>
        <v>115921.72962161779</v>
      </c>
      <c r="CJ88" s="241">
        <f>SUM(DB_FEConversion!DX88:EB88)</f>
        <v>6709521.0480479253</v>
      </c>
      <c r="CK88" s="241">
        <f>SUM(DB_FEConversion!EC88:EG88)</f>
        <v>4543237.0868140021</v>
      </c>
      <c r="CL88" s="241">
        <f>SUM(DB_FEConversion!EH88:EJ88)</f>
        <v>18076.660993199999</v>
      </c>
      <c r="CM88" s="241">
        <f>SUM(DB_FEConversion!EK88:EM88)</f>
        <v>2075181.865092</v>
      </c>
      <c r="CN88" s="241">
        <f>SUM(DB_FEConversion!EN88:EP88)</f>
        <v>1422495.3625727999</v>
      </c>
      <c r="CO88" s="205">
        <f t="shared" si="33"/>
        <v>133998.39061481779</v>
      </c>
      <c r="CP88" s="205">
        <f t="shared" si="34"/>
        <v>8784702.9131399244</v>
      </c>
      <c r="CQ88" s="205">
        <f t="shared" si="35"/>
        <v>5965732.4493868016</v>
      </c>
      <c r="CR88" s="205">
        <f t="shared" si="36"/>
        <v>206502.15592274652</v>
      </c>
      <c r="CS88" s="205">
        <f t="shared" si="37"/>
        <v>34560167.195618168</v>
      </c>
      <c r="CT88" s="205">
        <f t="shared" si="38"/>
        <v>25770610.64684562</v>
      </c>
      <c r="CU88" s="267">
        <f t="shared" si="39"/>
        <v>1.8481576790628318</v>
      </c>
      <c r="CV88" s="267">
        <f t="shared" si="40"/>
        <v>0.3408164763538955</v>
      </c>
      <c r="CW88" s="267">
        <f t="shared" si="41"/>
        <v>0.30122540466581965</v>
      </c>
    </row>
    <row r="89" spans="1:101" x14ac:dyDescent="0.2">
      <c r="A89" s="203">
        <v>16</v>
      </c>
      <c r="B89" s="203" t="s">
        <v>37</v>
      </c>
      <c r="C89" s="203">
        <v>2006</v>
      </c>
      <c r="D89" s="204" t="s">
        <v>200</v>
      </c>
      <c r="E89" s="241">
        <f>DB_FEConversion!E89</f>
        <v>0</v>
      </c>
      <c r="F89" s="241">
        <f>DB_FEConversion!F89</f>
        <v>0</v>
      </c>
      <c r="G89" s="241">
        <f>SUM(DB_FEConversion!G89:H89)</f>
        <v>0</v>
      </c>
      <c r="H89" s="241">
        <f>DB_FEConversion!I89</f>
        <v>0</v>
      </c>
      <c r="I89" s="241">
        <f>DB_FEConversion!J89</f>
        <v>0</v>
      </c>
      <c r="J89" s="241">
        <f>SUM(DB_FEConversion!K89:L89)</f>
        <v>0</v>
      </c>
      <c r="K89" s="241">
        <f>DB_FEConversion!M89</f>
        <v>0</v>
      </c>
      <c r="L89" s="241">
        <f>DB_FEConversion!N89</f>
        <v>0</v>
      </c>
      <c r="M89" s="241">
        <f>DB_FEConversion!O89</f>
        <v>39.565551999999997</v>
      </c>
      <c r="N89" s="241">
        <f>SUM(DB_FEConversion!P89:Q89)</f>
        <v>27.200805200000005</v>
      </c>
      <c r="O89" s="241">
        <f>DB_FEConversion!S89</f>
        <v>40.634645333333339</v>
      </c>
      <c r="P89" s="241">
        <f>DB_FEConversion!T89</f>
        <v>6847.884</v>
      </c>
      <c r="Q89" s="241">
        <f>SUM(DB_FEConversion!U89:V89)</f>
        <v>4368.4859600000009</v>
      </c>
      <c r="R89" s="241">
        <f>DB_FEConversion!X89</f>
        <v>14996.119111111113</v>
      </c>
      <c r="S89" s="241">
        <f>DB_FEConversion!Y89</f>
        <v>6353.3145999999997</v>
      </c>
      <c r="T89" s="241">
        <f>SUM(DB_FEConversion!Z89:AB89)</f>
        <v>4193.2674418051292</v>
      </c>
      <c r="U89" s="241">
        <f>DB_FEConversion!AD89</f>
        <v>4.6115300000000001</v>
      </c>
      <c r="V89" s="241">
        <f>SUM(DB_FEConversion!AE89:AF89)</f>
        <v>106.89811300000002</v>
      </c>
      <c r="W89" s="241">
        <f>DB_FEConversion!AG89</f>
        <v>1496.5720000000001</v>
      </c>
      <c r="X89" s="241">
        <f>SUM(DB_FEConversion!AH89:AI89)</f>
        <v>11680.855200000002</v>
      </c>
      <c r="Y89" s="241">
        <f>DB_FEConversion!AJ89</f>
        <v>1322.5519999999999</v>
      </c>
      <c r="Z89" s="241">
        <f>DB_FEConversion!AK89</f>
        <v>0.58200000000000007</v>
      </c>
      <c r="AA89" s="241">
        <f>DB_FEConversion!AL89</f>
        <v>0.63062999999999991</v>
      </c>
      <c r="AB89" s="241">
        <f>DB_FEConversion!AM89</f>
        <v>51.798000000000002</v>
      </c>
      <c r="AC89" s="241">
        <f>DB_FEConversion!AN89</f>
        <v>142.50599999999997</v>
      </c>
      <c r="AD89" s="241">
        <f>DB_FEConversion!AO89</f>
        <v>27.790500000000005</v>
      </c>
      <c r="AE89" s="241">
        <f>DB_FEConversion!AP89</f>
        <v>0.13796999999999998</v>
      </c>
      <c r="AF89" s="241">
        <f>DB_FEConversion!AQ89</f>
        <v>18.824400000000001</v>
      </c>
      <c r="AG89" s="241">
        <f>DB_FEConversion!AR89</f>
        <v>15.687000000000001</v>
      </c>
      <c r="AH89" s="241">
        <f>DB_FEConversion!AX89</f>
        <v>0</v>
      </c>
      <c r="AI89" s="241">
        <f>SUM(DB_FEConversion!AW89,DB_FEConversion!AY89,DB_FEConversion!AZ89)</f>
        <v>35.397548082289624</v>
      </c>
      <c r="AJ89" s="241">
        <f>DB_FEConversion!BF89</f>
        <v>1472.71213635</v>
      </c>
      <c r="AK89" s="241">
        <f>SUM(DB_FEConversion!BE89,DB_FEConversion!BG89,DB_FEConversion!BH89)</f>
        <v>9850.7558568380373</v>
      </c>
      <c r="AL89" s="241">
        <f>DB_FEConversion!BI89</f>
        <v>1363.310663364</v>
      </c>
      <c r="AM89" s="241">
        <f>DB_FEConversion!BJ89</f>
        <v>9.7225920000000006</v>
      </c>
      <c r="AN89" s="241">
        <f>DB_FEConversion!BK89</f>
        <v>4.1236799999999993</v>
      </c>
      <c r="AO89" s="241">
        <f>DB_FEConversion!BL89</f>
        <v>729.19440000000009</v>
      </c>
      <c r="AP89" s="241">
        <f>DB_FEConversion!BM89</f>
        <v>1039.6319999999998</v>
      </c>
      <c r="AQ89" s="241">
        <f>DB_FEConversion!BN89</f>
        <v>514.74851999999998</v>
      </c>
      <c r="AR89" s="241">
        <f>SUM(DB_FEConversion!BP89,DB_FEConversion!BR89)</f>
        <v>12.907598777343757</v>
      </c>
      <c r="AS89" s="241">
        <f>DB_FEConversion!BQ89</f>
        <v>16.209479999999999</v>
      </c>
      <c r="AT89" s="241">
        <f>SUM(DB_FEConversion!BT89,DB_FEConversion!BV89)</f>
        <v>3140.6692735156275</v>
      </c>
      <c r="AU89" s="241">
        <f>DB_FEConversion!BU89</f>
        <v>4889.8598000000011</v>
      </c>
      <c r="AV89" s="241">
        <f>SUM(DB_FEConversion!BX89,DB_FEConversion!BZ89)</f>
        <v>1650.7120166015641</v>
      </c>
      <c r="AW89" s="241">
        <f>DB_FEConversion!BY89</f>
        <v>2539.4852000000001</v>
      </c>
      <c r="AX89" s="241">
        <f>DB_FEConversion!CA89</f>
        <v>158.72313599999998</v>
      </c>
      <c r="AY89" s="241">
        <f>DB_FEConversion!CB89</f>
        <v>744.23609999999985</v>
      </c>
      <c r="AZ89" s="241">
        <f>DB_FEConversion!CC89</f>
        <v>104390.9856</v>
      </c>
      <c r="BA89" s="241">
        <f>DB_FEConversion!CD89</f>
        <v>59479.109999999986</v>
      </c>
      <c r="BB89" s="241">
        <f>DB_FEConversion!CE89</f>
        <v>78140.620800000004</v>
      </c>
      <c r="BC89" s="241">
        <f>DB_FEConversion!CG89</f>
        <v>28.371200000000005</v>
      </c>
      <c r="BD89" s="241">
        <f>DB_FEConversion!CH89</f>
        <v>42.556800000000003</v>
      </c>
      <c r="BE89" s="241">
        <f>DB_FEConversion!CI89</f>
        <v>37.680500000000002</v>
      </c>
      <c r="BF89" s="241">
        <f>DB_FEConversion!CK89</f>
        <v>5333.7856000000011</v>
      </c>
      <c r="BG89" s="241">
        <f>DB_FEConversion!CL89</f>
        <v>8000.6783999999998</v>
      </c>
      <c r="BH89" s="241">
        <f>DB_FEConversion!CM89</f>
        <v>11304.15</v>
      </c>
      <c r="BI89" s="241">
        <f>DB_FEConversion!CO89</f>
        <v>4539.3920000000007</v>
      </c>
      <c r="BJ89" s="241">
        <f>DB_FEConversion!CP89</f>
        <v>6830.366399999999</v>
      </c>
      <c r="BK89" s="241">
        <f>SUM(DB_FEConversion!CS89:CT89)</f>
        <v>0</v>
      </c>
      <c r="BL89" s="241">
        <f>DB_FEConversion!CU89</f>
        <v>0</v>
      </c>
      <c r="BM89" s="241">
        <f>DB_FEConversion!CV89</f>
        <v>0</v>
      </c>
      <c r="BN89" s="241">
        <f>SUM(DB_FEConversion!CX89:CY89)</f>
        <v>0</v>
      </c>
      <c r="BO89" s="241">
        <f>DB_FEConversion!CZ89</f>
        <v>0</v>
      </c>
      <c r="BP89" s="241">
        <f>DB_FEConversion!DA89</f>
        <v>0</v>
      </c>
      <c r="BQ89" s="241">
        <f>SUM(DB_FEConversion!DC89:DD89)</f>
        <v>0</v>
      </c>
      <c r="BR89" s="241">
        <f>DB_FEConversion!DE89</f>
        <v>0</v>
      </c>
      <c r="BS89" s="241">
        <f>DB_FEConversion!DH89</f>
        <v>0</v>
      </c>
      <c r="BT89" s="241">
        <f>DB_FEConversion!DI89</f>
        <v>0</v>
      </c>
      <c r="BU89" s="241">
        <f>DB_FEConversion!DJ89</f>
        <v>0</v>
      </c>
      <c r="BV89" s="241">
        <f>DB_FEConversion!DL89</f>
        <v>0</v>
      </c>
      <c r="BW89" s="241">
        <f>DB_FEConversion!DM89</f>
        <v>0</v>
      </c>
      <c r="BX89" s="241">
        <f>DB_FEConversion!DN89</f>
        <v>0</v>
      </c>
      <c r="BY89" s="241">
        <f>DB_FEConversion!DP89</f>
        <v>0</v>
      </c>
      <c r="BZ89" s="241">
        <f>DB_FEConversion!DQ89</f>
        <v>0</v>
      </c>
      <c r="CA89" s="205">
        <f t="shared" si="25"/>
        <v>254.62157877734376</v>
      </c>
      <c r="CB89" s="205">
        <f t="shared" si="26"/>
        <v>85.967085200000014</v>
      </c>
      <c r="CC89" s="205">
        <f t="shared" si="27"/>
        <v>969.60121641562284</v>
      </c>
      <c r="CD89" s="205">
        <f t="shared" si="28"/>
        <v>123482.42540986562</v>
      </c>
      <c r="CE89" s="205">
        <f t="shared" si="29"/>
        <v>17259.024160000001</v>
      </c>
      <c r="CF89" s="205">
        <f t="shared" si="30"/>
        <v>108493.12816794914</v>
      </c>
      <c r="CG89" s="205">
        <f t="shared" si="31"/>
        <v>93928.128099965572</v>
      </c>
      <c r="CH89" s="205">
        <f t="shared" si="32"/>
        <v>13563.119041805128</v>
      </c>
      <c r="CI89" s="241">
        <f>SUM(DB_FEConversion!DS89:DW89)</f>
        <v>1832.2711054963779</v>
      </c>
      <c r="CJ89" s="241">
        <f>SUM(DB_FEConversion!DX89:EB89)</f>
        <v>105942.867328027</v>
      </c>
      <c r="CK89" s="241">
        <f>SUM(DB_FEConversion!EC89:EG89)</f>
        <v>72385.702841608465</v>
      </c>
      <c r="CL89" s="241">
        <f>SUM(DB_FEConversion!EH89:EJ89)</f>
        <v>40.591977200000002</v>
      </c>
      <c r="CM89" s="241">
        <f>SUM(DB_FEConversion!EK89:EM89)</f>
        <v>4660.2074231999995</v>
      </c>
      <c r="CN89" s="241">
        <f>SUM(DB_FEConversion!EN89:EP89)</f>
        <v>3194.5503903999993</v>
      </c>
      <c r="CO89" s="205">
        <f t="shared" si="33"/>
        <v>1872.8630826963779</v>
      </c>
      <c r="CP89" s="205">
        <f t="shared" si="34"/>
        <v>110603.074751227</v>
      </c>
      <c r="CQ89" s="205">
        <f t="shared" si="35"/>
        <v>75580.253232008457</v>
      </c>
      <c r="CR89" s="205">
        <f t="shared" si="36"/>
        <v>2127.4846614737216</v>
      </c>
      <c r="CS89" s="205">
        <f t="shared" si="37"/>
        <v>234085.50016109261</v>
      </c>
      <c r="CT89" s="205">
        <f t="shared" si="38"/>
        <v>169508.38133197403</v>
      </c>
      <c r="CU89" s="267">
        <f t="shared" si="39"/>
        <v>7.3554766712609254</v>
      </c>
      <c r="CV89" s="267">
        <f t="shared" si="40"/>
        <v>0.89569891734885188</v>
      </c>
      <c r="CW89" s="267">
        <f t="shared" si="41"/>
        <v>0.80466048627701925</v>
      </c>
    </row>
    <row r="90" spans="1:101" x14ac:dyDescent="0.2">
      <c r="A90" s="203">
        <v>17</v>
      </c>
      <c r="B90" s="203" t="s">
        <v>38</v>
      </c>
      <c r="C90" s="203">
        <v>2006</v>
      </c>
      <c r="D90" s="204" t="s">
        <v>200</v>
      </c>
      <c r="E90" s="241">
        <f>DB_FEConversion!E90</f>
        <v>0</v>
      </c>
      <c r="F90" s="241">
        <f>DB_FEConversion!F90</f>
        <v>0</v>
      </c>
      <c r="G90" s="241">
        <f>SUM(DB_FEConversion!G90:H90)</f>
        <v>0</v>
      </c>
      <c r="H90" s="241">
        <f>DB_FEConversion!I90</f>
        <v>0</v>
      </c>
      <c r="I90" s="241">
        <f>DB_FEConversion!J90</f>
        <v>0</v>
      </c>
      <c r="J90" s="241">
        <f>SUM(DB_FEConversion!K90:L90)</f>
        <v>0</v>
      </c>
      <c r="K90" s="241">
        <f>DB_FEConversion!M90</f>
        <v>0</v>
      </c>
      <c r="L90" s="241">
        <f>DB_FEConversion!N90</f>
        <v>0</v>
      </c>
      <c r="M90" s="241">
        <f>DB_FEConversion!O90</f>
        <v>10578.79888</v>
      </c>
      <c r="N90" s="241">
        <f>SUM(DB_FEConversion!P90:Q90)</f>
        <v>7272.7873879999997</v>
      </c>
      <c r="O90" s="241">
        <f>DB_FEConversion!S90</f>
        <v>10864.646613333336</v>
      </c>
      <c r="P90" s="241">
        <f>DB_FEConversion!T90</f>
        <v>1830945.96</v>
      </c>
      <c r="Q90" s="241">
        <f>SUM(DB_FEConversion!U90:V90)</f>
        <v>1168019.4524000001</v>
      </c>
      <c r="R90" s="241">
        <f>DB_FEConversion!X90</f>
        <v>4009571.9644444454</v>
      </c>
      <c r="S90" s="241">
        <f>DB_FEConversion!Y90</f>
        <v>1698710.9739999999</v>
      </c>
      <c r="T90" s="241">
        <f>SUM(DB_FEConversion!Z90:AB90)</f>
        <v>1121170.5808352819</v>
      </c>
      <c r="U90" s="241">
        <f>DB_FEConversion!AD90</f>
        <v>128.80452199999999</v>
      </c>
      <c r="V90" s="241">
        <f>SUM(DB_FEConversion!AE90:AF90)</f>
        <v>2985.7683562000002</v>
      </c>
      <c r="W90" s="241">
        <f>DB_FEConversion!AG90</f>
        <v>41800.712799999994</v>
      </c>
      <c r="X90" s="241">
        <f>SUM(DB_FEConversion!AH90:AI90)</f>
        <v>326257.65648000001</v>
      </c>
      <c r="Y90" s="241">
        <f>DB_FEConversion!AJ90</f>
        <v>36940.164799999999</v>
      </c>
      <c r="Z90" s="241">
        <f>DB_FEConversion!AK90</f>
        <v>0</v>
      </c>
      <c r="AA90" s="241">
        <f>DB_FEConversion!AL90</f>
        <v>0</v>
      </c>
      <c r="AB90" s="241">
        <f>DB_FEConversion!AM90</f>
        <v>0</v>
      </c>
      <c r="AC90" s="241">
        <f>DB_FEConversion!AN90</f>
        <v>0</v>
      </c>
      <c r="AD90" s="241">
        <f>DB_FEConversion!AO90</f>
        <v>0</v>
      </c>
      <c r="AE90" s="241">
        <f>DB_FEConversion!AP90</f>
        <v>0</v>
      </c>
      <c r="AF90" s="241">
        <f>DB_FEConversion!AQ90</f>
        <v>0</v>
      </c>
      <c r="AG90" s="241">
        <f>DB_FEConversion!AR90</f>
        <v>0</v>
      </c>
      <c r="AH90" s="241">
        <f>DB_FEConversion!AX90</f>
        <v>0</v>
      </c>
      <c r="AI90" s="241">
        <f>SUM(DB_FEConversion!AW90,DB_FEConversion!AY90,DB_FEConversion!AZ90)</f>
        <v>3235.5158498061683</v>
      </c>
      <c r="AJ90" s="241">
        <f>DB_FEConversion!BF90</f>
        <v>134613.37627920002</v>
      </c>
      <c r="AK90" s="241">
        <f>SUM(DB_FEConversion!BE90,DB_FEConversion!BG90,DB_FEConversion!BH90)</f>
        <v>900409.16487424716</v>
      </c>
      <c r="AL90" s="241">
        <f>DB_FEConversion!BI90</f>
        <v>124613.525469888</v>
      </c>
      <c r="AM90" s="241">
        <f>DB_FEConversion!BJ90</f>
        <v>879.45263999999997</v>
      </c>
      <c r="AN90" s="241">
        <f>DB_FEConversion!BK90</f>
        <v>373.00560000000002</v>
      </c>
      <c r="AO90" s="241">
        <f>DB_FEConversion!BL90</f>
        <v>65958.948000000004</v>
      </c>
      <c r="AP90" s="241">
        <f>DB_FEConversion!BM90</f>
        <v>94039.44</v>
      </c>
      <c r="AQ90" s="241">
        <f>DB_FEConversion!BN90</f>
        <v>46561.343399999998</v>
      </c>
      <c r="AR90" s="241">
        <f>SUM(DB_FEConversion!BP90,DB_FEConversion!BR90)</f>
        <v>4.730734951171879</v>
      </c>
      <c r="AS90" s="241">
        <f>DB_FEConversion!BQ90</f>
        <v>5.9409000000000001</v>
      </c>
      <c r="AT90" s="241">
        <f>SUM(DB_FEConversion!BT90,DB_FEConversion!BV90)</f>
        <v>1151.0796205078136</v>
      </c>
      <c r="AU90" s="241">
        <f>DB_FEConversion!BU90</f>
        <v>1792.1715000000002</v>
      </c>
      <c r="AV90" s="241">
        <f>SUM(DB_FEConversion!BX90,DB_FEConversion!BZ90)</f>
        <v>604.99874267578184</v>
      </c>
      <c r="AW90" s="241">
        <f>DB_FEConversion!BY90</f>
        <v>930.74099999999999</v>
      </c>
      <c r="AX90" s="241">
        <f>DB_FEConversion!CA90</f>
        <v>470.166944</v>
      </c>
      <c r="AY90" s="241">
        <f>DB_FEConversion!CB90</f>
        <v>2204.5633772727269</v>
      </c>
      <c r="AZ90" s="241">
        <f>DB_FEConversion!CC90</f>
        <v>309225.18240000005</v>
      </c>
      <c r="BA90" s="241">
        <f>DB_FEConversion!CD90</f>
        <v>176187.99681818177</v>
      </c>
      <c r="BB90" s="241">
        <f>DB_FEConversion!CE90</f>
        <v>231466.80320000002</v>
      </c>
      <c r="BC90" s="241">
        <f>DB_FEConversion!CG90</f>
        <v>3642.3199999999997</v>
      </c>
      <c r="BD90" s="241">
        <f>DB_FEConversion!CH90</f>
        <v>5463.4800000000005</v>
      </c>
      <c r="BE90" s="241">
        <f>DB_FEConversion!CI90</f>
        <v>4837.4562500000002</v>
      </c>
      <c r="BF90" s="241">
        <f>DB_FEConversion!CK90</f>
        <v>684756.15999999992</v>
      </c>
      <c r="BG90" s="241">
        <f>DB_FEConversion!CL90</f>
        <v>1027134.2400000001</v>
      </c>
      <c r="BH90" s="241">
        <f>DB_FEConversion!CM90</f>
        <v>1451236.875</v>
      </c>
      <c r="BI90" s="241">
        <f>DB_FEConversion!CO90</f>
        <v>582771.19999999995</v>
      </c>
      <c r="BJ90" s="241">
        <f>DB_FEConversion!CP90</f>
        <v>876888.53999999992</v>
      </c>
      <c r="BK90" s="241">
        <f>SUM(DB_FEConversion!CS90:CT90)</f>
        <v>36278.715199999999</v>
      </c>
      <c r="BL90" s="241">
        <f>DB_FEConversion!CU90</f>
        <v>154293.65481264002</v>
      </c>
      <c r="BM90" s="241">
        <f>DB_FEConversion!CV90</f>
        <v>22425.030000000002</v>
      </c>
      <c r="BN90" s="241">
        <f>SUM(DB_FEConversion!CX90:CY90)</f>
        <v>4472447.9831999997</v>
      </c>
      <c r="BO90" s="241">
        <f>DB_FEConversion!CZ90</f>
        <v>5867924.7100560004</v>
      </c>
      <c r="BP90" s="241">
        <f>DB_FEConversion!DA90</f>
        <v>7400259.9000000004</v>
      </c>
      <c r="BQ90" s="241">
        <f>SUM(DB_FEConversion!DC90:DD90)</f>
        <v>3935841.932</v>
      </c>
      <c r="BR90" s="241">
        <f>DB_FEConversion!DE90</f>
        <v>4125419.1489480007</v>
      </c>
      <c r="BS90" s="241">
        <f>DB_FEConversion!DH90</f>
        <v>0</v>
      </c>
      <c r="BT90" s="241">
        <f>DB_FEConversion!DI90</f>
        <v>0</v>
      </c>
      <c r="BU90" s="241">
        <f>DB_FEConversion!DJ90</f>
        <v>0</v>
      </c>
      <c r="BV90" s="241">
        <f>DB_FEConversion!DL90</f>
        <v>0</v>
      </c>
      <c r="BW90" s="241">
        <f>DB_FEConversion!DM90</f>
        <v>0</v>
      </c>
      <c r="BX90" s="241">
        <f>DB_FEConversion!DN90</f>
        <v>0</v>
      </c>
      <c r="BY90" s="241">
        <f>DB_FEConversion!DP90</f>
        <v>0</v>
      </c>
      <c r="BZ90" s="241">
        <f>DB_FEConversion!DQ90</f>
        <v>0</v>
      </c>
      <c r="CA90" s="205">
        <f t="shared" si="25"/>
        <v>51982.988920951175</v>
      </c>
      <c r="CB90" s="205">
        <f t="shared" si="26"/>
        <v>167035.86310064001</v>
      </c>
      <c r="CC90" s="205">
        <f t="shared" si="27"/>
        <v>46925.986046612234</v>
      </c>
      <c r="CD90" s="205">
        <f t="shared" si="28"/>
        <v>7540899.4022997078</v>
      </c>
      <c r="CE90" s="205">
        <f t="shared" si="29"/>
        <v>8064870.5739560006</v>
      </c>
      <c r="CF90" s="205">
        <f t="shared" si="30"/>
        <v>14357962.997616876</v>
      </c>
      <c r="CG90" s="205">
        <f t="shared" si="31"/>
        <v>6657510.941612564</v>
      </c>
      <c r="CH90" s="205">
        <f t="shared" si="32"/>
        <v>6124409.010783283</v>
      </c>
      <c r="CI90" s="241">
        <f>SUM(DB_FEConversion!DS90:DW90)</f>
        <v>49974.862881152265</v>
      </c>
      <c r="CJ90" s="241">
        <f>SUM(DB_FEConversion!DX90:EB90)</f>
        <v>2877510.2125906856</v>
      </c>
      <c r="CK90" s="241">
        <f>SUM(DB_FEConversion!EC90:EG90)</f>
        <v>1949833.5285380806</v>
      </c>
      <c r="CL90" s="241">
        <f>SUM(DB_FEConversion!EH90:EJ90)</f>
        <v>6413.7684075999987</v>
      </c>
      <c r="CM90" s="241">
        <f>SUM(DB_FEConversion!EK90:EM90)</f>
        <v>751611.5460215999</v>
      </c>
      <c r="CN90" s="241">
        <f>SUM(DB_FEConversion!EN90:EP90)</f>
        <v>519012.94493119989</v>
      </c>
      <c r="CO90" s="205">
        <f t="shared" si="33"/>
        <v>56388.631288752265</v>
      </c>
      <c r="CP90" s="205">
        <f t="shared" si="34"/>
        <v>3629121.7586122854</v>
      </c>
      <c r="CQ90" s="205">
        <f t="shared" si="35"/>
        <v>2468846.4734692806</v>
      </c>
      <c r="CR90" s="205">
        <f t="shared" si="36"/>
        <v>108371.62020970344</v>
      </c>
      <c r="CS90" s="205">
        <f t="shared" si="37"/>
        <v>11170021.160911992</v>
      </c>
      <c r="CT90" s="205">
        <f t="shared" si="38"/>
        <v>9126357.4150818437</v>
      </c>
      <c r="CU90" s="267">
        <f t="shared" si="39"/>
        <v>1.0847516170049516</v>
      </c>
      <c r="CV90" s="267">
        <f t="shared" si="40"/>
        <v>0.48125847660897469</v>
      </c>
      <c r="CW90" s="267">
        <f t="shared" si="41"/>
        <v>0.37083626224897853</v>
      </c>
    </row>
    <row r="91" spans="1:101" x14ac:dyDescent="0.2">
      <c r="A91" s="203">
        <v>21</v>
      </c>
      <c r="B91" s="203" t="s">
        <v>39</v>
      </c>
      <c r="C91" s="203">
        <v>2006</v>
      </c>
      <c r="D91" s="204" t="s">
        <v>201</v>
      </c>
      <c r="E91" s="241">
        <f>DB_FEConversion!E91</f>
        <v>0</v>
      </c>
      <c r="F91" s="241">
        <f>DB_FEConversion!F91</f>
        <v>22742.286397600001</v>
      </c>
      <c r="G91" s="241">
        <f>SUM(DB_FEConversion!G91:H91)</f>
        <v>2737.004095466667</v>
      </c>
      <c r="H91" s="241">
        <f>DB_FEConversion!I91</f>
        <v>734972.88</v>
      </c>
      <c r="I91" s="241">
        <f>DB_FEConversion!J91</f>
        <v>1307377.4266000001</v>
      </c>
      <c r="J91" s="241">
        <f>SUM(DB_FEConversion!K91:L91)</f>
        <v>718030.47717333341</v>
      </c>
      <c r="K91" s="241">
        <f>DB_FEConversion!M91</f>
        <v>691959.20000000007</v>
      </c>
      <c r="L91" s="241">
        <f>DB_FEConversion!N91</f>
        <v>659769.5385400001</v>
      </c>
      <c r="M91" s="241">
        <f>DB_FEConversion!O91</f>
        <v>50684.353408000003</v>
      </c>
      <c r="N91" s="241">
        <f>SUM(DB_FEConversion!P91:Q91)</f>
        <v>34844.837340800004</v>
      </c>
      <c r="O91" s="241">
        <f>DB_FEConversion!S91</f>
        <v>52053.885781333345</v>
      </c>
      <c r="P91" s="241">
        <f>DB_FEConversion!T91</f>
        <v>8772291.9360000007</v>
      </c>
      <c r="Q91" s="241">
        <f>SUM(DB_FEConversion!U91:V91)</f>
        <v>5596127.8198400009</v>
      </c>
      <c r="R91" s="241">
        <f>DB_FEConversion!X91</f>
        <v>19210362.609777778</v>
      </c>
      <c r="S91" s="241">
        <f>DB_FEConversion!Y91</f>
        <v>8138737.5184000004</v>
      </c>
      <c r="T91" s="241">
        <f>SUM(DB_FEConversion!Z91:AB91)</f>
        <v>5371668.9951579906</v>
      </c>
      <c r="U91" s="241">
        <f>DB_FEConversion!AD91</f>
        <v>515.26706000000001</v>
      </c>
      <c r="V91" s="241">
        <f>SUM(DB_FEConversion!AE91:AF91)</f>
        <v>11944.208626000001</v>
      </c>
      <c r="W91" s="241">
        <f>DB_FEConversion!AG91</f>
        <v>167218.74400000001</v>
      </c>
      <c r="X91" s="241">
        <f>SUM(DB_FEConversion!AH91:AI91)</f>
        <v>1305154.6704000002</v>
      </c>
      <c r="Y91" s="241">
        <f>DB_FEConversion!AJ91</f>
        <v>147774.704</v>
      </c>
      <c r="Z91" s="241">
        <f>DB_FEConversion!AK91</f>
        <v>0</v>
      </c>
      <c r="AA91" s="241">
        <f>DB_FEConversion!AL91</f>
        <v>0</v>
      </c>
      <c r="AB91" s="241">
        <f>DB_FEConversion!AM91</f>
        <v>0</v>
      </c>
      <c r="AC91" s="241">
        <f>DB_FEConversion!AN91</f>
        <v>0</v>
      </c>
      <c r="AD91" s="241">
        <f>DB_FEConversion!AO91</f>
        <v>0</v>
      </c>
      <c r="AE91" s="241">
        <f>DB_FEConversion!AP91</f>
        <v>0.41390999999999994</v>
      </c>
      <c r="AF91" s="241">
        <f>DB_FEConversion!AQ91</f>
        <v>56.473200000000006</v>
      </c>
      <c r="AG91" s="241">
        <f>DB_FEConversion!AR91</f>
        <v>47.061</v>
      </c>
      <c r="AH91" s="241">
        <f>DB_FEConversion!AX91</f>
        <v>0</v>
      </c>
      <c r="AI91" s="241">
        <f>SUM(DB_FEConversion!AW91,DB_FEConversion!AY91,DB_FEConversion!AZ91)</f>
        <v>14339.376345129614</v>
      </c>
      <c r="AJ91" s="241">
        <f>DB_FEConversion!BF91</f>
        <v>596588.59766415006</v>
      </c>
      <c r="AK91" s="241">
        <f>SUM(DB_FEConversion!BE91,DB_FEConversion!BG91,DB_FEConversion!BH91)</f>
        <v>3990493.7818521811</v>
      </c>
      <c r="AL91" s="241">
        <f>DB_FEConversion!BI91</f>
        <v>552270.58755195606</v>
      </c>
      <c r="AM91" s="241">
        <f>DB_FEConversion!BJ91</f>
        <v>8629.2423360000012</v>
      </c>
      <c r="AN91" s="241">
        <f>DB_FEConversion!BK91</f>
        <v>3659.9534399999998</v>
      </c>
      <c r="AO91" s="241">
        <f>DB_FEConversion!BL91</f>
        <v>647193.17520000006</v>
      </c>
      <c r="AP91" s="241">
        <f>DB_FEConversion!BM91</f>
        <v>922720.65599999996</v>
      </c>
      <c r="AQ91" s="241">
        <f>DB_FEConversion!BN91</f>
        <v>456862.70916000003</v>
      </c>
      <c r="AR91" s="241">
        <f>SUM(DB_FEConversion!BP91,DB_FEConversion!BR91)</f>
        <v>7.8422508662109429</v>
      </c>
      <c r="AS91" s="241">
        <f>DB_FEConversion!BQ91</f>
        <v>9.8483699999999992</v>
      </c>
      <c r="AT91" s="241">
        <f>SUM(DB_FEConversion!BT91,DB_FEConversion!BV91)</f>
        <v>1908.1718261914077</v>
      </c>
      <c r="AU91" s="241">
        <f>DB_FEConversion!BU91</f>
        <v>2970.9249500000001</v>
      </c>
      <c r="AV91" s="241">
        <f>SUM(DB_FEConversion!BX91,DB_FEConversion!BZ91)</f>
        <v>1002.9206799316414</v>
      </c>
      <c r="AW91" s="241">
        <f>DB_FEConversion!BY91</f>
        <v>1542.9113</v>
      </c>
      <c r="AX91" s="241">
        <f>DB_FEConversion!CA91</f>
        <v>10597.848768</v>
      </c>
      <c r="AY91" s="241">
        <f>DB_FEConversion!CB91</f>
        <v>49692.19884545455</v>
      </c>
      <c r="AZ91" s="241">
        <f>DB_FEConversion!CC91</f>
        <v>6970123.6128000012</v>
      </c>
      <c r="BA91" s="241">
        <f>DB_FEConversion!CD91</f>
        <v>3971384.5663636364</v>
      </c>
      <c r="BB91" s="241">
        <f>DB_FEConversion!CE91</f>
        <v>5217402.4704000009</v>
      </c>
      <c r="BC91" s="241">
        <f>DB_FEConversion!CG91</f>
        <v>22078.249600000003</v>
      </c>
      <c r="BD91" s="241">
        <f>DB_FEConversion!CH91</f>
        <v>33117.374400000001</v>
      </c>
      <c r="BE91" s="241">
        <f>DB_FEConversion!CI91</f>
        <v>29322.675249999997</v>
      </c>
      <c r="BF91" s="241">
        <f>DB_FEConversion!CK91</f>
        <v>4150710.9248000006</v>
      </c>
      <c r="BG91" s="241">
        <f>DB_FEConversion!CL91</f>
        <v>6226066.3872000007</v>
      </c>
      <c r="BH91" s="241">
        <f>DB_FEConversion!CM91</f>
        <v>8796802.5749999993</v>
      </c>
      <c r="BI91" s="241">
        <f>DB_FEConversion!CO91</f>
        <v>3532519.9360000002</v>
      </c>
      <c r="BJ91" s="241">
        <f>DB_FEConversion!CP91</f>
        <v>5315338.5911999987</v>
      </c>
      <c r="BK91" s="241">
        <f>SUM(DB_FEConversion!CS91:CT91)</f>
        <v>55997.323200000013</v>
      </c>
      <c r="BL91" s="241">
        <f>DB_FEConversion!CU91</f>
        <v>238157.04631824003</v>
      </c>
      <c r="BM91" s="241">
        <f>DB_FEConversion!CV91</f>
        <v>34613.730000000003</v>
      </c>
      <c r="BN91" s="241">
        <f>SUM(DB_FEConversion!CX91:CY91)</f>
        <v>6903362.3112000003</v>
      </c>
      <c r="BO91" s="241">
        <f>DB_FEConversion!CZ91</f>
        <v>9057323.9622959998</v>
      </c>
      <c r="BP91" s="241">
        <f>DB_FEConversion!DA91</f>
        <v>11422530.9</v>
      </c>
      <c r="BQ91" s="241">
        <f>SUM(DB_FEConversion!DC91:DD91)</f>
        <v>6075094.2120000012</v>
      </c>
      <c r="BR91" s="241">
        <f>DB_FEConversion!DE91</f>
        <v>6367712.5318680014</v>
      </c>
      <c r="BS91" s="241">
        <f>DB_FEConversion!DH91</f>
        <v>0</v>
      </c>
      <c r="BT91" s="241">
        <f>DB_FEConversion!DI91</f>
        <v>0</v>
      </c>
      <c r="BU91" s="241">
        <f>DB_FEConversion!DJ91</f>
        <v>0</v>
      </c>
      <c r="BV91" s="241">
        <f>DB_FEConversion!DL91</f>
        <v>0</v>
      </c>
      <c r="BW91" s="241">
        <f>DB_FEConversion!DM91</f>
        <v>0</v>
      </c>
      <c r="BX91" s="241">
        <f>DB_FEConversion!DN91</f>
        <v>0</v>
      </c>
      <c r="BY91" s="241">
        <f>DB_FEConversion!DP91</f>
        <v>0</v>
      </c>
      <c r="BZ91" s="241">
        <f>DB_FEConversion!DQ91</f>
        <v>0</v>
      </c>
      <c r="CA91" s="205">
        <f t="shared" si="25"/>
        <v>148510.54053286623</v>
      </c>
      <c r="CB91" s="205">
        <f t="shared" si="26"/>
        <v>328871.39282664005</v>
      </c>
      <c r="CC91" s="205">
        <f t="shared" si="27"/>
        <v>198363.03238338418</v>
      </c>
      <c r="CD91" s="205">
        <f t="shared" si="28"/>
        <v>28944426.826690346</v>
      </c>
      <c r="CE91" s="205">
        <f t="shared" si="29"/>
        <v>22189866.520886004</v>
      </c>
      <c r="CF91" s="205">
        <f t="shared" si="30"/>
        <v>50337480.236566924</v>
      </c>
      <c r="CG91" s="205">
        <f t="shared" si="31"/>
        <v>24813671.319191892</v>
      </c>
      <c r="CH91" s="205">
        <f t="shared" si="32"/>
        <v>17716032.568065993</v>
      </c>
      <c r="CI91" s="241">
        <f>SUM(DB_FEConversion!DS91:DW91)</f>
        <v>51961.720149008346</v>
      </c>
      <c r="CJ91" s="241">
        <f>SUM(DB_FEConversion!DX91:EB91)</f>
        <v>3068694.5728394631</v>
      </c>
      <c r="CK91" s="241">
        <f>SUM(DB_FEConversion!EC91:EG91)</f>
        <v>2104701.3073634617</v>
      </c>
      <c r="CL91" s="241">
        <f>SUM(DB_FEConversion!EH91:EJ91)</f>
        <v>6174.6099951999995</v>
      </c>
      <c r="CM91" s="241">
        <f>SUM(DB_FEConversion!EK91:EM91)</f>
        <v>723269.64587039978</v>
      </c>
      <c r="CN91" s="241">
        <f>SUM(DB_FEConversion!EN91:EP91)</f>
        <v>499365.24891199986</v>
      </c>
      <c r="CO91" s="205">
        <f t="shared" si="33"/>
        <v>58136.330144208347</v>
      </c>
      <c r="CP91" s="205">
        <f t="shared" si="34"/>
        <v>3791964.2187098628</v>
      </c>
      <c r="CQ91" s="205">
        <f t="shared" si="35"/>
        <v>2604066.5562754618</v>
      </c>
      <c r="CR91" s="205">
        <f t="shared" si="36"/>
        <v>206646.87067707459</v>
      </c>
      <c r="CS91" s="205">
        <f t="shared" si="37"/>
        <v>32736391.04540021</v>
      </c>
      <c r="CT91" s="205">
        <f t="shared" si="38"/>
        <v>27417737.875467353</v>
      </c>
      <c r="CU91" s="267">
        <f t="shared" si="39"/>
        <v>0.39146265265489655</v>
      </c>
      <c r="CV91" s="267">
        <f t="shared" si="40"/>
        <v>0.13100844046471849</v>
      </c>
      <c r="CW91" s="267">
        <f t="shared" si="41"/>
        <v>0.10494483153169568</v>
      </c>
    </row>
    <row r="92" spans="1:101" x14ac:dyDescent="0.2">
      <c r="A92" s="203">
        <v>22</v>
      </c>
      <c r="B92" s="203" t="s">
        <v>40</v>
      </c>
      <c r="C92" s="203">
        <v>2006</v>
      </c>
      <c r="D92" s="204" t="s">
        <v>201</v>
      </c>
      <c r="E92" s="241">
        <f>DB_FEConversion!E92</f>
        <v>0</v>
      </c>
      <c r="F92" s="241">
        <f>DB_FEConversion!F92</f>
        <v>50.588137600000003</v>
      </c>
      <c r="G92" s="241">
        <f>SUM(DB_FEConversion!G92:H92)</f>
        <v>6.0882154666666679</v>
      </c>
      <c r="H92" s="241">
        <f>DB_FEConversion!I92</f>
        <v>1634.8799999999999</v>
      </c>
      <c r="I92" s="241">
        <f>DB_FEConversion!J92</f>
        <v>2908.1416000000004</v>
      </c>
      <c r="J92" s="241">
        <f>SUM(DB_FEConversion!K92:L92)</f>
        <v>1597.1931733333336</v>
      </c>
      <c r="K92" s="241">
        <f>DB_FEConversion!M92</f>
        <v>1539.2</v>
      </c>
      <c r="L92" s="241">
        <f>DB_FEConversion!N92</f>
        <v>1467.5970400000003</v>
      </c>
      <c r="M92" s="241">
        <f>DB_FEConversion!O92</f>
        <v>13878.742175999998</v>
      </c>
      <c r="N92" s="241">
        <f>SUM(DB_FEConversion!P92:Q92)</f>
        <v>9541.4557175999998</v>
      </c>
      <c r="O92" s="241">
        <f>DB_FEConversion!S92</f>
        <v>14253.757056</v>
      </c>
      <c r="P92" s="241">
        <f>DB_FEConversion!T92</f>
        <v>2402089.9919999996</v>
      </c>
      <c r="Q92" s="241">
        <f>SUM(DB_FEConversion!U92:V92)</f>
        <v>1532370.6424799999</v>
      </c>
      <c r="R92" s="241">
        <f>DB_FEConversion!X92</f>
        <v>5260315.1040000003</v>
      </c>
      <c r="S92" s="241">
        <f>DB_FEConversion!Y92</f>
        <v>2228605.7147999997</v>
      </c>
      <c r="T92" s="241">
        <f>SUM(DB_FEConversion!Z92:AB92)</f>
        <v>1470907.7659229538</v>
      </c>
      <c r="U92" s="241">
        <f>DB_FEConversion!AD92</f>
        <v>345.04854999999998</v>
      </c>
      <c r="V92" s="241">
        <f>SUM(DB_FEConversion!AE92:AF92)</f>
        <v>7998.4384550000004</v>
      </c>
      <c r="W92" s="241">
        <f>DB_FEConversion!AG92</f>
        <v>111978.01999999999</v>
      </c>
      <c r="X92" s="241">
        <f>SUM(DB_FEConversion!AH92:AI92)</f>
        <v>873996.73199999996</v>
      </c>
      <c r="Y92" s="241">
        <f>DB_FEConversion!AJ92</f>
        <v>98957.319999999992</v>
      </c>
      <c r="Z92" s="241">
        <f>DB_FEConversion!AK92</f>
        <v>0</v>
      </c>
      <c r="AA92" s="241">
        <f>DB_FEConversion!AL92</f>
        <v>0</v>
      </c>
      <c r="AB92" s="241">
        <f>DB_FEConversion!AM92</f>
        <v>0</v>
      </c>
      <c r="AC92" s="241">
        <f>DB_FEConversion!AN92</f>
        <v>0</v>
      </c>
      <c r="AD92" s="241">
        <f>DB_FEConversion!AO92</f>
        <v>0</v>
      </c>
      <c r="AE92" s="241">
        <f>DB_FEConversion!AP92</f>
        <v>0.13796999999999998</v>
      </c>
      <c r="AF92" s="241">
        <f>DB_FEConversion!AQ92</f>
        <v>18.824400000000001</v>
      </c>
      <c r="AG92" s="241">
        <f>DB_FEConversion!AR92</f>
        <v>15.687000000000001</v>
      </c>
      <c r="AH92" s="241">
        <f>DB_FEConversion!AX92</f>
        <v>0</v>
      </c>
      <c r="AI92" s="241">
        <f>SUM(DB_FEConversion!AW92,DB_FEConversion!AY92,DB_FEConversion!AZ92)</f>
        <v>10571.480606399491</v>
      </c>
      <c r="AJ92" s="241">
        <f>DB_FEConversion!BF92</f>
        <v>439825.59899459995</v>
      </c>
      <c r="AK92" s="241">
        <f>SUM(DB_FEConversion!BE92,DB_FEConversion!BG92,DB_FEConversion!BH92)</f>
        <v>2941929.0357865826</v>
      </c>
      <c r="AL92" s="241">
        <f>DB_FEConversion!BI92</f>
        <v>407152.8402121439</v>
      </c>
      <c r="AM92" s="241">
        <f>DB_FEConversion!BJ92</f>
        <v>20282.431752</v>
      </c>
      <c r="AN92" s="241">
        <f>DB_FEConversion!BK92</f>
        <v>8602.4650799999981</v>
      </c>
      <c r="AO92" s="241">
        <f>DB_FEConversion!BL92</f>
        <v>1521182.3814000001</v>
      </c>
      <c r="AP92" s="241">
        <f>DB_FEConversion!BM92</f>
        <v>2168790.4919999996</v>
      </c>
      <c r="AQ92" s="241">
        <f>DB_FEConversion!BN92</f>
        <v>1073823.9068700001</v>
      </c>
      <c r="AR92" s="241">
        <f>SUM(DB_FEConversion!BP92,DB_FEConversion!BR92)</f>
        <v>2.2576759482421891</v>
      </c>
      <c r="AS92" s="241">
        <f>DB_FEConversion!BQ92</f>
        <v>2.83521</v>
      </c>
      <c r="AT92" s="241">
        <f>SUM(DB_FEConversion!BT92,DB_FEConversion!BV92)</f>
        <v>549.33637173828174</v>
      </c>
      <c r="AU92" s="241">
        <f>DB_FEConversion!BU92</f>
        <v>855.28835000000015</v>
      </c>
      <c r="AV92" s="241">
        <f>SUM(DB_FEConversion!BX92,DB_FEConversion!BZ92)</f>
        <v>288.72704223632843</v>
      </c>
      <c r="AW92" s="241">
        <f>DB_FEConversion!BY92</f>
        <v>444.18290000000002</v>
      </c>
      <c r="AX92" s="241">
        <f>DB_FEConversion!CA92</f>
        <v>1985.8673120000001</v>
      </c>
      <c r="AY92" s="241">
        <f>DB_FEConversion!CB92</f>
        <v>9311.523075000001</v>
      </c>
      <c r="AZ92" s="241">
        <f>DB_FEConversion!CC92</f>
        <v>1306089.6552000002</v>
      </c>
      <c r="BA92" s="241">
        <f>DB_FEConversion!CD92</f>
        <v>744173.9325</v>
      </c>
      <c r="BB92" s="241">
        <f>DB_FEConversion!CE92</f>
        <v>977657.75360000005</v>
      </c>
      <c r="BC92" s="241">
        <f>DB_FEConversion!CG92</f>
        <v>11706.7808</v>
      </c>
      <c r="BD92" s="241">
        <f>DB_FEConversion!CH92</f>
        <v>17560.171200000001</v>
      </c>
      <c r="BE92" s="241">
        <f>DB_FEConversion!CI92</f>
        <v>15548.068249999998</v>
      </c>
      <c r="BF92" s="241">
        <f>DB_FEConversion!CK92</f>
        <v>2200874.7904000003</v>
      </c>
      <c r="BG92" s="241">
        <f>DB_FEConversion!CL92</f>
        <v>3301312.1856</v>
      </c>
      <c r="BH92" s="241">
        <f>DB_FEConversion!CM92</f>
        <v>4664420.4749999996</v>
      </c>
      <c r="BI92" s="241">
        <f>DB_FEConversion!CO92</f>
        <v>1873084.9280000001</v>
      </c>
      <c r="BJ92" s="241">
        <f>DB_FEConversion!CP92</f>
        <v>2818407.4775999994</v>
      </c>
      <c r="BK92" s="241">
        <f>SUM(DB_FEConversion!CS92:CT92)</f>
        <v>40891.323200000006</v>
      </c>
      <c r="BL92" s="241">
        <f>DB_FEConversion!CU92</f>
        <v>173911.11211823998</v>
      </c>
      <c r="BM92" s="241">
        <f>DB_FEConversion!CV92</f>
        <v>25276.230000000003</v>
      </c>
      <c r="BN92" s="241">
        <f>SUM(DB_FEConversion!CX92:CY92)</f>
        <v>5041091.3111999994</v>
      </c>
      <c r="BO92" s="241">
        <f>DB_FEConversion!CZ92</f>
        <v>6613994.0322959991</v>
      </c>
      <c r="BP92" s="241">
        <f>DB_FEConversion!DA92</f>
        <v>8341155.9000000004</v>
      </c>
      <c r="BQ92" s="241">
        <f>SUM(DB_FEConversion!DC92:DD92)</f>
        <v>4436259.2120000003</v>
      </c>
      <c r="BR92" s="241">
        <f>DB_FEConversion!DE92</f>
        <v>4649939.9668680001</v>
      </c>
      <c r="BS92" s="241">
        <f>DB_FEConversion!DH92</f>
        <v>0</v>
      </c>
      <c r="BT92" s="241">
        <f>DB_FEConversion!DI92</f>
        <v>0</v>
      </c>
      <c r="BU92" s="241">
        <f>DB_FEConversion!DJ92</f>
        <v>0</v>
      </c>
      <c r="BV92" s="241">
        <f>DB_FEConversion!DL92</f>
        <v>0</v>
      </c>
      <c r="BW92" s="241">
        <f>DB_FEConversion!DM92</f>
        <v>0</v>
      </c>
      <c r="BX92" s="241">
        <f>DB_FEConversion!DN92</f>
        <v>0</v>
      </c>
      <c r="BY92" s="241">
        <f>DB_FEConversion!DP92</f>
        <v>0</v>
      </c>
      <c r="BZ92" s="241">
        <f>DB_FEConversion!DQ92</f>
        <v>0</v>
      </c>
      <c r="CA92" s="205">
        <f t="shared" si="25"/>
        <v>89092.589435948248</v>
      </c>
      <c r="CB92" s="205">
        <f t="shared" si="26"/>
        <v>201066.16238343998</v>
      </c>
      <c r="CC92" s="205">
        <f t="shared" si="27"/>
        <v>91568.050737866171</v>
      </c>
      <c r="CD92" s="205">
        <f t="shared" si="28"/>
        <v>13025334.789966337</v>
      </c>
      <c r="CE92" s="205">
        <f t="shared" si="29"/>
        <v>11451440.290325999</v>
      </c>
      <c r="CF92" s="205">
        <f t="shared" si="30"/>
        <v>24996378.864459917</v>
      </c>
      <c r="CG92" s="205">
        <f t="shared" si="31"/>
        <v>11097385.28952438</v>
      </c>
      <c r="CH92" s="205">
        <f t="shared" si="32"/>
        <v>8941166.9903309532</v>
      </c>
      <c r="CI92" s="241">
        <f>SUM(DB_FEConversion!DS92:DW92)</f>
        <v>27989.273918293111</v>
      </c>
      <c r="CJ92" s="241">
        <f>SUM(DB_FEConversion!DX92:EB92)</f>
        <v>1764216.3302021681</v>
      </c>
      <c r="CK92" s="241">
        <f>SUM(DB_FEConversion!EC92:EG92)</f>
        <v>1243830.7269342726</v>
      </c>
      <c r="CL92" s="241">
        <f>SUM(DB_FEConversion!EH92:EJ92)</f>
        <v>3978.7043607999999</v>
      </c>
      <c r="CM92" s="241">
        <f>SUM(DB_FEConversion!EK92:EM92)</f>
        <v>436876.83187200001</v>
      </c>
      <c r="CN92" s="241">
        <f>SUM(DB_FEConversion!EN92:EP92)</f>
        <v>294541.95667519997</v>
      </c>
      <c r="CO92" s="205">
        <f t="shared" si="33"/>
        <v>31967.978279093109</v>
      </c>
      <c r="CP92" s="205">
        <f t="shared" si="34"/>
        <v>2201093.1620741682</v>
      </c>
      <c r="CQ92" s="205">
        <f t="shared" si="35"/>
        <v>1538372.6836094726</v>
      </c>
      <c r="CR92" s="205">
        <f t="shared" si="36"/>
        <v>121060.56771504135</v>
      </c>
      <c r="CS92" s="205">
        <f t="shared" si="37"/>
        <v>15226427.952040505</v>
      </c>
      <c r="CT92" s="205">
        <f t="shared" si="38"/>
        <v>12635757.973133853</v>
      </c>
      <c r="CU92" s="267">
        <f t="shared" si="39"/>
        <v>0.35881747832771205</v>
      </c>
      <c r="CV92" s="267">
        <f t="shared" si="40"/>
        <v>0.16898553454224546</v>
      </c>
      <c r="CW92" s="267">
        <f t="shared" si="41"/>
        <v>0.13862478804459039</v>
      </c>
    </row>
    <row r="93" spans="1:101" x14ac:dyDescent="0.2">
      <c r="A93" s="203">
        <v>23</v>
      </c>
      <c r="B93" s="203" t="s">
        <v>41</v>
      </c>
      <c r="C93" s="203">
        <v>2006</v>
      </c>
      <c r="D93" s="204" t="s">
        <v>201</v>
      </c>
      <c r="E93" s="241">
        <f>DB_FEConversion!E93</f>
        <v>0</v>
      </c>
      <c r="F93" s="241">
        <f>DB_FEConversion!F93</f>
        <v>710.42283620000001</v>
      </c>
      <c r="G93" s="241">
        <f>SUM(DB_FEConversion!G93:H93)</f>
        <v>85.49844893333335</v>
      </c>
      <c r="H93" s="241">
        <f>DB_FEConversion!I93</f>
        <v>22959.06</v>
      </c>
      <c r="I93" s="241">
        <f>DB_FEConversion!J93</f>
        <v>40839.815450000002</v>
      </c>
      <c r="J93" s="241">
        <f>SUM(DB_FEConversion!K93:L93)</f>
        <v>22429.813746666667</v>
      </c>
      <c r="K93" s="241">
        <f>DB_FEConversion!M93</f>
        <v>21615.4</v>
      </c>
      <c r="L93" s="241">
        <f>DB_FEConversion!N93</f>
        <v>20609.860355000004</v>
      </c>
      <c r="M93" s="241">
        <f>DB_FEConversion!O93</f>
        <v>7798.9129919999996</v>
      </c>
      <c r="N93" s="241">
        <f>SUM(DB_FEConversion!P93:Q93)</f>
        <v>5361.651799199999</v>
      </c>
      <c r="O93" s="241">
        <f>DB_FEConversion!S93</f>
        <v>8009.6459520000008</v>
      </c>
      <c r="P93" s="241">
        <f>DB_FEConversion!T93</f>
        <v>1349811.8639999998</v>
      </c>
      <c r="Q93" s="241">
        <f>SUM(DB_FEConversion!U93:V93)</f>
        <v>861088.50216000003</v>
      </c>
      <c r="R93" s="241">
        <f>DB_FEConversion!X93</f>
        <v>2955940.7680000002</v>
      </c>
      <c r="S93" s="241">
        <f>DB_FEConversion!Y93</f>
        <v>1252325.4515999998</v>
      </c>
      <c r="T93" s="241">
        <f>SUM(DB_FEConversion!Z93:AB93)</f>
        <v>826550.52887483058</v>
      </c>
      <c r="U93" s="241">
        <f>DB_FEConversion!AD93</f>
        <v>3972.6657739999996</v>
      </c>
      <c r="V93" s="241">
        <f>SUM(DB_FEConversion!AE93:AF93)</f>
        <v>92088.845745400002</v>
      </c>
      <c r="W93" s="241">
        <f>DB_FEConversion!AG93</f>
        <v>1289242.4775999999</v>
      </c>
      <c r="X93" s="241">
        <f>SUM(DB_FEConversion!AH93:AI93)</f>
        <v>10062632.936159998</v>
      </c>
      <c r="Y93" s="241">
        <f>DB_FEConversion!AJ93</f>
        <v>1139330.5615999999</v>
      </c>
      <c r="Z93" s="241">
        <f>DB_FEConversion!AK93</f>
        <v>0</v>
      </c>
      <c r="AA93" s="241">
        <f>DB_FEConversion!AL93</f>
        <v>0</v>
      </c>
      <c r="AB93" s="241">
        <f>DB_FEConversion!AM93</f>
        <v>0</v>
      </c>
      <c r="AC93" s="241">
        <f>DB_FEConversion!AN93</f>
        <v>0</v>
      </c>
      <c r="AD93" s="241">
        <f>DB_FEConversion!AO93</f>
        <v>0</v>
      </c>
      <c r="AE93" s="241">
        <f>DB_FEConversion!AP93</f>
        <v>144.59255999999996</v>
      </c>
      <c r="AF93" s="241">
        <f>DB_FEConversion!AQ93</f>
        <v>19727.9712</v>
      </c>
      <c r="AG93" s="241">
        <f>DB_FEConversion!AR93</f>
        <v>16439.975999999999</v>
      </c>
      <c r="AH93" s="241">
        <f>DB_FEConversion!AX93</f>
        <v>0</v>
      </c>
      <c r="AI93" s="241">
        <f>SUM(DB_FEConversion!AW93,DB_FEConversion!AY93,DB_FEConversion!AZ93)</f>
        <v>13740.317354004137</v>
      </c>
      <c r="AJ93" s="241">
        <f>DB_FEConversion!BF93</f>
        <v>571664.79659835005</v>
      </c>
      <c r="AK93" s="241">
        <f>SUM(DB_FEConversion!BE93,DB_FEConversion!BG93,DB_FEConversion!BH93)</f>
        <v>3823782.1256746938</v>
      </c>
      <c r="AL93" s="241">
        <f>DB_FEConversion!BI93</f>
        <v>529198.26885104401</v>
      </c>
      <c r="AM93" s="241">
        <f>DB_FEConversion!BJ93</f>
        <v>94018.569480000006</v>
      </c>
      <c r="AN93" s="241">
        <f>DB_FEConversion!BK93</f>
        <v>39876.454199999993</v>
      </c>
      <c r="AO93" s="241">
        <f>DB_FEConversion!BL93</f>
        <v>7051392.7110000011</v>
      </c>
      <c r="AP93" s="241">
        <f>DB_FEConversion!BM93</f>
        <v>10053359.579999998</v>
      </c>
      <c r="AQ93" s="241">
        <f>DB_FEConversion!BN93</f>
        <v>4977676.68255</v>
      </c>
      <c r="AR93" s="241">
        <f>SUM(DB_FEConversion!BP93,DB_FEConversion!BR93)</f>
        <v>17.365258784179701</v>
      </c>
      <c r="AS93" s="241">
        <f>DB_FEConversion!BQ93</f>
        <v>21.807450000000003</v>
      </c>
      <c r="AT93" s="241">
        <f>SUM(DB_FEConversion!BT93,DB_FEConversion!BV93)</f>
        <v>4225.3044606445346</v>
      </c>
      <c r="AU93" s="241">
        <f>DB_FEConversion!BU93</f>
        <v>6578.580750000001</v>
      </c>
      <c r="AV93" s="241">
        <f>SUM(DB_FEConversion!BX93,DB_FEConversion!BZ93)</f>
        <v>2220.7880676269551</v>
      </c>
      <c r="AW93" s="241">
        <f>DB_FEConversion!BY93</f>
        <v>3416.5005000000006</v>
      </c>
      <c r="AX93" s="241">
        <f>DB_FEConversion!CA93</f>
        <v>4166.0912799999996</v>
      </c>
      <c r="AY93" s="241">
        <f>DB_FEConversion!CB93</f>
        <v>19534.364079545456</v>
      </c>
      <c r="AZ93" s="241">
        <f>DB_FEConversion!CC93</f>
        <v>2740006.1880000001</v>
      </c>
      <c r="BA93" s="241">
        <f>DB_FEConversion!CD93</f>
        <v>1561180.1011363636</v>
      </c>
      <c r="BB93" s="241">
        <f>DB_FEConversion!CE93</f>
        <v>2050998.784</v>
      </c>
      <c r="BC93" s="241">
        <f>DB_FEConversion!CG93</f>
        <v>56185.852800000008</v>
      </c>
      <c r="BD93" s="241">
        <f>DB_FEConversion!CH93</f>
        <v>84278.77919999999</v>
      </c>
      <c r="BE93" s="241">
        <f>DB_FEConversion!CI93</f>
        <v>74621.835749999998</v>
      </c>
      <c r="BF93" s="241">
        <f>DB_FEConversion!CK93</f>
        <v>10562940.326400001</v>
      </c>
      <c r="BG93" s="241">
        <f>DB_FEConversion!CL93</f>
        <v>15844410.489599999</v>
      </c>
      <c r="BH93" s="241">
        <f>DB_FEConversion!CM93</f>
        <v>22386550.724999998</v>
      </c>
      <c r="BI93" s="241">
        <f>DB_FEConversion!CO93</f>
        <v>8989736.4480000008</v>
      </c>
      <c r="BJ93" s="241">
        <f>DB_FEConversion!CP93</f>
        <v>13526744.061599996</v>
      </c>
      <c r="BK93" s="241">
        <f>SUM(DB_FEConversion!CS93:CT93)</f>
        <v>94.858400000000017</v>
      </c>
      <c r="BL93" s="241">
        <f>DB_FEConversion!CU93</f>
        <v>403.4335048800001</v>
      </c>
      <c r="BM93" s="241">
        <f>DB_FEConversion!CV93</f>
        <v>58.635000000000005</v>
      </c>
      <c r="BN93" s="241">
        <f>SUM(DB_FEConversion!CX93:CY93)</f>
        <v>11694.164400000001</v>
      </c>
      <c r="BO93" s="241">
        <f>DB_FEConversion!CZ93</f>
        <v>15342.934452000001</v>
      </c>
      <c r="BP93" s="241">
        <f>DB_FEConversion!DA93</f>
        <v>19349.55</v>
      </c>
      <c r="BQ93" s="241">
        <f>SUM(DB_FEConversion!DC93:DD93)</f>
        <v>10291.094000000001</v>
      </c>
      <c r="BR93" s="241">
        <f>DB_FEConversion!DE93</f>
        <v>10786.783866000003</v>
      </c>
      <c r="BS93" s="241">
        <f>DB_FEConversion!DH93</f>
        <v>0</v>
      </c>
      <c r="BT93" s="241">
        <f>DB_FEConversion!DI93</f>
        <v>0</v>
      </c>
      <c r="BU93" s="241">
        <f>DB_FEConversion!DJ93</f>
        <v>0</v>
      </c>
      <c r="BV93" s="241">
        <f>DB_FEConversion!DL93</f>
        <v>0</v>
      </c>
      <c r="BW93" s="241">
        <f>DB_FEConversion!DM93</f>
        <v>0</v>
      </c>
      <c r="BX93" s="241">
        <f>DB_FEConversion!DN93</f>
        <v>0</v>
      </c>
      <c r="BY93" s="241">
        <f>DB_FEConversion!DP93</f>
        <v>0</v>
      </c>
      <c r="BZ93" s="241">
        <f>DB_FEConversion!DQ93</f>
        <v>0</v>
      </c>
      <c r="CA93" s="205">
        <f t="shared" si="25"/>
        <v>166398.90854478418</v>
      </c>
      <c r="CB93" s="205">
        <f t="shared" si="26"/>
        <v>90776.094790279982</v>
      </c>
      <c r="CC93" s="205">
        <f t="shared" si="27"/>
        <v>248015.59652988293</v>
      </c>
      <c r="CD93" s="205">
        <f t="shared" si="28"/>
        <v>23623664.863658998</v>
      </c>
      <c r="CE93" s="205">
        <f t="shared" si="29"/>
        <v>16768260.322411997</v>
      </c>
      <c r="CF93" s="205">
        <f t="shared" si="30"/>
        <v>50885225.599717721</v>
      </c>
      <c r="CG93" s="205">
        <f t="shared" si="31"/>
        <v>18989833.454668675</v>
      </c>
      <c r="CH93" s="205">
        <f t="shared" si="32"/>
        <v>14388107.735195827</v>
      </c>
      <c r="CI93" s="241">
        <f>SUM(DB_FEConversion!DS93:DW93)</f>
        <v>40169.844098778151</v>
      </c>
      <c r="CJ93" s="241">
        <f>SUM(DB_FEConversion!DX93:EB93)</f>
        <v>2446383.4756587213</v>
      </c>
      <c r="CK93" s="241">
        <f>SUM(DB_FEConversion!EC93:EG93)</f>
        <v>1659867.2810424247</v>
      </c>
      <c r="CL93" s="241">
        <f>SUM(DB_FEConversion!EH93:EJ93)</f>
        <v>20947.472495999999</v>
      </c>
      <c r="CM93" s="241">
        <f>SUM(DB_FEConversion!EK93:EM93)</f>
        <v>2295595.6157663995</v>
      </c>
      <c r="CN93" s="241">
        <f>SUM(DB_FEConversion!EN93:EP93)</f>
        <v>1546517.5641791997</v>
      </c>
      <c r="CO93" s="205">
        <f t="shared" si="33"/>
        <v>61117.316594778153</v>
      </c>
      <c r="CP93" s="205">
        <f t="shared" si="34"/>
        <v>4741979.0914251208</v>
      </c>
      <c r="CQ93" s="205">
        <f t="shared" si="35"/>
        <v>3206384.8452216247</v>
      </c>
      <c r="CR93" s="205">
        <f t="shared" si="36"/>
        <v>227516.22513956233</v>
      </c>
      <c r="CS93" s="205">
        <f t="shared" si="37"/>
        <v>28365643.955084119</v>
      </c>
      <c r="CT93" s="205">
        <f t="shared" si="38"/>
        <v>22196218.299890298</v>
      </c>
      <c r="CU93" s="267">
        <f t="shared" si="39"/>
        <v>0.36729397523860075</v>
      </c>
      <c r="CV93" s="267">
        <f t="shared" si="40"/>
        <v>0.20073003569906933</v>
      </c>
      <c r="CW93" s="267">
        <f t="shared" si="41"/>
        <v>0.16884744423249962</v>
      </c>
    </row>
    <row r="94" spans="1:101" x14ac:dyDescent="0.2">
      <c r="A94" s="203">
        <v>24</v>
      </c>
      <c r="B94" s="203" t="s">
        <v>42</v>
      </c>
      <c r="C94" s="203">
        <v>2006</v>
      </c>
      <c r="D94" s="204" t="s">
        <v>201</v>
      </c>
      <c r="E94" s="241">
        <f>DB_FEConversion!E94</f>
        <v>0</v>
      </c>
      <c r="F94" s="241">
        <f>DB_FEConversion!F94</f>
        <v>588.08709959999999</v>
      </c>
      <c r="G94" s="241">
        <f>SUM(DB_FEConversion!G94:H94)</f>
        <v>70.775504800000007</v>
      </c>
      <c r="H94" s="241">
        <f>DB_FEConversion!I94</f>
        <v>19005.48</v>
      </c>
      <c r="I94" s="241">
        <f>DB_FEConversion!J94</f>
        <v>33807.146099999998</v>
      </c>
      <c r="J94" s="241">
        <f>SUM(DB_FEConversion!K94:L94)</f>
        <v>18567.370640000005</v>
      </c>
      <c r="K94" s="241">
        <f>DB_FEConversion!M94</f>
        <v>17893.2</v>
      </c>
      <c r="L94" s="241">
        <f>DB_FEConversion!N94</f>
        <v>17060.815590000002</v>
      </c>
      <c r="M94" s="241">
        <f>DB_FEConversion!O94</f>
        <v>554.14964799999996</v>
      </c>
      <c r="N94" s="241">
        <f>SUM(DB_FEConversion!P94:Q94)</f>
        <v>380.9707148</v>
      </c>
      <c r="O94" s="241">
        <f>DB_FEConversion!S94</f>
        <v>569.12322133333339</v>
      </c>
      <c r="P94" s="241">
        <f>DB_FEConversion!T94</f>
        <v>95910.516000000003</v>
      </c>
      <c r="Q94" s="241">
        <f>SUM(DB_FEConversion!U94:V94)</f>
        <v>61184.410040000002</v>
      </c>
      <c r="R94" s="241">
        <f>DB_FEConversion!X94</f>
        <v>210033.5697777778</v>
      </c>
      <c r="S94" s="241">
        <f>DB_FEConversion!Y94</f>
        <v>88983.645399999994</v>
      </c>
      <c r="T94" s="241">
        <f>SUM(DB_FEConversion!Z94:AB94)</f>
        <v>58730.323713066668</v>
      </c>
      <c r="U94" s="241">
        <f>DB_FEConversion!AD94</f>
        <v>440.28276599999998</v>
      </c>
      <c r="V94" s="241">
        <f>SUM(DB_FEConversion!AE94:AF94)</f>
        <v>10206.026388600001</v>
      </c>
      <c r="W94" s="241">
        <f>DB_FEConversion!AG94</f>
        <v>142884.21839999998</v>
      </c>
      <c r="X94" s="241">
        <f>SUM(DB_FEConversion!AH94:AI94)</f>
        <v>1115221.8974400002</v>
      </c>
      <c r="Y94" s="241">
        <f>DB_FEConversion!AJ94</f>
        <v>126269.77439999999</v>
      </c>
      <c r="Z94" s="241">
        <f>DB_FEConversion!AK94</f>
        <v>0</v>
      </c>
      <c r="AA94" s="241">
        <f>DB_FEConversion!AL94</f>
        <v>0</v>
      </c>
      <c r="AB94" s="241">
        <f>DB_FEConversion!AM94</f>
        <v>0</v>
      </c>
      <c r="AC94" s="241">
        <f>DB_FEConversion!AN94</f>
        <v>0</v>
      </c>
      <c r="AD94" s="241">
        <f>DB_FEConversion!AO94</f>
        <v>0</v>
      </c>
      <c r="AE94" s="241">
        <f>DB_FEConversion!AP94</f>
        <v>0.13796999999999998</v>
      </c>
      <c r="AF94" s="241">
        <f>DB_FEConversion!AQ94</f>
        <v>18.824400000000001</v>
      </c>
      <c r="AG94" s="241">
        <f>DB_FEConversion!AR94</f>
        <v>15.687000000000001</v>
      </c>
      <c r="AH94" s="241">
        <f>DB_FEConversion!AX94</f>
        <v>0</v>
      </c>
      <c r="AI94" s="241">
        <f>SUM(DB_FEConversion!AW94,DB_FEConversion!AY94,DB_FEConversion!AZ94)</f>
        <v>28469.27731377658</v>
      </c>
      <c r="AJ94" s="241">
        <f>DB_FEConversion!BF94</f>
        <v>1184461.9891650002</v>
      </c>
      <c r="AK94" s="241">
        <f>SUM(DB_FEConversion!BE94,DB_FEConversion!BG94,DB_FEConversion!BH94)</f>
        <v>7922692.8256916404</v>
      </c>
      <c r="AL94" s="241">
        <f>DB_FEConversion!BI94</f>
        <v>1096473.3842556002</v>
      </c>
      <c r="AM94" s="241">
        <f>DB_FEConversion!BJ94</f>
        <v>16491.283776</v>
      </c>
      <c r="AN94" s="241">
        <f>DB_FEConversion!BK94</f>
        <v>6994.5110399999985</v>
      </c>
      <c r="AO94" s="241">
        <f>DB_FEConversion!BL94</f>
        <v>1236846.2832000002</v>
      </c>
      <c r="AP94" s="241">
        <f>DB_FEConversion!BM94</f>
        <v>1763404.8959999997</v>
      </c>
      <c r="AQ94" s="241">
        <f>DB_FEConversion!BN94</f>
        <v>873107.08056000015</v>
      </c>
      <c r="AR94" s="241">
        <f>SUM(DB_FEConversion!BP94,DB_FEConversion!BR94)</f>
        <v>5.7691889648437543E-2</v>
      </c>
      <c r="AS94" s="241">
        <f>DB_FEConversion!BQ94</f>
        <v>7.2450000000000001E-2</v>
      </c>
      <c r="AT94" s="241">
        <f>SUM(DB_FEConversion!BT94,DB_FEConversion!BV94)</f>
        <v>14.037556347656263</v>
      </c>
      <c r="AU94" s="241">
        <f>DB_FEConversion!BU94</f>
        <v>21.85575</v>
      </c>
      <c r="AV94" s="241">
        <f>SUM(DB_FEConversion!BX94,DB_FEConversion!BZ94)</f>
        <v>7.378033447265631</v>
      </c>
      <c r="AW94" s="241">
        <f>DB_FEConversion!BY94</f>
        <v>11.3505</v>
      </c>
      <c r="AX94" s="241">
        <f>DB_FEConversion!CA94</f>
        <v>1125.8041600000001</v>
      </c>
      <c r="AY94" s="241">
        <f>DB_FEConversion!CB94</f>
        <v>5278.7773636363636</v>
      </c>
      <c r="AZ94" s="241">
        <f>DB_FEConversion!CC94</f>
        <v>740432.73600000015</v>
      </c>
      <c r="BA94" s="241">
        <f>DB_FEConversion!CD94</f>
        <v>421878.19090909092</v>
      </c>
      <c r="BB94" s="241">
        <f>DB_FEConversion!CE94</f>
        <v>554242.04800000007</v>
      </c>
      <c r="BC94" s="241">
        <f>DB_FEConversion!CG94</f>
        <v>4908.1120000000001</v>
      </c>
      <c r="BD94" s="241">
        <f>DB_FEConversion!CH94</f>
        <v>7362.1680000000015</v>
      </c>
      <c r="BE94" s="241">
        <f>DB_FEConversion!CI94</f>
        <v>6518.5862500000003</v>
      </c>
      <c r="BF94" s="241">
        <f>DB_FEConversion!CK94</f>
        <v>922725.0560000001</v>
      </c>
      <c r="BG94" s="241">
        <f>DB_FEConversion!CL94</f>
        <v>1384087.5840000003</v>
      </c>
      <c r="BH94" s="241">
        <f>DB_FEConversion!CM94</f>
        <v>1955575.875</v>
      </c>
      <c r="BI94" s="241">
        <f>DB_FEConversion!CO94</f>
        <v>785297.92000000004</v>
      </c>
      <c r="BJ94" s="241">
        <f>DB_FEConversion!CP94</f>
        <v>1181627.9639999999</v>
      </c>
      <c r="BK94" s="241">
        <f>SUM(DB_FEConversion!CS94:CT94)</f>
        <v>0.80080000000000018</v>
      </c>
      <c r="BL94" s="241">
        <f>DB_FEConversion!CU94</f>
        <v>3.4058085600000005</v>
      </c>
      <c r="BM94" s="241">
        <f>DB_FEConversion!CV94</f>
        <v>0.49500000000000005</v>
      </c>
      <c r="BN94" s="241">
        <f>SUM(DB_FEConversion!CX94:CY94)</f>
        <v>98.722800000000007</v>
      </c>
      <c r="BO94" s="241">
        <f>DB_FEConversion!CZ94</f>
        <v>129.525924</v>
      </c>
      <c r="BP94" s="241">
        <f>DB_FEConversion!DA94</f>
        <v>163.35</v>
      </c>
      <c r="BQ94" s="241">
        <f>SUM(DB_FEConversion!DC94:DD94)</f>
        <v>86.878000000000014</v>
      </c>
      <c r="BR94" s="241">
        <f>DB_FEConversion!DE94</f>
        <v>91.062642000000011</v>
      </c>
      <c r="BS94" s="241">
        <f>DB_FEConversion!DH94</f>
        <v>10.443840000000002</v>
      </c>
      <c r="BT94" s="241">
        <f>DB_FEConversion!DI94</f>
        <v>3.9734639999999999</v>
      </c>
      <c r="BU94" s="241">
        <f>DB_FEConversion!DJ94</f>
        <v>7.5675600000000012</v>
      </c>
      <c r="BV94" s="241">
        <f>DB_FEConversion!DL94</f>
        <v>1661.9328</v>
      </c>
      <c r="BW94" s="241">
        <f>DB_FEConversion!DM94</f>
        <v>434.09519999999998</v>
      </c>
      <c r="BX94" s="241">
        <f>DB_FEConversion!DN94</f>
        <v>3333.33</v>
      </c>
      <c r="BY94" s="241">
        <f>DB_FEConversion!DP94</f>
        <v>1453.056</v>
      </c>
      <c r="BZ94" s="241">
        <f>DB_FEConversion!DQ94</f>
        <v>213.60240000000002</v>
      </c>
      <c r="CA94" s="205">
        <f t="shared" si="25"/>
        <v>23531.072651889648</v>
      </c>
      <c r="CB94" s="205">
        <f t="shared" si="26"/>
        <v>8338.6775369600036</v>
      </c>
      <c r="CC94" s="205">
        <f t="shared" si="27"/>
        <v>58115.139642146285</v>
      </c>
      <c r="CD94" s="205">
        <f t="shared" si="28"/>
        <v>4344059.7963213474</v>
      </c>
      <c r="CE94" s="205">
        <f t="shared" si="29"/>
        <v>1479664.6170140004</v>
      </c>
      <c r="CF94" s="205">
        <f t="shared" si="30"/>
        <v>13410871.305458508</v>
      </c>
      <c r="CG94" s="205">
        <f t="shared" si="31"/>
        <v>3543830.0516490471</v>
      </c>
      <c r="CH94" s="205">
        <f t="shared" si="32"/>
        <v>1257735.1188450665</v>
      </c>
      <c r="CI94" s="241">
        <f>SUM(DB_FEConversion!DS94:DW94)</f>
        <v>12674.727169949654</v>
      </c>
      <c r="CJ94" s="241">
        <f>SUM(DB_FEConversion!DX94:EB94)</f>
        <v>749409.58718310506</v>
      </c>
      <c r="CK94" s="241">
        <f>SUM(DB_FEConversion!EC94:EG94)</f>
        <v>499350.08270726312</v>
      </c>
      <c r="CL94" s="241">
        <f>SUM(DB_FEConversion!EH94:EJ94)</f>
        <v>8271.6156535999999</v>
      </c>
      <c r="CM94" s="241">
        <f>SUM(DB_FEConversion!EK94:EM94)</f>
        <v>922670.32665599987</v>
      </c>
      <c r="CN94" s="241">
        <f>SUM(DB_FEConversion!EN94:EP94)</f>
        <v>625800.7853343999</v>
      </c>
      <c r="CO94" s="205">
        <f t="shared" si="33"/>
        <v>20946.342823549654</v>
      </c>
      <c r="CP94" s="205">
        <f t="shared" si="34"/>
        <v>1672079.9138391051</v>
      </c>
      <c r="CQ94" s="205">
        <f t="shared" si="35"/>
        <v>1125150.868041663</v>
      </c>
      <c r="CR94" s="205">
        <f t="shared" si="36"/>
        <v>44477.415475439302</v>
      </c>
      <c r="CS94" s="205">
        <f t="shared" si="37"/>
        <v>6016139.7101604529</v>
      </c>
      <c r="CT94" s="205">
        <f t="shared" si="38"/>
        <v>4668980.9196907096</v>
      </c>
      <c r="CU94" s="267">
        <f t="shared" si="39"/>
        <v>0.89015673587950828</v>
      </c>
      <c r="CV94" s="267">
        <f t="shared" si="40"/>
        <v>0.38491180882341031</v>
      </c>
      <c r="CW94" s="267">
        <f t="shared" si="41"/>
        <v>0.31749571837342977</v>
      </c>
    </row>
    <row r="95" spans="1:101" x14ac:dyDescent="0.2">
      <c r="A95" s="203">
        <v>25</v>
      </c>
      <c r="B95" s="203" t="s">
        <v>43</v>
      </c>
      <c r="C95" s="203">
        <v>2006</v>
      </c>
      <c r="D95" s="204" t="s">
        <v>201</v>
      </c>
      <c r="E95" s="241">
        <f>DB_FEConversion!E95</f>
        <v>0</v>
      </c>
      <c r="F95" s="241">
        <f>DB_FEConversion!F95</f>
        <v>1079.1325313999998</v>
      </c>
      <c r="G95" s="241">
        <f>SUM(DB_FEConversion!G95:H95)</f>
        <v>129.87217320000002</v>
      </c>
      <c r="H95" s="241">
        <f>DB_FEConversion!I95</f>
        <v>34874.82</v>
      </c>
      <c r="I95" s="241">
        <f>DB_FEConversion!J95</f>
        <v>62035.693649999994</v>
      </c>
      <c r="J95" s="241">
        <f>SUM(DB_FEConversion!K95:L95)</f>
        <v>34070.89476000001</v>
      </c>
      <c r="K95" s="241">
        <f>DB_FEConversion!M95</f>
        <v>32833.800000000003</v>
      </c>
      <c r="L95" s="241">
        <f>DB_FEConversion!N95</f>
        <v>31306.384934999998</v>
      </c>
      <c r="M95" s="241">
        <f>DB_FEConversion!O95</f>
        <v>1471.1149439999999</v>
      </c>
      <c r="N95" s="241">
        <f>SUM(DB_FEConversion!P95:Q95)</f>
        <v>1011.3724944000001</v>
      </c>
      <c r="O95" s="241">
        <f>DB_FEConversion!S95</f>
        <v>1510.8656640000004</v>
      </c>
      <c r="P95" s="241">
        <f>DB_FEConversion!T95</f>
        <v>254616.04799999998</v>
      </c>
      <c r="Q95" s="241">
        <f>SUM(DB_FEConversion!U95:V95)</f>
        <v>162427.78512000002</v>
      </c>
      <c r="R95" s="241">
        <f>DB_FEConversion!X95</f>
        <v>557581.37600000005</v>
      </c>
      <c r="S95" s="241">
        <f>DB_FEConversion!Y95</f>
        <v>236227.11119999998</v>
      </c>
      <c r="T95" s="241">
        <f>SUM(DB_FEConversion!Z95:AB95)</f>
        <v>155912.86070843079</v>
      </c>
      <c r="U95" s="241">
        <f>DB_FEConversion!AD95</f>
        <v>1351.2435859999998</v>
      </c>
      <c r="V95" s="241">
        <f>SUM(DB_FEConversion!AE95:AF95)</f>
        <v>31322.660710600005</v>
      </c>
      <c r="W95" s="241">
        <f>DB_FEConversion!AG95</f>
        <v>438516.78639999992</v>
      </c>
      <c r="X95" s="241">
        <f>SUM(DB_FEConversion!AH95:AI95)</f>
        <v>3422655.9662400004</v>
      </c>
      <c r="Y95" s="241">
        <f>DB_FEConversion!AJ95</f>
        <v>387526.4623999999</v>
      </c>
      <c r="Z95" s="241">
        <f>DB_FEConversion!AK95</f>
        <v>0</v>
      </c>
      <c r="AA95" s="241">
        <f>DB_FEConversion!AL95</f>
        <v>0</v>
      </c>
      <c r="AB95" s="241">
        <f>DB_FEConversion!AM95</f>
        <v>0</v>
      </c>
      <c r="AC95" s="241">
        <f>DB_FEConversion!AN95</f>
        <v>0</v>
      </c>
      <c r="AD95" s="241">
        <f>DB_FEConversion!AO95</f>
        <v>0</v>
      </c>
      <c r="AE95" s="241">
        <f>DB_FEConversion!AP95</f>
        <v>1.2417299999999998</v>
      </c>
      <c r="AF95" s="241">
        <f>DB_FEConversion!AQ95</f>
        <v>169.4196</v>
      </c>
      <c r="AG95" s="241">
        <f>DB_FEConversion!AR95</f>
        <v>141.18299999999999</v>
      </c>
      <c r="AH95" s="241">
        <f>DB_FEConversion!AX95</f>
        <v>0</v>
      </c>
      <c r="AI95" s="241">
        <f>SUM(DB_FEConversion!AW95,DB_FEConversion!AY95,DB_FEConversion!AZ95)</f>
        <v>68777.129617361265</v>
      </c>
      <c r="AJ95" s="241">
        <f>DB_FEConversion!BF95</f>
        <v>2861466.9370696498</v>
      </c>
      <c r="AK95" s="241">
        <f>SUM(DB_FEConversion!BE95,DB_FEConversion!BG95,DB_FEConversion!BH95)</f>
        <v>19139933.38803333</v>
      </c>
      <c r="AL95" s="241">
        <f>DB_FEConversion!BI95</f>
        <v>2648900.8217444755</v>
      </c>
      <c r="AM95" s="241">
        <f>DB_FEConversion!BJ95</f>
        <v>22441.731047999998</v>
      </c>
      <c r="AN95" s="241">
        <f>DB_FEConversion!BK95</f>
        <v>9518.2969199999989</v>
      </c>
      <c r="AO95" s="241">
        <f>DB_FEConversion!BL95</f>
        <v>1683129.8286000001</v>
      </c>
      <c r="AP95" s="241">
        <f>DB_FEConversion!BM95</f>
        <v>2399683.3079999997</v>
      </c>
      <c r="AQ95" s="241">
        <f>DB_FEConversion!BN95</f>
        <v>1188144.87363</v>
      </c>
      <c r="AR95" s="241">
        <f>SUM(DB_FEConversion!BP95,DB_FEConversion!BR95)</f>
        <v>57.399584074218787</v>
      </c>
      <c r="AS95" s="241">
        <f>DB_FEConversion!BQ95</f>
        <v>72.082920000000001</v>
      </c>
      <c r="AT95" s="241">
        <f>SUM(DB_FEConversion!BT95,DB_FEConversion!BV95)</f>
        <v>13966.432728828138</v>
      </c>
      <c r="AU95" s="241">
        <f>DB_FEConversion!BU95</f>
        <v>21745.014200000001</v>
      </c>
      <c r="AV95" s="241">
        <f>SUM(DB_FEConversion!BX95,DB_FEConversion!BZ95)</f>
        <v>7340.6514111328197</v>
      </c>
      <c r="AW95" s="241">
        <f>DB_FEConversion!BY95</f>
        <v>11292.990800000001</v>
      </c>
      <c r="AX95" s="241">
        <f>DB_FEConversion!CA95</f>
        <v>903.10687999999993</v>
      </c>
      <c r="AY95" s="241">
        <f>DB_FEConversion!CB95</f>
        <v>4234.5732272727264</v>
      </c>
      <c r="AZ95" s="241">
        <f>DB_FEConversion!CC95</f>
        <v>593966.44799999997</v>
      </c>
      <c r="BA95" s="241">
        <f>DB_FEConversion!CD95</f>
        <v>338425.73181818175</v>
      </c>
      <c r="BB95" s="241">
        <f>DB_FEConversion!CE95</f>
        <v>444606.46399999998</v>
      </c>
      <c r="BC95" s="241">
        <f>DB_FEConversion!CG95</f>
        <v>7115.6096000000007</v>
      </c>
      <c r="BD95" s="241">
        <f>DB_FEConversion!CH95</f>
        <v>10673.4144</v>
      </c>
      <c r="BE95" s="241">
        <f>DB_FEConversion!CI95</f>
        <v>9450.4189999999999</v>
      </c>
      <c r="BF95" s="241">
        <f>DB_FEConversion!CK95</f>
        <v>1337734.6048000001</v>
      </c>
      <c r="BG95" s="241">
        <f>DB_FEConversion!CL95</f>
        <v>2006601.9071999998</v>
      </c>
      <c r="BH95" s="241">
        <f>DB_FEConversion!CM95</f>
        <v>2835125.6999999997</v>
      </c>
      <c r="BI95" s="241">
        <f>DB_FEConversion!CO95</f>
        <v>1138497.5360000001</v>
      </c>
      <c r="BJ95" s="241">
        <f>DB_FEConversion!CP95</f>
        <v>1713083.0111999994</v>
      </c>
      <c r="BK95" s="241">
        <f>SUM(DB_FEConversion!CS95:CT95)</f>
        <v>0</v>
      </c>
      <c r="BL95" s="241">
        <f>DB_FEConversion!CU95</f>
        <v>0</v>
      </c>
      <c r="BM95" s="241">
        <f>DB_FEConversion!CV95</f>
        <v>0</v>
      </c>
      <c r="BN95" s="241">
        <f>SUM(DB_FEConversion!CX95:CY95)</f>
        <v>0</v>
      </c>
      <c r="BO95" s="241">
        <f>DB_FEConversion!CZ95</f>
        <v>0</v>
      </c>
      <c r="BP95" s="241">
        <f>DB_FEConversion!DA95</f>
        <v>0</v>
      </c>
      <c r="BQ95" s="241">
        <f>SUM(DB_FEConversion!DC95:DD95)</f>
        <v>0</v>
      </c>
      <c r="BR95" s="241">
        <f>DB_FEConversion!DE95</f>
        <v>0</v>
      </c>
      <c r="BS95" s="241">
        <f>DB_FEConversion!DH95</f>
        <v>1.978</v>
      </c>
      <c r="BT95" s="241">
        <f>DB_FEConversion!DI95</f>
        <v>0.75254999999999983</v>
      </c>
      <c r="BU95" s="241">
        <f>DB_FEConversion!DJ95</f>
        <v>1.4332500000000001</v>
      </c>
      <c r="BV95" s="241">
        <f>DB_FEConversion!DL95</f>
        <v>314.76</v>
      </c>
      <c r="BW95" s="241">
        <f>DB_FEConversion!DM95</f>
        <v>82.214999999999989</v>
      </c>
      <c r="BX95" s="241">
        <f>DB_FEConversion!DN95</f>
        <v>631.3125</v>
      </c>
      <c r="BY95" s="241">
        <f>DB_FEConversion!DP95</f>
        <v>275.2</v>
      </c>
      <c r="BZ95" s="241">
        <f>DB_FEConversion!DQ95</f>
        <v>40.454999999999998</v>
      </c>
      <c r="CA95" s="205">
        <f t="shared" si="25"/>
        <v>33343.42537207422</v>
      </c>
      <c r="CB95" s="205">
        <f t="shared" si="26"/>
        <v>12836.754895799999</v>
      </c>
      <c r="CC95" s="205">
        <f t="shared" si="27"/>
        <v>124945.25056243398</v>
      </c>
      <c r="CD95" s="205">
        <f t="shared" si="28"/>
        <v>7218756.0851984778</v>
      </c>
      <c r="CE95" s="205">
        <f t="shared" si="29"/>
        <v>2252892.6151699997</v>
      </c>
      <c r="CF95" s="205">
        <f t="shared" si="30"/>
        <v>28728107.677351508</v>
      </c>
      <c r="CG95" s="205">
        <f t="shared" si="31"/>
        <v>6084494.1033856086</v>
      </c>
      <c r="CH95" s="205">
        <f t="shared" si="32"/>
        <v>1911635.7026434303</v>
      </c>
      <c r="CI95" s="241">
        <f>SUM(DB_FEConversion!DS95:DW95)</f>
        <v>19133.032609807018</v>
      </c>
      <c r="CJ95" s="241">
        <f>SUM(DB_FEConversion!DX95:EB95)</f>
        <v>1129912.9749399438</v>
      </c>
      <c r="CK95" s="241">
        <f>SUM(DB_FEConversion!EC95:EG95)</f>
        <v>751406.025358813</v>
      </c>
      <c r="CL95" s="241">
        <f>SUM(DB_FEConversion!EH95:EJ95)</f>
        <v>9694.6755467999992</v>
      </c>
      <c r="CM95" s="241">
        <f>SUM(DB_FEConversion!EK95:EM95)</f>
        <v>1090761.3470808</v>
      </c>
      <c r="CN95" s="241">
        <f>SUM(DB_FEConversion!EN95:EP95)</f>
        <v>742195.5276576</v>
      </c>
      <c r="CO95" s="205">
        <f t="shared" si="33"/>
        <v>28827.708156607019</v>
      </c>
      <c r="CP95" s="205">
        <f t="shared" si="34"/>
        <v>2220674.322020744</v>
      </c>
      <c r="CQ95" s="205">
        <f t="shared" si="35"/>
        <v>1493601.553016413</v>
      </c>
      <c r="CR95" s="205">
        <f t="shared" si="36"/>
        <v>62171.133528681239</v>
      </c>
      <c r="CS95" s="205">
        <f t="shared" si="37"/>
        <v>9439430.4072192218</v>
      </c>
      <c r="CT95" s="205">
        <f t="shared" si="38"/>
        <v>7578095.6564020216</v>
      </c>
      <c r="CU95" s="267">
        <f t="shared" si="39"/>
        <v>0.86456948663561117</v>
      </c>
      <c r="CV95" s="267">
        <f t="shared" si="40"/>
        <v>0.30762562078722555</v>
      </c>
      <c r="CW95" s="267">
        <f t="shared" si="41"/>
        <v>0.24547670317986256</v>
      </c>
    </row>
    <row r="96" spans="1:101" x14ac:dyDescent="0.2">
      <c r="A96" s="203">
        <v>26</v>
      </c>
      <c r="B96" s="203" t="s">
        <v>44</v>
      </c>
      <c r="C96" s="203">
        <v>2006</v>
      </c>
      <c r="D96" s="204" t="s">
        <v>201</v>
      </c>
      <c r="E96" s="241">
        <f>DB_FEConversion!E96</f>
        <v>0</v>
      </c>
      <c r="F96" s="241">
        <f>DB_FEConversion!F96</f>
        <v>45.480681400000002</v>
      </c>
      <c r="G96" s="241">
        <f>SUM(DB_FEConversion!G96:H96)</f>
        <v>5.473539866666667</v>
      </c>
      <c r="H96" s="241">
        <f>DB_FEConversion!I96</f>
        <v>1469.82</v>
      </c>
      <c r="I96" s="241">
        <f>DB_FEConversion!J96</f>
        <v>2614.5311500000003</v>
      </c>
      <c r="J96" s="241">
        <f>SUM(DB_FEConversion!K96:L96)</f>
        <v>1435.9380933333334</v>
      </c>
      <c r="K96" s="241">
        <f>DB_FEConversion!M96</f>
        <v>1383.8</v>
      </c>
      <c r="L96" s="241">
        <f>DB_FEConversion!N96</f>
        <v>1319.4261850000003</v>
      </c>
      <c r="M96" s="241">
        <f>DB_FEConversion!O96</f>
        <v>610.73812799999996</v>
      </c>
      <c r="N96" s="241">
        <f>SUM(DB_FEConversion!P96:Q96)</f>
        <v>419.87456280000004</v>
      </c>
      <c r="O96" s="241">
        <f>DB_FEConversion!S96</f>
        <v>627.240768</v>
      </c>
      <c r="P96" s="241">
        <f>DB_FEConversion!T96</f>
        <v>105704.67600000001</v>
      </c>
      <c r="Q96" s="241">
        <f>SUM(DB_FEConversion!U96:V96)</f>
        <v>67432.420440000002</v>
      </c>
      <c r="R96" s="241">
        <f>DB_FEConversion!X96</f>
        <v>231481.712</v>
      </c>
      <c r="S96" s="241">
        <f>DB_FEConversion!Y96</f>
        <v>98070.449399999998</v>
      </c>
      <c r="T96" s="241">
        <f>SUM(DB_FEConversion!Z96:AB96)</f>
        <v>64727.728495015384</v>
      </c>
      <c r="U96" s="241">
        <f>DB_FEConversion!AD96</f>
        <v>3926.4362059999994</v>
      </c>
      <c r="V96" s="241">
        <f>SUM(DB_FEConversion!AE96:AF96)</f>
        <v>91017.215812600014</v>
      </c>
      <c r="W96" s="241">
        <f>DB_FEConversion!AG96</f>
        <v>1274239.6743999997</v>
      </c>
      <c r="X96" s="241">
        <f>SUM(DB_FEConversion!AH96:AI96)</f>
        <v>9945534.9470400009</v>
      </c>
      <c r="Y96" s="241">
        <f>DB_FEConversion!AJ96</f>
        <v>1126072.2703999998</v>
      </c>
      <c r="Z96" s="241">
        <f>DB_FEConversion!AK96</f>
        <v>0</v>
      </c>
      <c r="AA96" s="241">
        <f>DB_FEConversion!AL96</f>
        <v>0</v>
      </c>
      <c r="AB96" s="241">
        <f>DB_FEConversion!AM96</f>
        <v>0</v>
      </c>
      <c r="AC96" s="241">
        <f>DB_FEConversion!AN96</f>
        <v>0</v>
      </c>
      <c r="AD96" s="241">
        <f>DB_FEConversion!AO96</f>
        <v>0</v>
      </c>
      <c r="AE96" s="241">
        <f>DB_FEConversion!AP96</f>
        <v>292.91030999999998</v>
      </c>
      <c r="AF96" s="241">
        <f>DB_FEConversion!AQ96</f>
        <v>39964.201200000003</v>
      </c>
      <c r="AG96" s="241">
        <f>DB_FEConversion!AR96</f>
        <v>33303.501000000004</v>
      </c>
      <c r="AH96" s="241">
        <f>DB_FEConversion!AX96</f>
        <v>0</v>
      </c>
      <c r="AI96" s="241">
        <f>SUM(DB_FEConversion!AW96,DB_FEConversion!AY96,DB_FEConversion!AZ96)</f>
        <v>328333.66163184418</v>
      </c>
      <c r="AJ96" s="241">
        <f>DB_FEConversion!BF96</f>
        <v>13660295.541751951</v>
      </c>
      <c r="AK96" s="241">
        <f>SUM(DB_FEConversion!BE96,DB_FEConversion!BG96,DB_FEConversion!BH96)</f>
        <v>91371716.84315601</v>
      </c>
      <c r="AL96" s="241">
        <f>DB_FEConversion!BI96</f>
        <v>12645530.730078949</v>
      </c>
      <c r="AM96" s="241">
        <f>DB_FEConversion!BJ96</f>
        <v>37930.483008000003</v>
      </c>
      <c r="AN96" s="241">
        <f>DB_FEConversion!BK96</f>
        <v>16087.600319999998</v>
      </c>
      <c r="AO96" s="241">
        <f>DB_FEConversion!BL96</f>
        <v>2844786.2256000005</v>
      </c>
      <c r="AP96" s="241">
        <f>DB_FEConversion!BM96</f>
        <v>4055887.9679999994</v>
      </c>
      <c r="AQ96" s="241">
        <f>DB_FEConversion!BN96</f>
        <v>2008174.3624800004</v>
      </c>
      <c r="AR96" s="241">
        <f>SUM(DB_FEConversion!BP96,DB_FEConversion!BR96)</f>
        <v>43.965066038085965</v>
      </c>
      <c r="AS96" s="241">
        <f>DB_FEConversion!BQ96</f>
        <v>55.211730000000003</v>
      </c>
      <c r="AT96" s="241">
        <f>SUM(DB_FEConversion!BT96,DB_FEConversion!BV96)</f>
        <v>10697.553774003914</v>
      </c>
      <c r="AU96" s="241">
        <f>DB_FEConversion!BU96</f>
        <v>16655.538550000001</v>
      </c>
      <c r="AV96" s="241">
        <f>SUM(DB_FEConversion!BX96,DB_FEConversion!BZ96)</f>
        <v>5622.5533557128947</v>
      </c>
      <c r="AW96" s="241">
        <f>DB_FEConversion!BY96</f>
        <v>8649.8377</v>
      </c>
      <c r="AX96" s="241">
        <f>DB_FEConversion!CA96</f>
        <v>3190.6028959999999</v>
      </c>
      <c r="AY96" s="241">
        <f>DB_FEConversion!CB96</f>
        <v>14960.401588636363</v>
      </c>
      <c r="AZ96" s="241">
        <f>DB_FEConversion!CC96</f>
        <v>2098434.9816000001</v>
      </c>
      <c r="BA96" s="241">
        <f>DB_FEConversion!CD96</f>
        <v>1195630.4884090908</v>
      </c>
      <c r="BB96" s="241">
        <f>DB_FEConversion!CE96</f>
        <v>1570758.3488</v>
      </c>
      <c r="BC96" s="241">
        <f>DB_FEConversion!CG96</f>
        <v>17129.235200000003</v>
      </c>
      <c r="BD96" s="241">
        <f>DB_FEConversion!CH96</f>
        <v>25693.852800000001</v>
      </c>
      <c r="BE96" s="241">
        <f>DB_FEConversion!CI96</f>
        <v>22749.765499999998</v>
      </c>
      <c r="BF96" s="241">
        <f>DB_FEConversion!CK96</f>
        <v>3220296.2176000006</v>
      </c>
      <c r="BG96" s="241">
        <f>DB_FEConversion!CL96</f>
        <v>4830444.3263999997</v>
      </c>
      <c r="BH96" s="241">
        <f>DB_FEConversion!CM96</f>
        <v>6824929.6499999994</v>
      </c>
      <c r="BI96" s="241">
        <f>DB_FEConversion!CO96</f>
        <v>2740677.6320000002</v>
      </c>
      <c r="BJ96" s="241">
        <f>DB_FEConversion!CP96</f>
        <v>4123863.3743999992</v>
      </c>
      <c r="BK96" s="241">
        <f>SUM(DB_FEConversion!CS96:CT96)</f>
        <v>2.9848000000000008</v>
      </c>
      <c r="BL96" s="241">
        <f>DB_FEConversion!CU96</f>
        <v>12.694377360000001</v>
      </c>
      <c r="BM96" s="241">
        <f>DB_FEConversion!CV96</f>
        <v>1.845</v>
      </c>
      <c r="BN96" s="241">
        <f>SUM(DB_FEConversion!CX96:CY96)</f>
        <v>367.96680000000003</v>
      </c>
      <c r="BO96" s="241">
        <f>DB_FEConversion!CZ96</f>
        <v>482.77844400000004</v>
      </c>
      <c r="BP96" s="241">
        <f>DB_FEConversion!DA96</f>
        <v>608.85</v>
      </c>
      <c r="BQ96" s="241">
        <f>SUM(DB_FEConversion!DC96:DD96)</f>
        <v>323.81800000000004</v>
      </c>
      <c r="BR96" s="241">
        <f>DB_FEConversion!DE96</f>
        <v>339.41530200000005</v>
      </c>
      <c r="BS96" s="241">
        <f>DB_FEConversion!DH96</f>
        <v>0</v>
      </c>
      <c r="BT96" s="241">
        <f>DB_FEConversion!DI96</f>
        <v>0</v>
      </c>
      <c r="BU96" s="241">
        <f>DB_FEConversion!DJ96</f>
        <v>0</v>
      </c>
      <c r="BV96" s="241">
        <f>DB_FEConversion!DL96</f>
        <v>0</v>
      </c>
      <c r="BW96" s="241">
        <f>DB_FEConversion!DM96</f>
        <v>0</v>
      </c>
      <c r="BX96" s="241">
        <f>DB_FEConversion!DN96</f>
        <v>0</v>
      </c>
      <c r="BY96" s="241">
        <f>DB_FEConversion!DP96</f>
        <v>0</v>
      </c>
      <c r="BZ96" s="241">
        <f>DB_FEConversion!DQ96</f>
        <v>0</v>
      </c>
      <c r="CA96" s="205">
        <f t="shared" si="25"/>
        <v>63127.35561403809</v>
      </c>
      <c r="CB96" s="205">
        <f t="shared" si="26"/>
        <v>26227.114151559999</v>
      </c>
      <c r="CC96" s="205">
        <f t="shared" si="27"/>
        <v>473783.20416094712</v>
      </c>
      <c r="CD96" s="205">
        <f t="shared" si="28"/>
        <v>23256256.858725954</v>
      </c>
      <c r="CE96" s="205">
        <f t="shared" si="29"/>
        <v>4917629.5949839996</v>
      </c>
      <c r="CF96" s="205">
        <f t="shared" si="30"/>
        <v>113627226.39669843</v>
      </c>
      <c r="CG96" s="205">
        <f t="shared" si="31"/>
        <v>20229917.46551466</v>
      </c>
      <c r="CH96" s="205">
        <f t="shared" si="32"/>
        <v>4198899.7820820147</v>
      </c>
      <c r="CI96" s="241">
        <f>SUM(DB_FEConversion!DS96:DW96)</f>
        <v>49260.770487880254</v>
      </c>
      <c r="CJ96" s="241">
        <f>SUM(DB_FEConversion!DX96:EB96)</f>
        <v>2943283.8902725815</v>
      </c>
      <c r="CK96" s="241">
        <f>SUM(DB_FEConversion!EC96:EG96)</f>
        <v>1934364.4578562416</v>
      </c>
      <c r="CL96" s="241">
        <f>SUM(DB_FEConversion!EH96:EJ96)</f>
        <v>30167.509096399997</v>
      </c>
      <c r="CM96" s="241">
        <f>SUM(DB_FEConversion!EK96:EM96)</f>
        <v>3074289.8137848</v>
      </c>
      <c r="CN96" s="241">
        <f>SUM(DB_FEConversion!EN96:EP96)</f>
        <v>2010924.3793599997</v>
      </c>
      <c r="CO96" s="205">
        <f t="shared" si="33"/>
        <v>79428.279584280244</v>
      </c>
      <c r="CP96" s="205">
        <f t="shared" si="34"/>
        <v>6017573.7040573815</v>
      </c>
      <c r="CQ96" s="205">
        <f t="shared" si="35"/>
        <v>3945288.8372162413</v>
      </c>
      <c r="CR96" s="205">
        <f t="shared" si="36"/>
        <v>142555.63519831834</v>
      </c>
      <c r="CS96" s="205">
        <f t="shared" si="37"/>
        <v>29273830.562783334</v>
      </c>
      <c r="CT96" s="205">
        <f t="shared" si="38"/>
        <v>24175206.302730903</v>
      </c>
      <c r="CU96" s="267">
        <f t="shared" si="39"/>
        <v>1.2582228229217509</v>
      </c>
      <c r="CV96" s="267">
        <f t="shared" si="40"/>
        <v>0.25875074138594811</v>
      </c>
      <c r="CW96" s="267">
        <f t="shared" si="41"/>
        <v>0.19502248805224531</v>
      </c>
    </row>
    <row r="97" spans="1:101" x14ac:dyDescent="0.2">
      <c r="A97" s="203">
        <v>27</v>
      </c>
      <c r="B97" s="203" t="s">
        <v>45</v>
      </c>
      <c r="C97" s="203">
        <v>2006</v>
      </c>
      <c r="D97" s="204" t="s">
        <v>201</v>
      </c>
      <c r="E97" s="241">
        <f>DB_FEConversion!E97</f>
        <v>0</v>
      </c>
      <c r="F97" s="241">
        <f>DB_FEConversion!F97</f>
        <v>161.24968859999998</v>
      </c>
      <c r="G97" s="241">
        <f>SUM(DB_FEConversion!G97:H97)</f>
        <v>19.4061868</v>
      </c>
      <c r="H97" s="241">
        <f>DB_FEConversion!I97</f>
        <v>5211.1799999999994</v>
      </c>
      <c r="I97" s="241">
        <f>DB_FEConversion!J97</f>
        <v>9269.7013499999994</v>
      </c>
      <c r="J97" s="241">
        <f>SUM(DB_FEConversion!K97:L97)</f>
        <v>5091.0532399999993</v>
      </c>
      <c r="K97" s="241">
        <f>DB_FEConversion!M97</f>
        <v>4906.2</v>
      </c>
      <c r="L97" s="241">
        <f>DB_FEConversion!N97</f>
        <v>4677.9655650000004</v>
      </c>
      <c r="M97" s="241">
        <f>DB_FEConversion!O97</f>
        <v>948.738336</v>
      </c>
      <c r="N97" s="241">
        <f>SUM(DB_FEConversion!P97:Q97)</f>
        <v>652.24533359999998</v>
      </c>
      <c r="O97" s="241">
        <f>DB_FEConversion!S97</f>
        <v>974.37401600000032</v>
      </c>
      <c r="P97" s="241">
        <f>DB_FEConversion!T97</f>
        <v>164204.712</v>
      </c>
      <c r="Q97" s="241">
        <f>SUM(DB_FEConversion!U97:V97)</f>
        <v>104751.47928</v>
      </c>
      <c r="R97" s="241">
        <f>DB_FEConversion!X97</f>
        <v>359590.41066666675</v>
      </c>
      <c r="S97" s="241">
        <f>DB_FEConversion!Y97</f>
        <v>152345.4828</v>
      </c>
      <c r="T97" s="241">
        <f>SUM(DB_FEConversion!Z97:AB97)</f>
        <v>100549.93230326154</v>
      </c>
      <c r="U97" s="241">
        <f>DB_FEConversion!AD97</f>
        <v>432.75740199999996</v>
      </c>
      <c r="V97" s="241">
        <f>SUM(DB_FEConversion!AE97:AF97)</f>
        <v>10031.583804200001</v>
      </c>
      <c r="W97" s="241">
        <f>DB_FEConversion!AG97</f>
        <v>140442.02479999998</v>
      </c>
      <c r="X97" s="241">
        <f>SUM(DB_FEConversion!AH97:AI97)</f>
        <v>1096160.3956800001</v>
      </c>
      <c r="Y97" s="241">
        <f>DB_FEConversion!AJ97</f>
        <v>124111.55679999999</v>
      </c>
      <c r="Z97" s="241">
        <f>DB_FEConversion!AK97</f>
        <v>0</v>
      </c>
      <c r="AA97" s="241">
        <f>DB_FEConversion!AL97</f>
        <v>0</v>
      </c>
      <c r="AB97" s="241">
        <f>DB_FEConversion!AM97</f>
        <v>0</v>
      </c>
      <c r="AC97" s="241">
        <f>DB_FEConversion!AN97</f>
        <v>0</v>
      </c>
      <c r="AD97" s="241">
        <f>DB_FEConversion!AO97</f>
        <v>0</v>
      </c>
      <c r="AE97" s="241">
        <f>DB_FEConversion!AP97</f>
        <v>5.7947399999999991</v>
      </c>
      <c r="AF97" s="241">
        <f>DB_FEConversion!AQ97</f>
        <v>790.62480000000005</v>
      </c>
      <c r="AG97" s="241">
        <f>DB_FEConversion!AR97</f>
        <v>658.85400000000004</v>
      </c>
      <c r="AH97" s="241">
        <f>DB_FEConversion!AX97</f>
        <v>0</v>
      </c>
      <c r="AI97" s="241">
        <f>SUM(DB_FEConversion!AW97,DB_FEConversion!AY97,DB_FEConversion!AZ97)</f>
        <v>654070.66710942262</v>
      </c>
      <c r="AJ97" s="241">
        <f>DB_FEConversion!BF97</f>
        <v>27212557.413391352</v>
      </c>
      <c r="AK97" s="241">
        <f>SUM(DB_FEConversion!BE97,DB_FEConversion!BG97,DB_FEConversion!BH97)</f>
        <v>182020812.28438994</v>
      </c>
      <c r="AL97" s="241">
        <f>DB_FEConversion!BI97</f>
        <v>25191053.148396563</v>
      </c>
      <c r="AM97" s="241">
        <f>DB_FEConversion!BJ97</f>
        <v>31213.497744</v>
      </c>
      <c r="AN97" s="241">
        <f>DB_FEConversion!BK97</f>
        <v>13238.69976</v>
      </c>
      <c r="AO97" s="241">
        <f>DB_FEConversion!BL97</f>
        <v>2341012.3308000001</v>
      </c>
      <c r="AP97" s="241">
        <f>DB_FEConversion!BM97</f>
        <v>3337644.0239999997</v>
      </c>
      <c r="AQ97" s="241">
        <f>DB_FEConversion!BN97</f>
        <v>1652553.3281400001</v>
      </c>
      <c r="AR97" s="241">
        <f>SUM(DB_FEConversion!BP97,DB_FEConversion!BR97)</f>
        <v>610.19557843359416</v>
      </c>
      <c r="AS97" s="241">
        <f>DB_FEConversion!BQ97</f>
        <v>766.28916000000004</v>
      </c>
      <c r="AT97" s="241">
        <f>SUM(DB_FEConversion!BT97,DB_FEConversion!BV97)</f>
        <v>148472.42597789073</v>
      </c>
      <c r="AU97" s="241">
        <f>DB_FEConversion!BU97</f>
        <v>231163.89660000004</v>
      </c>
      <c r="AV97" s="241">
        <f>SUM(DB_FEConversion!BX97,DB_FEConversion!BZ97)</f>
        <v>78035.984165039132</v>
      </c>
      <c r="AW97" s="241">
        <f>DB_FEConversion!BY97</f>
        <v>120051.96840000001</v>
      </c>
      <c r="AX97" s="241">
        <f>DB_FEConversion!CA97</f>
        <v>4832.7753759999996</v>
      </c>
      <c r="AY97" s="241">
        <f>DB_FEConversion!CB97</f>
        <v>22660.375725000002</v>
      </c>
      <c r="AZ97" s="241">
        <f>DB_FEConversion!CC97</f>
        <v>3178479.1896000002</v>
      </c>
      <c r="BA97" s="241">
        <f>DB_FEConversion!CD97</f>
        <v>1811009.9475</v>
      </c>
      <c r="BB97" s="241">
        <f>DB_FEConversion!CE97</f>
        <v>2379212.4928000001</v>
      </c>
      <c r="BC97" s="241">
        <f>DB_FEConversion!CG97</f>
        <v>5671.1072000000004</v>
      </c>
      <c r="BD97" s="241">
        <f>DB_FEConversion!CH97</f>
        <v>8506.6607999999997</v>
      </c>
      <c r="BE97" s="241">
        <f>DB_FEConversion!CI97</f>
        <v>7531.9392500000004</v>
      </c>
      <c r="BF97" s="241">
        <f>DB_FEConversion!CK97</f>
        <v>1066168.1536000001</v>
      </c>
      <c r="BG97" s="241">
        <f>DB_FEConversion!CL97</f>
        <v>1599252.2304</v>
      </c>
      <c r="BH97" s="241">
        <f>DB_FEConversion!CM97</f>
        <v>2259581.7749999999</v>
      </c>
      <c r="BI97" s="241">
        <f>DB_FEConversion!CO97</f>
        <v>907377.152</v>
      </c>
      <c r="BJ97" s="241">
        <f>DB_FEConversion!CP97</f>
        <v>1365319.0583999997</v>
      </c>
      <c r="BK97" s="241">
        <f>SUM(DB_FEConversion!CS97:CT97)</f>
        <v>0</v>
      </c>
      <c r="BL97" s="241">
        <f>DB_FEConversion!CU97</f>
        <v>0</v>
      </c>
      <c r="BM97" s="241">
        <f>DB_FEConversion!CV97</f>
        <v>0</v>
      </c>
      <c r="BN97" s="241">
        <f>SUM(DB_FEConversion!CX97:CY97)</f>
        <v>0</v>
      </c>
      <c r="BO97" s="241">
        <f>DB_FEConversion!CZ97</f>
        <v>0</v>
      </c>
      <c r="BP97" s="241">
        <f>DB_FEConversion!DA97</f>
        <v>0</v>
      </c>
      <c r="BQ97" s="241">
        <f>SUM(DB_FEConversion!DC97:DD97)</f>
        <v>0</v>
      </c>
      <c r="BR97" s="241">
        <f>DB_FEConversion!DE97</f>
        <v>0</v>
      </c>
      <c r="BS97" s="241">
        <f>DB_FEConversion!DH97</f>
        <v>0</v>
      </c>
      <c r="BT97" s="241">
        <f>DB_FEConversion!DI97</f>
        <v>0</v>
      </c>
      <c r="BU97" s="241">
        <f>DB_FEConversion!DJ97</f>
        <v>0</v>
      </c>
      <c r="BV97" s="241">
        <f>DB_FEConversion!DL97</f>
        <v>0</v>
      </c>
      <c r="BW97" s="241">
        <f>DB_FEConversion!DM97</f>
        <v>0</v>
      </c>
      <c r="BX97" s="241">
        <f>DB_FEConversion!DN97</f>
        <v>0</v>
      </c>
      <c r="BY97" s="241">
        <f>DB_FEConversion!DP97</f>
        <v>0</v>
      </c>
      <c r="BZ97" s="241">
        <f>DB_FEConversion!DQ97</f>
        <v>0</v>
      </c>
      <c r="CA97" s="205">
        <f t="shared" si="25"/>
        <v>43714.866376433587</v>
      </c>
      <c r="CB97" s="205">
        <f t="shared" si="26"/>
        <v>10086.444982199999</v>
      </c>
      <c r="CC97" s="205">
        <f t="shared" si="27"/>
        <v>708527.04585142271</v>
      </c>
      <c r="CD97" s="205">
        <f t="shared" si="28"/>
        <v>34257338.054969244</v>
      </c>
      <c r="CE97" s="205">
        <f t="shared" si="29"/>
        <v>1944437.3076300002</v>
      </c>
      <c r="CF97" s="205">
        <f t="shared" si="30"/>
        <v>190889889.89047658</v>
      </c>
      <c r="CG97" s="205">
        <f t="shared" si="31"/>
        <v>30490254.199101605</v>
      </c>
      <c r="CH97" s="205">
        <f t="shared" si="32"/>
        <v>1590598.9246682613</v>
      </c>
      <c r="CI97" s="241">
        <f>SUM(DB_FEConversion!DS97:DW97)</f>
        <v>12067.101340421561</v>
      </c>
      <c r="CJ97" s="241">
        <f>SUM(DB_FEConversion!DX97:EB97)</f>
        <v>713706.86382333189</v>
      </c>
      <c r="CK97" s="241">
        <f>SUM(DB_FEConversion!EC97:EG97)</f>
        <v>477224.37136209896</v>
      </c>
      <c r="CL97" s="241">
        <f>SUM(DB_FEConversion!EH97:EJ97)</f>
        <v>7779.8293503999994</v>
      </c>
      <c r="CM97" s="241">
        <f>SUM(DB_FEConversion!EK97:EM97)</f>
        <v>859460.07435839996</v>
      </c>
      <c r="CN97" s="241">
        <f>SUM(DB_FEConversion!EN97:EP97)</f>
        <v>580796.68830079993</v>
      </c>
      <c r="CO97" s="205">
        <f t="shared" si="33"/>
        <v>19846.930690821559</v>
      </c>
      <c r="CP97" s="205">
        <f t="shared" si="34"/>
        <v>1573166.9381817318</v>
      </c>
      <c r="CQ97" s="205">
        <f t="shared" si="35"/>
        <v>1058021.059662899</v>
      </c>
      <c r="CR97" s="205">
        <f t="shared" si="36"/>
        <v>63561.797067255146</v>
      </c>
      <c r="CS97" s="205">
        <f t="shared" si="37"/>
        <v>35830504.993150979</v>
      </c>
      <c r="CT97" s="205">
        <f t="shared" si="38"/>
        <v>31548275.258764505</v>
      </c>
      <c r="CU97" s="267">
        <f t="shared" si="39"/>
        <v>0.45400872371237339</v>
      </c>
      <c r="CV97" s="267">
        <f t="shared" si="40"/>
        <v>4.5922042619231884E-2</v>
      </c>
      <c r="CW97" s="267">
        <f t="shared" si="41"/>
        <v>3.4700303013350198E-2</v>
      </c>
    </row>
    <row r="98" spans="1:101" x14ac:dyDescent="0.2">
      <c r="A98" s="203">
        <v>28</v>
      </c>
      <c r="B98" s="203" t="s">
        <v>46</v>
      </c>
      <c r="C98" s="203">
        <v>2006</v>
      </c>
      <c r="D98" s="204" t="s">
        <v>201</v>
      </c>
      <c r="E98" s="241">
        <f>DB_FEConversion!E98</f>
        <v>0</v>
      </c>
      <c r="F98" s="241">
        <f>DB_FEConversion!F98</f>
        <v>0</v>
      </c>
      <c r="G98" s="241">
        <f>SUM(DB_FEConversion!G98:H98)</f>
        <v>0</v>
      </c>
      <c r="H98" s="241">
        <f>DB_FEConversion!I98</f>
        <v>0</v>
      </c>
      <c r="I98" s="241">
        <f>DB_FEConversion!J98</f>
        <v>0</v>
      </c>
      <c r="J98" s="241">
        <f>SUM(DB_FEConversion!K98:L98)</f>
        <v>0</v>
      </c>
      <c r="K98" s="241">
        <f>DB_FEConversion!M98</f>
        <v>0</v>
      </c>
      <c r="L98" s="241">
        <f>DB_FEConversion!N98</f>
        <v>0</v>
      </c>
      <c r="M98" s="241">
        <f>DB_FEConversion!O98</f>
        <v>751.79187200000001</v>
      </c>
      <c r="N98" s="241">
        <f>SUM(DB_FEConversion!P98:Q98)</f>
        <v>516.84718720000001</v>
      </c>
      <c r="O98" s="241">
        <f>DB_FEConversion!S98</f>
        <v>772.1058986666668</v>
      </c>
      <c r="P98" s="241">
        <f>DB_FEConversion!T98</f>
        <v>130117.82399999999</v>
      </c>
      <c r="Q98" s="241">
        <f>SUM(DB_FEConversion!U98:V98)</f>
        <v>83006.354560000007</v>
      </c>
      <c r="R98" s="241">
        <f>DB_FEConversion!X98</f>
        <v>284943.84355555562</v>
      </c>
      <c r="S98" s="241">
        <f>DB_FEConversion!Y98</f>
        <v>120720.4256</v>
      </c>
      <c r="T98" s="241">
        <f>SUM(DB_FEConversion!Z98:AB98)</f>
        <v>79676.997299856419</v>
      </c>
      <c r="U98" s="241">
        <f>DB_FEConversion!AD98</f>
        <v>232.61699999999999</v>
      </c>
      <c r="V98" s="241">
        <f>SUM(DB_FEConversion!AE98:AF98)</f>
        <v>5392.2057000000004</v>
      </c>
      <c r="W98" s="241">
        <f>DB_FEConversion!AG98</f>
        <v>75490.8</v>
      </c>
      <c r="X98" s="241">
        <f>SUM(DB_FEConversion!AH98:AI98)</f>
        <v>589211.28</v>
      </c>
      <c r="Y98" s="241">
        <f>DB_FEConversion!AJ98</f>
        <v>66712.800000000003</v>
      </c>
      <c r="Z98" s="241">
        <f>DB_FEConversion!AK98</f>
        <v>0</v>
      </c>
      <c r="AA98" s="241">
        <f>DB_FEConversion!AL98</f>
        <v>0</v>
      </c>
      <c r="AB98" s="241">
        <f>DB_FEConversion!AM98</f>
        <v>0</v>
      </c>
      <c r="AC98" s="241">
        <f>DB_FEConversion!AN98</f>
        <v>0</v>
      </c>
      <c r="AD98" s="241">
        <f>DB_FEConversion!AO98</f>
        <v>0</v>
      </c>
      <c r="AE98" s="241">
        <f>DB_FEConversion!AP98</f>
        <v>0</v>
      </c>
      <c r="AF98" s="241">
        <f>DB_FEConversion!AQ98</f>
        <v>0</v>
      </c>
      <c r="AG98" s="241">
        <f>DB_FEConversion!AR98</f>
        <v>0</v>
      </c>
      <c r="AH98" s="241">
        <f>DB_FEConversion!AX98</f>
        <v>0</v>
      </c>
      <c r="AI98" s="241">
        <f>SUM(DB_FEConversion!AW98,DB_FEConversion!AY98,DB_FEConversion!AZ98)</f>
        <v>12809.10722213895</v>
      </c>
      <c r="AJ98" s="241">
        <f>DB_FEConversion!BF98</f>
        <v>532921.87408004992</v>
      </c>
      <c r="AK98" s="241">
        <f>SUM(DB_FEConversion!BE98,DB_FEConversion!BG98,DB_FEConversion!BH98)</f>
        <v>3564636.3893911261</v>
      </c>
      <c r="AL98" s="241">
        <f>DB_FEConversion!BI98</f>
        <v>493333.39200553193</v>
      </c>
      <c r="AM98" s="241">
        <f>DB_FEConversion!BJ98</f>
        <v>5147.44956</v>
      </c>
      <c r="AN98" s="241">
        <f>DB_FEConversion!BK98</f>
        <v>2183.2073999999998</v>
      </c>
      <c r="AO98" s="241">
        <f>DB_FEConversion!BL98</f>
        <v>386058.71700000006</v>
      </c>
      <c r="AP98" s="241">
        <f>DB_FEConversion!BM98</f>
        <v>550414.26</v>
      </c>
      <c r="AQ98" s="241">
        <f>DB_FEConversion!BN98</f>
        <v>272524.24485000002</v>
      </c>
      <c r="AR98" s="241">
        <f>SUM(DB_FEConversion!BP98,DB_FEConversion!BR98)</f>
        <v>1818.344516317384</v>
      </c>
      <c r="AS98" s="241">
        <f>DB_FEConversion!BQ98</f>
        <v>2283.4935899999996</v>
      </c>
      <c r="AT98" s="241">
        <f>SUM(DB_FEConversion!BT98,DB_FEConversion!BV98)</f>
        <v>442438.50847669959</v>
      </c>
      <c r="AU98" s="241">
        <f>DB_FEConversion!BU98</f>
        <v>688853.89965000004</v>
      </c>
      <c r="AV98" s="241">
        <f>SUM(DB_FEConversion!BX98,DB_FEConversion!BZ98)</f>
        <v>232542.3337976076</v>
      </c>
      <c r="AW98" s="241">
        <f>DB_FEConversion!BY98</f>
        <v>357747.32909999997</v>
      </c>
      <c r="AX98" s="241">
        <f>DB_FEConversion!CA98</f>
        <v>2325.1140639999999</v>
      </c>
      <c r="AY98" s="241">
        <f>DB_FEConversion!CB98</f>
        <v>10902.215434090909</v>
      </c>
      <c r="AZ98" s="241">
        <f>DB_FEConversion!CC98</f>
        <v>1529209.6344000003</v>
      </c>
      <c r="BA98" s="241">
        <f>DB_FEConversion!CD98</f>
        <v>871301.55477272719</v>
      </c>
      <c r="BB98" s="241">
        <f>DB_FEConversion!CE98</f>
        <v>1144671.5392000002</v>
      </c>
      <c r="BC98" s="241">
        <f>DB_FEConversion!CG98</f>
        <v>7302.24</v>
      </c>
      <c r="BD98" s="241">
        <f>DB_FEConversion!CH98</f>
        <v>10953.36</v>
      </c>
      <c r="BE98" s="241">
        <f>DB_FEConversion!CI98</f>
        <v>9698.2875000000004</v>
      </c>
      <c r="BF98" s="241">
        <f>DB_FEConversion!CK98</f>
        <v>1372821.1199999999</v>
      </c>
      <c r="BG98" s="241">
        <f>DB_FEConversion!CL98</f>
        <v>2059231.6800000002</v>
      </c>
      <c r="BH98" s="241">
        <f>DB_FEConversion!CM98</f>
        <v>2909486.25</v>
      </c>
      <c r="BI98" s="241">
        <f>DB_FEConversion!CO98</f>
        <v>1168358.3999999999</v>
      </c>
      <c r="BJ98" s="241">
        <f>DB_FEConversion!CP98</f>
        <v>1758014.2799999998</v>
      </c>
      <c r="BK98" s="241">
        <f>SUM(DB_FEConversion!CS98:CT98)</f>
        <v>0</v>
      </c>
      <c r="BL98" s="241">
        <f>DB_FEConversion!CU98</f>
        <v>0</v>
      </c>
      <c r="BM98" s="241">
        <f>DB_FEConversion!CV98</f>
        <v>0</v>
      </c>
      <c r="BN98" s="241">
        <f>SUM(DB_FEConversion!CX98:CY98)</f>
        <v>0</v>
      </c>
      <c r="BO98" s="241">
        <f>DB_FEConversion!CZ98</f>
        <v>0</v>
      </c>
      <c r="BP98" s="241">
        <f>DB_FEConversion!DA98</f>
        <v>0</v>
      </c>
      <c r="BQ98" s="241">
        <f>SUM(DB_FEConversion!DC98:DD98)</f>
        <v>0</v>
      </c>
      <c r="BR98" s="241">
        <f>DB_FEConversion!DE98</f>
        <v>0</v>
      </c>
      <c r="BS98" s="241">
        <f>DB_FEConversion!DH98</f>
        <v>0</v>
      </c>
      <c r="BT98" s="241">
        <f>DB_FEConversion!DI98</f>
        <v>0</v>
      </c>
      <c r="BU98" s="241">
        <f>DB_FEConversion!DJ98</f>
        <v>0</v>
      </c>
      <c r="BV98" s="241">
        <f>DB_FEConversion!DL98</f>
        <v>0</v>
      </c>
      <c r="BW98" s="241">
        <f>DB_FEConversion!DM98</f>
        <v>0</v>
      </c>
      <c r="BX98" s="241">
        <f>DB_FEConversion!DN98</f>
        <v>0</v>
      </c>
      <c r="BY98" s="241">
        <f>DB_FEConversion!DP98</f>
        <v>0</v>
      </c>
      <c r="BZ98" s="241">
        <f>DB_FEConversion!DQ98</f>
        <v>0</v>
      </c>
      <c r="CA98" s="205">
        <f t="shared" si="25"/>
        <v>17577.557012317382</v>
      </c>
      <c r="CB98" s="205">
        <f t="shared" si="26"/>
        <v>13753.7007772</v>
      </c>
      <c r="CC98" s="205">
        <f t="shared" si="27"/>
        <v>41757.129154896524</v>
      </c>
      <c r="CD98" s="205">
        <f t="shared" si="28"/>
        <v>4469058.4779567495</v>
      </c>
      <c r="CE98" s="205">
        <f t="shared" si="29"/>
        <v>2831091.9342100001</v>
      </c>
      <c r="CF98" s="205">
        <f t="shared" si="30"/>
        <v>8769993.577719409</v>
      </c>
      <c r="CG98" s="205">
        <f t="shared" si="31"/>
        <v>3498863.1354531399</v>
      </c>
      <c r="CH98" s="205">
        <f t="shared" si="32"/>
        <v>2195438.606399856</v>
      </c>
      <c r="CI98" s="241">
        <f>SUM(DB_FEConversion!DS98:DW98)</f>
        <v>11691.271732691914</v>
      </c>
      <c r="CJ98" s="241">
        <f>SUM(DB_FEConversion!DX98:EB98)</f>
        <v>690106.29330937401</v>
      </c>
      <c r="CK98" s="241">
        <f>SUM(DB_FEConversion!EC98:EG98)</f>
        <v>460699.0110618925</v>
      </c>
      <c r="CL98" s="241">
        <f>SUM(DB_FEConversion!EH98:EJ98)</f>
        <v>5779.7263491999993</v>
      </c>
      <c r="CM98" s="241">
        <f>SUM(DB_FEConversion!EK98:EM98)</f>
        <v>658971.4896215999</v>
      </c>
      <c r="CN98" s="241">
        <f>SUM(DB_FEConversion!EN98:EP98)</f>
        <v>450587.09816959995</v>
      </c>
      <c r="CO98" s="205">
        <f t="shared" si="33"/>
        <v>17470.998081891914</v>
      </c>
      <c r="CP98" s="205">
        <f t="shared" si="34"/>
        <v>1349077.7829309739</v>
      </c>
      <c r="CQ98" s="205">
        <f t="shared" si="35"/>
        <v>911286.1092314925</v>
      </c>
      <c r="CR98" s="205">
        <f t="shared" si="36"/>
        <v>35048.555094209296</v>
      </c>
      <c r="CS98" s="205">
        <f t="shared" si="37"/>
        <v>5818136.2608877234</v>
      </c>
      <c r="CT98" s="205">
        <f t="shared" si="38"/>
        <v>4410149.2446846329</v>
      </c>
      <c r="CU98" s="267">
        <f t="shared" si="39"/>
        <v>0.99393778496347374</v>
      </c>
      <c r="CV98" s="267">
        <f t="shared" si="40"/>
        <v>0.30187069370096303</v>
      </c>
      <c r="CW98" s="267">
        <f t="shared" si="41"/>
        <v>0.2604520594125701</v>
      </c>
    </row>
    <row r="99" spans="1:101" x14ac:dyDescent="0.2">
      <c r="A99" s="203">
        <v>29</v>
      </c>
      <c r="B99" s="203" t="s">
        <v>47</v>
      </c>
      <c r="C99" s="203">
        <v>2006</v>
      </c>
      <c r="D99" s="204" t="s">
        <v>201</v>
      </c>
      <c r="E99" s="241">
        <f>DB_FEConversion!E99</f>
        <v>0</v>
      </c>
      <c r="F99" s="241">
        <f>DB_FEConversion!F99</f>
        <v>161544.70499859998</v>
      </c>
      <c r="G99" s="241">
        <f>SUM(DB_FEConversion!G99:H99)</f>
        <v>19441.691633466668</v>
      </c>
      <c r="H99" s="241">
        <f>DB_FEConversion!I99</f>
        <v>5220714.18</v>
      </c>
      <c r="I99" s="241">
        <f>DB_FEConversion!J99</f>
        <v>9286660.8488499988</v>
      </c>
      <c r="J99" s="241">
        <f>SUM(DB_FEConversion!K99:L99)</f>
        <v>5100367.6405733339</v>
      </c>
      <c r="K99" s="241">
        <f>DB_FEConversion!M99</f>
        <v>4915176.2</v>
      </c>
      <c r="L99" s="241">
        <f>DB_FEConversion!N99</f>
        <v>4686524.1958150007</v>
      </c>
      <c r="M99" s="241">
        <f>DB_FEConversion!O99</f>
        <v>996.74577600000009</v>
      </c>
      <c r="N99" s="241">
        <f>SUM(DB_FEConversion!P99:Q99)</f>
        <v>685.24982759999989</v>
      </c>
      <c r="O99" s="241">
        <f>DB_FEConversion!S99</f>
        <v>1023.6786560000002</v>
      </c>
      <c r="P99" s="241">
        <f>DB_FEConversion!T99</f>
        <v>172513.69200000001</v>
      </c>
      <c r="Q99" s="241">
        <f>SUM(DB_FEConversion!U99:V99)</f>
        <v>110052.04548</v>
      </c>
      <c r="R99" s="241">
        <f>DB_FEConversion!X99</f>
        <v>377786.1706666667</v>
      </c>
      <c r="S99" s="241">
        <f>DB_FEConversion!Y99</f>
        <v>160054.36980000001</v>
      </c>
      <c r="T99" s="241">
        <f>SUM(DB_FEConversion!Z99:AB99)</f>
        <v>105637.89455679999</v>
      </c>
      <c r="U99" s="241">
        <f>DB_FEConversion!AD99</f>
        <v>4103.012913999999</v>
      </c>
      <c r="V99" s="241">
        <f>SUM(DB_FEConversion!AE99:AF99)</f>
        <v>95110.372939399997</v>
      </c>
      <c r="W99" s="241">
        <f>DB_FEConversion!AG99</f>
        <v>1331543.8135999998</v>
      </c>
      <c r="X99" s="241">
        <f>SUM(DB_FEConversion!AH99:AI99)</f>
        <v>10392797.993759999</v>
      </c>
      <c r="Y99" s="241">
        <f>DB_FEConversion!AJ99</f>
        <v>1176713.1375999998</v>
      </c>
      <c r="Z99" s="241">
        <f>DB_FEConversion!AK99</f>
        <v>30177.282000000003</v>
      </c>
      <c r="AA99" s="241">
        <f>DB_FEConversion!AL99</f>
        <v>32698.796129999999</v>
      </c>
      <c r="AB99" s="241">
        <f>DB_FEConversion!AM99</f>
        <v>2685778.0980000002</v>
      </c>
      <c r="AC99" s="241">
        <f>DB_FEConversion!AN99</f>
        <v>7389078.6059999997</v>
      </c>
      <c r="AD99" s="241">
        <f>DB_FEConversion!AO99</f>
        <v>1440965.2155000002</v>
      </c>
      <c r="AE99" s="241">
        <f>DB_FEConversion!AP99</f>
        <v>21003.724979999999</v>
      </c>
      <c r="AF99" s="241">
        <f>DB_FEConversion!AQ99</f>
        <v>2865713.7096000002</v>
      </c>
      <c r="AG99" s="241">
        <f>DB_FEConversion!AR99</f>
        <v>2388094.7580000004</v>
      </c>
      <c r="AH99" s="241">
        <f>DB_FEConversion!AX99</f>
        <v>0</v>
      </c>
      <c r="AI99" s="241">
        <f>SUM(DB_FEConversion!AW99,DB_FEConversion!AY99,DB_FEConversion!AZ99)</f>
        <v>54641.447113008042</v>
      </c>
      <c r="AJ99" s="241">
        <f>DB_FEConversion!BF99</f>
        <v>2273353.0052415002</v>
      </c>
      <c r="AK99" s="241">
        <f>SUM(DB_FEConversion!BE99,DB_FEConversion!BG99,DB_FEConversion!BH99)</f>
        <v>15206125.405162627</v>
      </c>
      <c r="AL99" s="241">
        <f>DB_FEConversion!BI99</f>
        <v>2104475.35342356</v>
      </c>
      <c r="AM99" s="241">
        <f>DB_FEConversion!BJ99</f>
        <v>104123.65708800001</v>
      </c>
      <c r="AN99" s="241">
        <f>DB_FEConversion!BK99</f>
        <v>44162.363519999984</v>
      </c>
      <c r="AO99" s="241">
        <f>DB_FEConversion!BL99</f>
        <v>7809274.2816000003</v>
      </c>
      <c r="AP99" s="241">
        <f>DB_FEConversion!BM99</f>
        <v>11133891.647999996</v>
      </c>
      <c r="AQ99" s="241">
        <f>DB_FEConversion!BN99</f>
        <v>5512675.8772800006</v>
      </c>
      <c r="AR99" s="241">
        <f>SUM(DB_FEConversion!BP99,DB_FEConversion!BR99)</f>
        <v>1580.6731615957042</v>
      </c>
      <c r="AS99" s="241">
        <f>DB_FEConversion!BQ99</f>
        <v>1985.0237399999999</v>
      </c>
      <c r="AT99" s="241">
        <f>SUM(DB_FEConversion!BT99,DB_FEConversion!BV99)</f>
        <v>384608.455509805</v>
      </c>
      <c r="AU99" s="241">
        <f>DB_FEConversion!BU99</f>
        <v>598815.49490000005</v>
      </c>
      <c r="AV99" s="241">
        <f>SUM(DB_FEConversion!BX99,DB_FEConversion!BZ99)</f>
        <v>202147.29533935562</v>
      </c>
      <c r="AW99" s="241">
        <f>DB_FEConversion!BY99</f>
        <v>310987.0526</v>
      </c>
      <c r="AX99" s="241">
        <f>DB_FEConversion!CA99</f>
        <v>8330.0318399999996</v>
      </c>
      <c r="AY99" s="241">
        <f>DB_FEConversion!CB99</f>
        <v>39058.643659090914</v>
      </c>
      <c r="AZ99" s="241">
        <f>DB_FEConversion!CC99</f>
        <v>5478597.864000001</v>
      </c>
      <c r="BA99" s="241">
        <f>DB_FEConversion!CD99</f>
        <v>3121554.2522727274</v>
      </c>
      <c r="BB99" s="241">
        <f>DB_FEConversion!CE99</f>
        <v>4100938.7520000003</v>
      </c>
      <c r="BC99" s="241">
        <f>DB_FEConversion!CG99</f>
        <v>60977.558400000009</v>
      </c>
      <c r="BD99" s="241">
        <f>DB_FEConversion!CH99</f>
        <v>91466.337599999999</v>
      </c>
      <c r="BE99" s="241">
        <f>DB_FEConversion!CI99</f>
        <v>80985.819749999995</v>
      </c>
      <c r="BF99" s="241">
        <f>DB_FEConversion!CK99</f>
        <v>11463780.979200002</v>
      </c>
      <c r="BG99" s="241">
        <f>DB_FEConversion!CL99</f>
        <v>17195671.468800001</v>
      </c>
      <c r="BH99" s="241">
        <f>DB_FEConversion!CM99</f>
        <v>24295745.925000001</v>
      </c>
      <c r="BI99" s="241">
        <f>DB_FEConversion!CO99</f>
        <v>9756409.3440000005</v>
      </c>
      <c r="BJ99" s="241">
        <f>DB_FEConversion!CP99</f>
        <v>14680347.184799997</v>
      </c>
      <c r="BK99" s="241">
        <f>SUM(DB_FEConversion!CS99:CT99)</f>
        <v>170468.62560000003</v>
      </c>
      <c r="BL99" s="241">
        <f>DB_FEConversion!CU99</f>
        <v>725004.37597392011</v>
      </c>
      <c r="BM99" s="241">
        <f>DB_FEConversion!CV99</f>
        <v>105372.09000000003</v>
      </c>
      <c r="BN99" s="241">
        <f>SUM(DB_FEConversion!CX99:CY99)</f>
        <v>21015409.6296</v>
      </c>
      <c r="BO99" s="241">
        <f>DB_FEConversion!CZ99</f>
        <v>27572560.244568001</v>
      </c>
      <c r="BP99" s="241">
        <f>DB_FEConversion!DA99</f>
        <v>34772789.700000003</v>
      </c>
      <c r="BQ99" s="241">
        <f>SUM(DB_FEConversion!DC99:DD99)</f>
        <v>18493972.596000001</v>
      </c>
      <c r="BR99" s="241">
        <f>DB_FEConversion!DE99</f>
        <v>19384769.512044005</v>
      </c>
      <c r="BS99" s="241">
        <f>DB_FEConversion!DH99</f>
        <v>0</v>
      </c>
      <c r="BT99" s="241">
        <f>DB_FEConversion!DI99</f>
        <v>0</v>
      </c>
      <c r="BU99" s="241">
        <f>DB_FEConversion!DJ99</f>
        <v>0</v>
      </c>
      <c r="BV99" s="241">
        <f>DB_FEConversion!DL99</f>
        <v>0</v>
      </c>
      <c r="BW99" s="241">
        <f>DB_FEConversion!DM99</f>
        <v>0</v>
      </c>
      <c r="BX99" s="241">
        <f>DB_FEConversion!DN99</f>
        <v>0</v>
      </c>
      <c r="BY99" s="241">
        <f>DB_FEConversion!DP99</f>
        <v>0</v>
      </c>
      <c r="BZ99" s="241">
        <f>DB_FEConversion!DQ99</f>
        <v>0</v>
      </c>
      <c r="CA99" s="205">
        <f t="shared" ref="CA99:CA110" si="42">SUM(E99,M99,U99,Z99,AE99,AH99,AM99,AR99,AX99,BC99,BK99,BS99)</f>
        <v>401761.31175959576</v>
      </c>
      <c r="CB99" s="205">
        <f t="shared" ref="CB99:CB110" si="43">SUM(F99,N99,AS99,BD99,BL99,BT99)</f>
        <v>980685.69214012008</v>
      </c>
      <c r="CC99" s="205">
        <f t="shared" ref="CC99:CC110" si="44">SUM(G99,O99,V99,AA99,AI99,AN99,AY99,BE99,BM99,BU99)</f>
        <v>472494.90340096568</v>
      </c>
      <c r="CD99" s="205">
        <f t="shared" ref="CD99:CD110" si="45">SUM(H99,P99,W99,AB99,AF99,AJ99,AO99,AT99,AZ99,BF99,BN99,BV99)</f>
        <v>60701287.708351314</v>
      </c>
      <c r="CE99" s="205">
        <f t="shared" ref="CE99:CE110" si="46">SUM(I99,Q99,AU99,BG99,BO99,BW99)</f>
        <v>54763760.102597997</v>
      </c>
      <c r="CF99" s="205">
        <f t="shared" ref="CF99:CF110" si="47">SUM(J99,R99,X99,AC99,AK99,AP99,BA99,BH99,BP99,BX99)</f>
        <v>111790137.34143534</v>
      </c>
      <c r="CG99" s="205">
        <f t="shared" ref="CG99:CG110" si="48">SUM(K99,S99,Y99,AD99,AG99,AL99,AQ99,AV99,BB99,BI99,BQ99,BY99)</f>
        <v>50251622.898942918</v>
      </c>
      <c r="CH99" s="205">
        <f t="shared" ref="CH99:CH110" si="49">SUM(L99,T99,AW99,BJ99,BR99,BZ99)</f>
        <v>39168265.839815803</v>
      </c>
      <c r="CI99" s="241">
        <f>SUM(DB_FEConversion!DS99:DW99)</f>
        <v>98920.025230759376</v>
      </c>
      <c r="CJ99" s="241">
        <f>SUM(DB_FEConversion!DX99:EB99)</f>
        <v>5823666.3567352165</v>
      </c>
      <c r="CK99" s="241">
        <f>SUM(DB_FEConversion!EC99:EG99)</f>
        <v>3955129.7520851796</v>
      </c>
      <c r="CL99" s="241">
        <f>SUM(DB_FEConversion!EH99:EJ99)</f>
        <v>29543.859030399995</v>
      </c>
      <c r="CM99" s="241">
        <f>SUM(DB_FEConversion!EK99:EM99)</f>
        <v>3415874.6924639991</v>
      </c>
      <c r="CN99" s="241">
        <f>SUM(DB_FEConversion!EN99:EP99)</f>
        <v>2347531.7268415997</v>
      </c>
      <c r="CO99" s="205">
        <f t="shared" si="33"/>
        <v>128463.88426115937</v>
      </c>
      <c r="CP99" s="205">
        <f t="shared" si="34"/>
        <v>9239541.0491992161</v>
      </c>
      <c r="CQ99" s="205">
        <f t="shared" si="35"/>
        <v>6302661.4789267797</v>
      </c>
      <c r="CR99" s="205">
        <f t="shared" si="36"/>
        <v>530225.1960207551</v>
      </c>
      <c r="CS99" s="205">
        <f t="shared" si="37"/>
        <v>69940828.757550538</v>
      </c>
      <c r="CT99" s="205">
        <f t="shared" si="38"/>
        <v>56554284.377869695</v>
      </c>
      <c r="CU99" s="267">
        <f t="shared" si="39"/>
        <v>0.31975175434022141</v>
      </c>
      <c r="CV99" s="267">
        <f t="shared" si="40"/>
        <v>0.15221326265090149</v>
      </c>
      <c r="CW99" s="267">
        <f t="shared" si="41"/>
        <v>0.12542204839038862</v>
      </c>
    </row>
    <row r="100" spans="1:101" x14ac:dyDescent="0.2">
      <c r="A100" s="203">
        <v>31</v>
      </c>
      <c r="B100" s="203" t="s">
        <v>48</v>
      </c>
      <c r="C100" s="203">
        <v>2006</v>
      </c>
      <c r="D100" s="204" t="s">
        <v>202</v>
      </c>
      <c r="E100" s="241">
        <f>DB_FEConversion!E100</f>
        <v>0</v>
      </c>
      <c r="F100" s="241">
        <f>DB_FEConversion!F100</f>
        <v>7027.8597311999993</v>
      </c>
      <c r="G100" s="241">
        <f>SUM(DB_FEConversion!G100:H100)</f>
        <v>845.79362560000015</v>
      </c>
      <c r="H100" s="241">
        <f>DB_FEConversion!I100</f>
        <v>227122.56</v>
      </c>
      <c r="I100" s="241">
        <f>DB_FEConversion!J100</f>
        <v>404007.97919999994</v>
      </c>
      <c r="J100" s="241">
        <f>SUM(DB_FEConversion!K100:L100)</f>
        <v>221886.99008000005</v>
      </c>
      <c r="K100" s="241">
        <f>DB_FEConversion!M100</f>
        <v>213830.40000000002</v>
      </c>
      <c r="L100" s="241">
        <f>DB_FEConversion!N100</f>
        <v>203883.09648000001</v>
      </c>
      <c r="M100" s="241">
        <f>DB_FEConversion!O100</f>
        <v>5841.3226559999994</v>
      </c>
      <c r="N100" s="241">
        <f>SUM(DB_FEConversion!P100:Q100)</f>
        <v>4015.8337656000003</v>
      </c>
      <c r="O100" s="241">
        <f>DB_FEConversion!S100</f>
        <v>5999.1599360000018</v>
      </c>
      <c r="P100" s="241">
        <f>DB_FEConversion!T100</f>
        <v>1010998.152</v>
      </c>
      <c r="Q100" s="241">
        <f>SUM(DB_FEConversion!U100:V100)</f>
        <v>644948.3128800001</v>
      </c>
      <c r="R100" s="241">
        <f>DB_FEConversion!X100</f>
        <v>2213975.6906666672</v>
      </c>
      <c r="S100" s="241">
        <f>DB_FEConversion!Y100</f>
        <v>937981.61879999994</v>
      </c>
      <c r="T100" s="241">
        <f>SUM(DB_FEConversion!Z100:AB100)</f>
        <v>619079.65066387691</v>
      </c>
      <c r="U100" s="241">
        <f>DB_FEConversion!AD100</f>
        <v>2970.5925479999996</v>
      </c>
      <c r="V100" s="241">
        <f>SUM(DB_FEConversion!AE100:AF100)</f>
        <v>68860.169590799997</v>
      </c>
      <c r="W100" s="241">
        <f>DB_FEConversion!AG100</f>
        <v>964041.35519999987</v>
      </c>
      <c r="X100" s="241">
        <f>SUM(DB_FEConversion!AH100:AI100)</f>
        <v>7524414.1123199994</v>
      </c>
      <c r="Y100" s="241">
        <f>DB_FEConversion!AJ100</f>
        <v>851943.52319999994</v>
      </c>
      <c r="Z100" s="241">
        <f>DB_FEConversion!AK100</f>
        <v>12.416</v>
      </c>
      <c r="AA100" s="241">
        <f>DB_FEConversion!AL100</f>
        <v>13.453440000000001</v>
      </c>
      <c r="AB100" s="241">
        <f>DB_FEConversion!AM100</f>
        <v>1105.0240000000001</v>
      </c>
      <c r="AC100" s="241">
        <f>DB_FEConversion!AN100</f>
        <v>3040.1279999999997</v>
      </c>
      <c r="AD100" s="241">
        <f>DB_FEConversion!AO100</f>
        <v>592.86400000000003</v>
      </c>
      <c r="AE100" s="241">
        <f>DB_FEConversion!AP100</f>
        <v>178775.04140999998</v>
      </c>
      <c r="AF100" s="241">
        <f>DB_FEConversion!AQ100</f>
        <v>24391772.773200002</v>
      </c>
      <c r="AG100" s="241">
        <f>DB_FEConversion!AR100</f>
        <v>20326477.311000001</v>
      </c>
      <c r="AH100" s="241">
        <f>DB_FEConversion!AX100</f>
        <v>0</v>
      </c>
      <c r="AI100" s="241">
        <f>SUM(DB_FEConversion!AW100,DB_FEConversion!AY100,DB_FEConversion!AZ100)</f>
        <v>383232.71253446571</v>
      </c>
      <c r="AJ100" s="241">
        <f>DB_FEConversion!BF100</f>
        <v>15944366.131907851</v>
      </c>
      <c r="AK100" s="241">
        <f>SUM(DB_FEConversion!BE100,DB_FEConversion!BG100,DB_FEConversion!BH100)</f>
        <v>106649530.60462454</v>
      </c>
      <c r="AL100" s="241">
        <f>DB_FEConversion!BI100</f>
        <v>14759927.504966123</v>
      </c>
      <c r="AM100" s="241">
        <f>DB_FEConversion!BJ100</f>
        <v>68560.183296000003</v>
      </c>
      <c r="AN100" s="241">
        <f>DB_FEConversion!BK100</f>
        <v>29078.691839999996</v>
      </c>
      <c r="AO100" s="241">
        <f>DB_FEConversion!BL100</f>
        <v>5142013.747200001</v>
      </c>
      <c r="AP100" s="241">
        <f>DB_FEConversion!BM100</f>
        <v>7331106.8159999987</v>
      </c>
      <c r="AQ100" s="241">
        <f>DB_FEConversion!BN100</f>
        <v>3629819.3817600003</v>
      </c>
      <c r="AR100" s="241">
        <f>SUM(DB_FEConversion!BP100,DB_FEConversion!BR100)</f>
        <v>794.95962422168031</v>
      </c>
      <c r="AS100" s="241">
        <f>DB_FEConversion!BQ100</f>
        <v>998.31752999999981</v>
      </c>
      <c r="AT100" s="241">
        <f>SUM(DB_FEConversion!BT100,DB_FEConversion!BV100)</f>
        <v>193429.10393689468</v>
      </c>
      <c r="AU100" s="241">
        <f>DB_FEConversion!BU100</f>
        <v>301159.12154999998</v>
      </c>
      <c r="AV100" s="241">
        <f>SUM(DB_FEConversion!BX100,DB_FEConversion!BZ100)</f>
        <v>101664.87408325204</v>
      </c>
      <c r="AW100" s="241">
        <f>DB_FEConversion!BY100</f>
        <v>156403.0797</v>
      </c>
      <c r="AX100" s="241">
        <f>DB_FEConversion!CA100</f>
        <v>4125.2764800000004</v>
      </c>
      <c r="AY100" s="241">
        <f>DB_FEConversion!CB100</f>
        <v>19342.987772727269</v>
      </c>
      <c r="AZ100" s="241">
        <f>DB_FEConversion!CC100</f>
        <v>2713162.6080000005</v>
      </c>
      <c r="BA100" s="241">
        <f>DB_FEConversion!CD100</f>
        <v>1545885.3681818179</v>
      </c>
      <c r="BB100" s="241">
        <f>DB_FEConversion!CE100</f>
        <v>2030905.3440000003</v>
      </c>
      <c r="BC100" s="241">
        <f>DB_FEConversion!CG100</f>
        <v>180148.32</v>
      </c>
      <c r="BD100" s="241">
        <f>DB_FEConversion!CH100</f>
        <v>270222.48</v>
      </c>
      <c r="BE100" s="241">
        <f>DB_FEConversion!CI100</f>
        <v>239259.48749999999</v>
      </c>
      <c r="BF100" s="241">
        <f>DB_FEConversion!CK100</f>
        <v>33867884.160000004</v>
      </c>
      <c r="BG100" s="241">
        <f>DB_FEConversion!CL100</f>
        <v>50801826.240000002</v>
      </c>
      <c r="BH100" s="241">
        <f>DB_FEConversion!CM100</f>
        <v>71777846.25</v>
      </c>
      <c r="BI100" s="241">
        <f>DB_FEConversion!CO100</f>
        <v>28823731.199999999</v>
      </c>
      <c r="BJ100" s="241">
        <f>DB_FEConversion!CP100</f>
        <v>43370708.039999992</v>
      </c>
      <c r="BK100" s="241">
        <f>SUM(DB_FEConversion!CS100:CT100)</f>
        <v>145491.81920000003</v>
      </c>
      <c r="BL100" s="241">
        <f>DB_FEConversion!CU100</f>
        <v>618777.82622544002</v>
      </c>
      <c r="BM100" s="241">
        <f>DB_FEConversion!CV100</f>
        <v>89933.13</v>
      </c>
      <c r="BN100" s="241">
        <f>SUM(DB_FEConversion!CX100:CY100)</f>
        <v>17936263.4472</v>
      </c>
      <c r="BO100" s="241">
        <f>DB_FEConversion!CZ100</f>
        <v>23532670.225175999</v>
      </c>
      <c r="BP100" s="241">
        <f>DB_FEConversion!DA100</f>
        <v>29677932.900000002</v>
      </c>
      <c r="BQ100" s="241">
        <f>SUM(DB_FEConversion!DC100:DD100)</f>
        <v>15784263.572000001</v>
      </c>
      <c r="BR100" s="241">
        <f>DB_FEConversion!DE100</f>
        <v>16544542.264908003</v>
      </c>
      <c r="BS100" s="241">
        <f>DB_FEConversion!DH100</f>
        <v>2019.6171200000003</v>
      </c>
      <c r="BT100" s="241">
        <f>DB_FEConversion!DI100</f>
        <v>768.38365199999998</v>
      </c>
      <c r="BU100" s="241">
        <f>DB_FEConversion!DJ100</f>
        <v>1463.4055800000001</v>
      </c>
      <c r="BV100" s="241">
        <f>DB_FEConversion!DL100</f>
        <v>321382.55040000007</v>
      </c>
      <c r="BW100" s="241">
        <f>DB_FEConversion!DM100</f>
        <v>83944.803599999999</v>
      </c>
      <c r="BX100" s="241">
        <f>DB_FEConversion!DN100</f>
        <v>644595.31499999994</v>
      </c>
      <c r="BY100" s="241">
        <f>DB_FEConversion!DP100</f>
        <v>280990.20800000004</v>
      </c>
      <c r="BZ100" s="241">
        <f>DB_FEConversion!DQ100</f>
        <v>41306.173200000005</v>
      </c>
      <c r="CA100" s="205">
        <f t="shared" si="42"/>
        <v>588739.5483342217</v>
      </c>
      <c r="CB100" s="205">
        <f t="shared" si="43"/>
        <v>901810.70090424002</v>
      </c>
      <c r="CC100" s="205">
        <f t="shared" si="44"/>
        <v>838028.99181959301</v>
      </c>
      <c r="CD100" s="205">
        <f t="shared" si="45"/>
        <v>102713541.61304475</v>
      </c>
      <c r="CE100" s="205">
        <f t="shared" si="46"/>
        <v>75768556.682405993</v>
      </c>
      <c r="CF100" s="205">
        <f t="shared" si="47"/>
        <v>227590214.17487302</v>
      </c>
      <c r="CG100" s="205">
        <f t="shared" si="48"/>
        <v>87742127.801809371</v>
      </c>
      <c r="CH100" s="205">
        <f t="shared" si="49"/>
        <v>60935922.304951869</v>
      </c>
      <c r="CI100" s="241">
        <f>SUM(DB_FEConversion!DS100:DW100)</f>
        <v>236693.16334570726</v>
      </c>
      <c r="CJ100" s="241">
        <f>SUM(DB_FEConversion!DX100:EB100)</f>
        <v>14127072.561058659</v>
      </c>
      <c r="CK100" s="241">
        <f>SUM(DB_FEConversion!EC100:EG100)</f>
        <v>9604776.8543875236</v>
      </c>
      <c r="CL100" s="241">
        <f>SUM(DB_FEConversion!EH100:EJ100)</f>
        <v>215172.4159156</v>
      </c>
      <c r="CM100" s="241">
        <f>SUM(DB_FEConversion!EK100:EM100)</f>
        <v>24765023.373760801</v>
      </c>
      <c r="CN100" s="241">
        <f>SUM(DB_FEConversion!EN100:EP100)</f>
        <v>16991659.571868796</v>
      </c>
      <c r="CO100" s="205">
        <f t="shared" si="33"/>
        <v>451865.57926130726</v>
      </c>
      <c r="CP100" s="205">
        <f t="shared" si="34"/>
        <v>38892095.93481946</v>
      </c>
      <c r="CQ100" s="205">
        <f t="shared" si="35"/>
        <v>26596436.426256321</v>
      </c>
      <c r="CR100" s="205">
        <f t="shared" si="36"/>
        <v>1040605.127595529</v>
      </c>
      <c r="CS100" s="205">
        <f t="shared" si="37"/>
        <v>141605637.5478642</v>
      </c>
      <c r="CT100" s="205">
        <f t="shared" si="38"/>
        <v>114338564.2280657</v>
      </c>
      <c r="CU100" s="267">
        <f t="shared" si="39"/>
        <v>0.76751354744184364</v>
      </c>
      <c r="CV100" s="267">
        <f t="shared" si="40"/>
        <v>0.37864623616366583</v>
      </c>
      <c r="CW100" s="267">
        <f t="shared" si="41"/>
        <v>0.30312048604898162</v>
      </c>
    </row>
    <row r="101" spans="1:101" x14ac:dyDescent="0.2">
      <c r="A101" s="203">
        <v>32</v>
      </c>
      <c r="B101" s="203" t="s">
        <v>49</v>
      </c>
      <c r="C101" s="203">
        <v>2006</v>
      </c>
      <c r="D101" s="204" t="s">
        <v>202</v>
      </c>
      <c r="E101" s="241">
        <f>DB_FEConversion!E101</f>
        <v>0</v>
      </c>
      <c r="F101" s="241">
        <f>DB_FEConversion!F101</f>
        <v>0</v>
      </c>
      <c r="G101" s="241">
        <f>SUM(DB_FEConversion!G101:H101)</f>
        <v>0</v>
      </c>
      <c r="H101" s="241">
        <f>DB_FEConversion!I101</f>
        <v>0</v>
      </c>
      <c r="I101" s="241">
        <f>DB_FEConversion!J101</f>
        <v>0</v>
      </c>
      <c r="J101" s="241">
        <f>SUM(DB_FEConversion!K101:L101)</f>
        <v>0</v>
      </c>
      <c r="K101" s="241">
        <f>DB_FEConversion!M101</f>
        <v>0</v>
      </c>
      <c r="L101" s="241">
        <f>DB_FEConversion!N101</f>
        <v>0</v>
      </c>
      <c r="M101" s="241">
        <f>DB_FEConversion!O101</f>
        <v>174.63576</v>
      </c>
      <c r="N101" s="241">
        <f>SUM(DB_FEConversion!P101:Q101)</f>
        <v>120.05982599999999</v>
      </c>
      <c r="O101" s="241">
        <f>DB_FEConversion!S101</f>
        <v>179.35456000000005</v>
      </c>
      <c r="P101" s="241">
        <f>DB_FEConversion!T101</f>
        <v>30225.420000000002</v>
      </c>
      <c r="Q101" s="241">
        <f>SUM(DB_FEConversion!U101:V101)</f>
        <v>19281.769800000002</v>
      </c>
      <c r="R101" s="241">
        <f>DB_FEConversion!X101</f>
        <v>66190.373333333337</v>
      </c>
      <c r="S101" s="241">
        <f>DB_FEConversion!Y101</f>
        <v>28042.472999999998</v>
      </c>
      <c r="T101" s="241">
        <f>SUM(DB_FEConversion!Z101:AB101)</f>
        <v>18508.384429538459</v>
      </c>
      <c r="U101" s="241">
        <f>DB_FEConversion!AD101</f>
        <v>852.46376599999985</v>
      </c>
      <c r="V101" s="241">
        <f>SUM(DB_FEConversion!AE101:AF101)</f>
        <v>19760.636488600001</v>
      </c>
      <c r="W101" s="241">
        <f>DB_FEConversion!AG101</f>
        <v>276648.61839999998</v>
      </c>
      <c r="X101" s="241">
        <f>SUM(DB_FEConversion!AH101:AI101)</f>
        <v>2159262.93744</v>
      </c>
      <c r="Y101" s="241">
        <f>DB_FEConversion!AJ101</f>
        <v>244480.17439999996</v>
      </c>
      <c r="Z101" s="241">
        <f>DB_FEConversion!AK101</f>
        <v>1360.7160000000001</v>
      </c>
      <c r="AA101" s="241">
        <f>DB_FEConversion!AL101</f>
        <v>1474.4129400000002</v>
      </c>
      <c r="AB101" s="241">
        <f>DB_FEConversion!AM101</f>
        <v>121103.724</v>
      </c>
      <c r="AC101" s="241">
        <f>DB_FEConversion!AN101</f>
        <v>333179.02799999999</v>
      </c>
      <c r="AD101" s="241">
        <f>DB_FEConversion!AO101</f>
        <v>64974.189000000006</v>
      </c>
      <c r="AE101" s="241">
        <f>DB_FEConversion!AP101</f>
        <v>55787.203709999994</v>
      </c>
      <c r="AF101" s="241">
        <f>DB_FEConversion!AQ101</f>
        <v>7611514.3692000005</v>
      </c>
      <c r="AG101" s="241">
        <f>DB_FEConversion!AR101</f>
        <v>6342928.6410000008</v>
      </c>
      <c r="AH101" s="241">
        <f>DB_FEConversion!AX101</f>
        <v>0</v>
      </c>
      <c r="AI101" s="241">
        <f>SUM(DB_FEConversion!AW101,DB_FEConversion!AY101,DB_FEConversion!AZ101)</f>
        <v>72677.464640911974</v>
      </c>
      <c r="AJ101" s="241">
        <f>DB_FEConversion!BF101</f>
        <v>3023740.0615148996</v>
      </c>
      <c r="AK101" s="241">
        <f>SUM(DB_FEConversion!BE101,DB_FEConversion!BG101,DB_FEConversion!BH101)</f>
        <v>20225354.558662262</v>
      </c>
      <c r="AL101" s="241">
        <f>DB_FEConversion!BI101</f>
        <v>2799119.3712309352</v>
      </c>
      <c r="AM101" s="241">
        <f>DB_FEConversion!BJ101</f>
        <v>2600.1304560000003</v>
      </c>
      <c r="AN101" s="241">
        <f>DB_FEConversion!BK101</f>
        <v>1102.80324</v>
      </c>
      <c r="AO101" s="241">
        <f>DB_FEConversion!BL101</f>
        <v>195009.78420000002</v>
      </c>
      <c r="AP101" s="241">
        <f>DB_FEConversion!BM101</f>
        <v>278030.67599999998</v>
      </c>
      <c r="AQ101" s="241">
        <f>DB_FEConversion!BN101</f>
        <v>137660.13261000003</v>
      </c>
      <c r="AR101" s="241">
        <f>SUM(DB_FEConversion!BP101,DB_FEConversion!BR101)</f>
        <v>40.642013194335966</v>
      </c>
      <c r="AS101" s="241">
        <f>DB_FEConversion!BQ101</f>
        <v>51.038609999999998</v>
      </c>
      <c r="AT101" s="241">
        <f>SUM(DB_FEConversion!BT101,DB_FEConversion!BV101)</f>
        <v>9888.990528378914</v>
      </c>
      <c r="AU101" s="241">
        <f>DB_FEConversion!BU101</f>
        <v>15396.647350000001</v>
      </c>
      <c r="AV101" s="241">
        <f>SUM(DB_FEConversion!BX101,DB_FEConversion!BZ101)</f>
        <v>5197.5786291503946</v>
      </c>
      <c r="AW101" s="241">
        <f>DB_FEConversion!BY101</f>
        <v>7996.0489000000007</v>
      </c>
      <c r="AX101" s="241">
        <f>DB_FEConversion!CA101</f>
        <v>1896.1529600000001</v>
      </c>
      <c r="AY101" s="241">
        <f>DB_FEConversion!CB101</f>
        <v>8890.8619090909087</v>
      </c>
      <c r="AZ101" s="241">
        <f>DB_FEConversion!CC101</f>
        <v>1247085.2160000002</v>
      </c>
      <c r="BA101" s="241">
        <f>DB_FEConversion!CD101</f>
        <v>710554.82727272727</v>
      </c>
      <c r="BB101" s="241">
        <f>DB_FEConversion!CE101</f>
        <v>933490.68800000008</v>
      </c>
      <c r="BC101" s="241">
        <f>DB_FEConversion!CG101</f>
        <v>1825.8240000000003</v>
      </c>
      <c r="BD101" s="241">
        <f>DB_FEConversion!CH101</f>
        <v>2738.7360000000003</v>
      </c>
      <c r="BE101" s="241">
        <f>DB_FEConversion!CI101</f>
        <v>2424.9225000000001</v>
      </c>
      <c r="BF101" s="241">
        <f>DB_FEConversion!CK101</f>
        <v>343254.91200000007</v>
      </c>
      <c r="BG101" s="241">
        <f>DB_FEConversion!CL101</f>
        <v>514882.36800000002</v>
      </c>
      <c r="BH101" s="241">
        <f>DB_FEConversion!CM101</f>
        <v>727476.75</v>
      </c>
      <c r="BI101" s="241">
        <f>DB_FEConversion!CO101</f>
        <v>292131.84000000003</v>
      </c>
      <c r="BJ101" s="241">
        <f>DB_FEConversion!CP101</f>
        <v>439567.12799999991</v>
      </c>
      <c r="BK101" s="241">
        <f>SUM(DB_FEConversion!CS101:CT101)</f>
        <v>0</v>
      </c>
      <c r="BL101" s="241">
        <f>DB_FEConversion!CU101</f>
        <v>0</v>
      </c>
      <c r="BM101" s="241">
        <f>DB_FEConversion!CV101</f>
        <v>0</v>
      </c>
      <c r="BN101" s="241">
        <f>SUM(DB_FEConversion!CX101:CY101)</f>
        <v>0</v>
      </c>
      <c r="BO101" s="241">
        <f>DB_FEConversion!CZ101</f>
        <v>0</v>
      </c>
      <c r="BP101" s="241">
        <f>DB_FEConversion!DA101</f>
        <v>0</v>
      </c>
      <c r="BQ101" s="241">
        <f>SUM(DB_FEConversion!DC101:DD101)</f>
        <v>0</v>
      </c>
      <c r="BR101" s="241">
        <f>DB_FEConversion!DE101</f>
        <v>0</v>
      </c>
      <c r="BS101" s="241">
        <f>DB_FEConversion!DH101</f>
        <v>0</v>
      </c>
      <c r="BT101" s="241">
        <f>DB_FEConversion!DI101</f>
        <v>0</v>
      </c>
      <c r="BU101" s="241">
        <f>DB_FEConversion!DJ101</f>
        <v>0</v>
      </c>
      <c r="BV101" s="241">
        <f>DB_FEConversion!DL101</f>
        <v>0</v>
      </c>
      <c r="BW101" s="241">
        <f>DB_FEConversion!DM101</f>
        <v>0</v>
      </c>
      <c r="BX101" s="241">
        <f>DB_FEConversion!DN101</f>
        <v>0</v>
      </c>
      <c r="BY101" s="241">
        <f>DB_FEConversion!DP101</f>
        <v>0</v>
      </c>
      <c r="BZ101" s="241">
        <f>DB_FEConversion!DQ101</f>
        <v>0</v>
      </c>
      <c r="CA101" s="205">
        <f t="shared" si="42"/>
        <v>64537.76866519433</v>
      </c>
      <c r="CB101" s="205">
        <f t="shared" si="43"/>
        <v>2909.8344360000001</v>
      </c>
      <c r="CC101" s="205">
        <f t="shared" si="44"/>
        <v>106510.45627860287</v>
      </c>
      <c r="CD101" s="205">
        <f t="shared" si="45"/>
        <v>12858471.09584328</v>
      </c>
      <c r="CE101" s="205">
        <f t="shared" si="46"/>
        <v>549560.78515000001</v>
      </c>
      <c r="CF101" s="205">
        <f t="shared" si="47"/>
        <v>24500049.150708321</v>
      </c>
      <c r="CG101" s="205">
        <f t="shared" si="48"/>
        <v>10848025.087870087</v>
      </c>
      <c r="CH101" s="205">
        <f t="shared" si="49"/>
        <v>466071.56132953835</v>
      </c>
      <c r="CI101" s="241">
        <f>SUM(DB_FEConversion!DS101:DW101)</f>
        <v>28467.202472309931</v>
      </c>
      <c r="CJ101" s="241">
        <f>SUM(DB_FEConversion!DX101:EB101)</f>
        <v>1691383.7187790307</v>
      </c>
      <c r="CK101" s="241">
        <f>SUM(DB_FEConversion!EC101:EG101)</f>
        <v>1125258.2268800624</v>
      </c>
      <c r="CL101" s="241">
        <f>SUM(DB_FEConversion!EH101:EJ101)</f>
        <v>21280.120998399998</v>
      </c>
      <c r="CM101" s="241">
        <f>SUM(DB_FEConversion!EK101:EM101)</f>
        <v>2158174.4729615999</v>
      </c>
      <c r="CN101" s="241">
        <f>SUM(DB_FEConversion!EN101:EP101)</f>
        <v>1408771.6769503998</v>
      </c>
      <c r="CO101" s="205">
        <f t="shared" si="33"/>
        <v>49747.323470709933</v>
      </c>
      <c r="CP101" s="205">
        <f t="shared" si="34"/>
        <v>3849558.1917406307</v>
      </c>
      <c r="CQ101" s="205">
        <f t="shared" si="35"/>
        <v>2534029.9038304621</v>
      </c>
      <c r="CR101" s="205">
        <f t="shared" si="36"/>
        <v>114285.09213590427</v>
      </c>
      <c r="CS101" s="205">
        <f t="shared" si="37"/>
        <v>16708029.28758391</v>
      </c>
      <c r="CT101" s="205">
        <f t="shared" si="38"/>
        <v>13382054.991700549</v>
      </c>
      <c r="CU101" s="267">
        <f t="shared" si="39"/>
        <v>0.77082496807081302</v>
      </c>
      <c r="CV101" s="267">
        <f t="shared" si="40"/>
        <v>0.29937915348155708</v>
      </c>
      <c r="CW101" s="267">
        <f t="shared" si="41"/>
        <v>0.23359366182365607</v>
      </c>
    </row>
    <row r="102" spans="1:101" x14ac:dyDescent="0.2">
      <c r="A102" s="203">
        <v>33</v>
      </c>
      <c r="B102" s="203" t="s">
        <v>50</v>
      </c>
      <c r="C102" s="203">
        <v>2006</v>
      </c>
      <c r="D102" s="204" t="s">
        <v>202</v>
      </c>
      <c r="E102" s="241">
        <f>DB_FEConversion!E102</f>
        <v>0</v>
      </c>
      <c r="F102" s="241">
        <f>DB_FEConversion!F102</f>
        <v>0</v>
      </c>
      <c r="G102" s="241">
        <f>SUM(DB_FEConversion!G102:H102)</f>
        <v>0</v>
      </c>
      <c r="H102" s="241">
        <f>DB_FEConversion!I102</f>
        <v>0</v>
      </c>
      <c r="I102" s="241">
        <f>DB_FEConversion!J102</f>
        <v>0</v>
      </c>
      <c r="J102" s="241">
        <f>SUM(DB_FEConversion!K102:L102)</f>
        <v>0</v>
      </c>
      <c r="K102" s="241">
        <f>DB_FEConversion!M102</f>
        <v>0</v>
      </c>
      <c r="L102" s="241">
        <f>DB_FEConversion!N102</f>
        <v>0</v>
      </c>
      <c r="M102" s="241">
        <f>DB_FEConversion!O102</f>
        <v>331.59921600000001</v>
      </c>
      <c r="N102" s="241">
        <f>SUM(DB_FEConversion!P102:Q102)</f>
        <v>227.97017160000001</v>
      </c>
      <c r="O102" s="241">
        <f>DB_FEConversion!S102</f>
        <v>340.55929600000007</v>
      </c>
      <c r="P102" s="241">
        <f>DB_FEConversion!T102</f>
        <v>57392.172000000006</v>
      </c>
      <c r="Q102" s="241">
        <f>SUM(DB_FEConversion!U102:V102)</f>
        <v>36612.316680000004</v>
      </c>
      <c r="R102" s="241">
        <f>DB_FEConversion!X102</f>
        <v>125682.59733333335</v>
      </c>
      <c r="S102" s="241">
        <f>DB_FEConversion!Y102</f>
        <v>53247.181799999998</v>
      </c>
      <c r="T102" s="241">
        <f>SUM(DB_FEConversion!Z102:AB102)</f>
        <v>35143.808841107697</v>
      </c>
      <c r="U102" s="241">
        <f>DB_FEConversion!AD102</f>
        <v>461.93655199999995</v>
      </c>
      <c r="V102" s="241">
        <f>SUM(DB_FEConversion!AE102:AF102)</f>
        <v>10707.974519200001</v>
      </c>
      <c r="W102" s="241">
        <f>DB_FEConversion!AG102</f>
        <v>149911.48479999998</v>
      </c>
      <c r="X102" s="241">
        <f>SUM(DB_FEConversion!AH102:AI102)</f>
        <v>1170070.23168</v>
      </c>
      <c r="Y102" s="241">
        <f>DB_FEConversion!AJ102</f>
        <v>132479.91679999998</v>
      </c>
      <c r="Z102" s="241">
        <f>DB_FEConversion!AK102</f>
        <v>0.38800000000000001</v>
      </c>
      <c r="AA102" s="241">
        <f>DB_FEConversion!AL102</f>
        <v>0.42042000000000002</v>
      </c>
      <c r="AB102" s="241">
        <f>DB_FEConversion!AM102</f>
        <v>34.532000000000004</v>
      </c>
      <c r="AC102" s="241">
        <f>DB_FEConversion!AN102</f>
        <v>95.003999999999991</v>
      </c>
      <c r="AD102" s="241">
        <f>DB_FEConversion!AO102</f>
        <v>18.527000000000001</v>
      </c>
      <c r="AE102" s="241">
        <f>DB_FEConversion!AP102</f>
        <v>1427.4376199999999</v>
      </c>
      <c r="AF102" s="241">
        <f>DB_FEConversion!AQ102</f>
        <v>194757.24240000002</v>
      </c>
      <c r="AG102" s="241">
        <f>DB_FEConversion!AR102</f>
        <v>162297.70199999999</v>
      </c>
      <c r="AH102" s="241">
        <f>DB_FEConversion!AX102</f>
        <v>0</v>
      </c>
      <c r="AI102" s="241">
        <f>SUM(DB_FEConversion!AW102,DB_FEConversion!AY102,DB_FEConversion!AZ102)</f>
        <v>68483.171071767138</v>
      </c>
      <c r="AJ102" s="241">
        <f>DB_FEConversion!BF102</f>
        <v>2849236.8154614</v>
      </c>
      <c r="AK102" s="241">
        <f>SUM(DB_FEConversion!BE102,DB_FEConversion!BG102,DB_FEConversion!BH102)</f>
        <v>19058127.89523628</v>
      </c>
      <c r="AL102" s="241">
        <f>DB_FEConversion!BI102</f>
        <v>2637579.2234556959</v>
      </c>
      <c r="AM102" s="241">
        <f>DB_FEConversion!BJ102</f>
        <v>1513.4098320000001</v>
      </c>
      <c r="AN102" s="241">
        <f>DB_FEConversion!BK102</f>
        <v>641.88827999999978</v>
      </c>
      <c r="AO102" s="241">
        <f>DB_FEConversion!BL102</f>
        <v>113505.73740000001</v>
      </c>
      <c r="AP102" s="241">
        <f>DB_FEConversion!BM102</f>
        <v>161828.17199999996</v>
      </c>
      <c r="AQ102" s="241">
        <f>DB_FEConversion!BN102</f>
        <v>80125.286670000001</v>
      </c>
      <c r="AR102" s="241">
        <f>SUM(DB_FEConversion!BP102,DB_FEConversion!BR102)</f>
        <v>74.822534748046934</v>
      </c>
      <c r="AS102" s="241">
        <f>DB_FEConversion!BQ102</f>
        <v>93.962819999999994</v>
      </c>
      <c r="AT102" s="241">
        <f>SUM(DB_FEConversion!BT102,DB_FEConversion!BV102)</f>
        <v>18205.77474582033</v>
      </c>
      <c r="AU102" s="241">
        <f>DB_FEConversion!BU102</f>
        <v>28345.450700000001</v>
      </c>
      <c r="AV102" s="241">
        <f>SUM(DB_FEConversion!BX102,DB_FEConversion!BZ102)</f>
        <v>9568.8175122070388</v>
      </c>
      <c r="AW102" s="241">
        <f>DB_FEConversion!BY102</f>
        <v>14720.8418</v>
      </c>
      <c r="AX102" s="241">
        <f>DB_FEConversion!CA102</f>
        <v>644.43391999999994</v>
      </c>
      <c r="AY102" s="241">
        <f>DB_FEConversion!CB102</f>
        <v>3021.6829090909087</v>
      </c>
      <c r="AZ102" s="241">
        <f>DB_FEConversion!CC102</f>
        <v>423839.23200000002</v>
      </c>
      <c r="BA102" s="241">
        <f>DB_FEConversion!CD102</f>
        <v>241491.92727272722</v>
      </c>
      <c r="BB102" s="241">
        <f>DB_FEConversion!CE102</f>
        <v>317259.77600000001</v>
      </c>
      <c r="BC102" s="241">
        <f>DB_FEConversion!CG102</f>
        <v>748.66880000000003</v>
      </c>
      <c r="BD102" s="241">
        <f>DB_FEConversion!CH102</f>
        <v>1123.0031999999999</v>
      </c>
      <c r="BE102" s="241">
        <f>DB_FEConversion!CI102</f>
        <v>994.32574999999986</v>
      </c>
      <c r="BF102" s="241">
        <f>DB_FEConversion!CK102</f>
        <v>140749.73440000002</v>
      </c>
      <c r="BG102" s="241">
        <f>DB_FEConversion!CL102</f>
        <v>211124.60159999999</v>
      </c>
      <c r="BH102" s="241">
        <f>DB_FEConversion!CM102</f>
        <v>298297.72499999998</v>
      </c>
      <c r="BI102" s="241">
        <f>DB_FEConversion!CO102</f>
        <v>119787.008</v>
      </c>
      <c r="BJ102" s="241">
        <f>DB_FEConversion!CP102</f>
        <v>180242.01359999995</v>
      </c>
      <c r="BK102" s="241">
        <f>SUM(DB_FEConversion!CS102:CT102)</f>
        <v>0</v>
      </c>
      <c r="BL102" s="241">
        <f>DB_FEConversion!CU102</f>
        <v>0</v>
      </c>
      <c r="BM102" s="241">
        <f>DB_FEConversion!CV102</f>
        <v>0</v>
      </c>
      <c r="BN102" s="241">
        <f>SUM(DB_FEConversion!CX102:CY102)</f>
        <v>0</v>
      </c>
      <c r="BO102" s="241">
        <f>DB_FEConversion!CZ102</f>
        <v>0</v>
      </c>
      <c r="BP102" s="241">
        <f>DB_FEConversion!DA102</f>
        <v>0</v>
      </c>
      <c r="BQ102" s="241">
        <f>SUM(DB_FEConversion!DC102:DD102)</f>
        <v>0</v>
      </c>
      <c r="BR102" s="241">
        <f>DB_FEConversion!DE102</f>
        <v>0</v>
      </c>
      <c r="BS102" s="241">
        <f>DB_FEConversion!DH102</f>
        <v>0</v>
      </c>
      <c r="BT102" s="241">
        <f>DB_FEConversion!DI102</f>
        <v>0</v>
      </c>
      <c r="BU102" s="241">
        <f>DB_FEConversion!DJ102</f>
        <v>0</v>
      </c>
      <c r="BV102" s="241">
        <f>DB_FEConversion!DL102</f>
        <v>0</v>
      </c>
      <c r="BW102" s="241">
        <f>DB_FEConversion!DM102</f>
        <v>0</v>
      </c>
      <c r="BX102" s="241">
        <f>DB_FEConversion!DN102</f>
        <v>0</v>
      </c>
      <c r="BY102" s="241">
        <f>DB_FEConversion!DP102</f>
        <v>0</v>
      </c>
      <c r="BZ102" s="241">
        <f>DB_FEConversion!DQ102</f>
        <v>0</v>
      </c>
      <c r="CA102" s="205">
        <f t="shared" si="42"/>
        <v>5202.696474748047</v>
      </c>
      <c r="CB102" s="205">
        <f t="shared" si="43"/>
        <v>1444.9361915999998</v>
      </c>
      <c r="CC102" s="205">
        <f t="shared" si="44"/>
        <v>84190.022246058055</v>
      </c>
      <c r="CD102" s="205">
        <f t="shared" si="45"/>
        <v>3947632.7252072203</v>
      </c>
      <c r="CE102" s="205">
        <f t="shared" si="46"/>
        <v>276082.36898000003</v>
      </c>
      <c r="CF102" s="205">
        <f t="shared" si="47"/>
        <v>21055593.552522339</v>
      </c>
      <c r="CG102" s="205">
        <f t="shared" si="48"/>
        <v>3512363.4392379029</v>
      </c>
      <c r="CH102" s="205">
        <f t="shared" si="49"/>
        <v>230106.66424110765</v>
      </c>
      <c r="CI102" s="241">
        <f>SUM(DB_FEConversion!DS102:DW102)</f>
        <v>25299.845650165153</v>
      </c>
      <c r="CJ102" s="241">
        <f>SUM(DB_FEConversion!DX102:EB102)</f>
        <v>1485265.2804060592</v>
      </c>
      <c r="CK102" s="241">
        <f>SUM(DB_FEConversion!EC102:EG102)</f>
        <v>985107.19016980333</v>
      </c>
      <c r="CL102" s="241">
        <f>SUM(DB_FEConversion!EH102:EJ102)</f>
        <v>15123.897541999999</v>
      </c>
      <c r="CM102" s="241">
        <f>SUM(DB_FEConversion!EK102:EM102)</f>
        <v>1778047.4764727999</v>
      </c>
      <c r="CN102" s="241">
        <f>SUM(DB_FEConversion!EN102:EP102)</f>
        <v>1229190.9114784</v>
      </c>
      <c r="CO102" s="205">
        <f t="shared" si="33"/>
        <v>40423.743192165151</v>
      </c>
      <c r="CP102" s="205">
        <f t="shared" si="34"/>
        <v>3263312.7568788594</v>
      </c>
      <c r="CQ102" s="205">
        <f t="shared" si="35"/>
        <v>2214298.1016482031</v>
      </c>
      <c r="CR102" s="205">
        <f t="shared" si="36"/>
        <v>45626.439666913197</v>
      </c>
      <c r="CS102" s="205">
        <f t="shared" si="37"/>
        <v>7210945.4820860792</v>
      </c>
      <c r="CT102" s="205">
        <f t="shared" si="38"/>
        <v>5726661.540886106</v>
      </c>
      <c r="CU102" s="267">
        <f t="shared" si="39"/>
        <v>7.7697677326299859</v>
      </c>
      <c r="CV102" s="267">
        <f t="shared" si="40"/>
        <v>0.82665054832515117</v>
      </c>
      <c r="CW102" s="267">
        <f t="shared" si="41"/>
        <v>0.63042966365936548</v>
      </c>
    </row>
    <row r="103" spans="1:101" x14ac:dyDescent="0.2">
      <c r="A103" s="203">
        <v>35</v>
      </c>
      <c r="B103" s="203" t="s">
        <v>51</v>
      </c>
      <c r="C103" s="203">
        <v>2006</v>
      </c>
      <c r="D103" s="204" t="s">
        <v>202</v>
      </c>
      <c r="E103" s="241">
        <f>DB_FEConversion!E103</f>
        <v>0</v>
      </c>
      <c r="F103" s="241">
        <f>DB_FEConversion!F103</f>
        <v>8568.8522303999998</v>
      </c>
      <c r="G103" s="241">
        <f>SUM(DB_FEConversion!G103:H103)</f>
        <v>1031.2500352000002</v>
      </c>
      <c r="H103" s="241">
        <f>DB_FEConversion!I103</f>
        <v>276923.52000000002</v>
      </c>
      <c r="I103" s="241">
        <f>DB_FEConversion!J103</f>
        <v>492594.44639999996</v>
      </c>
      <c r="J103" s="241">
        <f>SUM(DB_FEConversion!K103:L103)</f>
        <v>270539.95136000006</v>
      </c>
      <c r="K103" s="241">
        <f>DB_FEConversion!M103</f>
        <v>260716.80000000002</v>
      </c>
      <c r="L103" s="241">
        <f>DB_FEConversion!N103</f>
        <v>248588.36016000001</v>
      </c>
      <c r="M103" s="241">
        <f>DB_FEConversion!O103</f>
        <v>1561.5173600000001</v>
      </c>
      <c r="N103" s="241">
        <f>SUM(DB_FEConversion!P103:Q103)</f>
        <v>1073.5229859999999</v>
      </c>
      <c r="O103" s="241">
        <f>DB_FEConversion!S103</f>
        <v>1603.7108266666669</v>
      </c>
      <c r="P103" s="241">
        <f>DB_FEConversion!T103</f>
        <v>270262.62</v>
      </c>
      <c r="Q103" s="241">
        <f>SUM(DB_FEConversion!U103:V103)</f>
        <v>172409.2378</v>
      </c>
      <c r="R103" s="241">
        <f>DB_FEConversion!X103</f>
        <v>591845.66222222219</v>
      </c>
      <c r="S103" s="241">
        <f>DB_FEConversion!Y103</f>
        <v>250743.65299999999</v>
      </c>
      <c r="T103" s="241">
        <f>SUM(DB_FEConversion!Z103:AB103)</f>
        <v>165493.9606428718</v>
      </c>
      <c r="U103" s="241">
        <f>DB_FEConversion!AD103</f>
        <v>5174.210118</v>
      </c>
      <c r="V103" s="241">
        <f>SUM(DB_FEConversion!AE103:AF103)</f>
        <v>119941.38558780002</v>
      </c>
      <c r="W103" s="241">
        <f>DB_FEConversion!AG103</f>
        <v>1679177.6232</v>
      </c>
      <c r="X103" s="241">
        <f>SUM(DB_FEConversion!AH103:AI103)</f>
        <v>13106105.601119999</v>
      </c>
      <c r="Y103" s="241">
        <f>DB_FEConversion!AJ103</f>
        <v>1483924.4112</v>
      </c>
      <c r="Z103" s="241">
        <f>DB_FEConversion!AK103</f>
        <v>0</v>
      </c>
      <c r="AA103" s="241">
        <f>DB_FEConversion!AL103</f>
        <v>0</v>
      </c>
      <c r="AB103" s="241">
        <f>DB_FEConversion!AM103</f>
        <v>0</v>
      </c>
      <c r="AC103" s="241">
        <f>DB_FEConversion!AN103</f>
        <v>0</v>
      </c>
      <c r="AD103" s="241">
        <f>DB_FEConversion!AO103</f>
        <v>0</v>
      </c>
      <c r="AE103" s="241">
        <f>DB_FEConversion!AP103</f>
        <v>38567.443950000001</v>
      </c>
      <c r="AF103" s="241">
        <f>DB_FEConversion!AQ103</f>
        <v>5262078.654000001</v>
      </c>
      <c r="AG103" s="241">
        <f>DB_FEConversion!AR103</f>
        <v>4385065.5450000009</v>
      </c>
      <c r="AH103" s="241">
        <f>DB_FEConversion!AX103</f>
        <v>0</v>
      </c>
      <c r="AI103" s="241">
        <f>SUM(DB_FEConversion!AW103,DB_FEConversion!AY103,DB_FEConversion!AZ103)</f>
        <v>4579614.9858902274</v>
      </c>
      <c r="AJ103" s="241">
        <f>DB_FEConversion!BF103</f>
        <v>190534512.55583742</v>
      </c>
      <c r="AK103" s="241">
        <f>SUM(DB_FEConversion!BE103,DB_FEConversion!BG103,DB_FEConversion!BH103)</f>
        <v>1274457457.8851275</v>
      </c>
      <c r="AL103" s="241">
        <f>DB_FEConversion!BI103</f>
        <v>176380520.19454664</v>
      </c>
      <c r="AM103" s="241">
        <f>DB_FEConversion!BJ103</f>
        <v>32011.634159999998</v>
      </c>
      <c r="AN103" s="241">
        <f>DB_FEConversion!BK103</f>
        <v>13577.216399999998</v>
      </c>
      <c r="AO103" s="241">
        <f>DB_FEConversion!BL103</f>
        <v>2400872.5620000004</v>
      </c>
      <c r="AP103" s="241">
        <f>DB_FEConversion!BM103</f>
        <v>3422988.3599999994</v>
      </c>
      <c r="AQ103" s="241">
        <f>DB_FEConversion!BN103</f>
        <v>1694809.5021000002</v>
      </c>
      <c r="AR103" s="241">
        <f>SUM(DB_FEConversion!BP103,DB_FEConversion!BR103)</f>
        <v>38586.347320760768</v>
      </c>
      <c r="AS103" s="241">
        <f>DB_FEConversion!BQ103</f>
        <v>48457.086089999997</v>
      </c>
      <c r="AT103" s="241">
        <f>SUM(DB_FEConversion!BT103,DB_FEConversion!BV103)</f>
        <v>9388807.1281104963</v>
      </c>
      <c r="AU103" s="241">
        <f>DB_FEConversion!BU103</f>
        <v>14617887.637150001</v>
      </c>
      <c r="AV103" s="241">
        <f>SUM(DB_FEConversion!BX103,DB_FEConversion!BZ103)</f>
        <v>4934686.0169641152</v>
      </c>
      <c r="AW103" s="241">
        <f>DB_FEConversion!BY103</f>
        <v>7591610.1540999999</v>
      </c>
      <c r="AX103" s="241">
        <f>DB_FEConversion!CA103</f>
        <v>6153.8453599999993</v>
      </c>
      <c r="AY103" s="241">
        <f>DB_FEConversion!CB103</f>
        <v>28854.734011363635</v>
      </c>
      <c r="AZ103" s="241">
        <f>DB_FEConversion!CC103</f>
        <v>4047336.7560000001</v>
      </c>
      <c r="BA103" s="241">
        <f>DB_FEConversion!CD103</f>
        <v>2306061.0715909088</v>
      </c>
      <c r="BB103" s="241">
        <f>DB_FEConversion!CE103</f>
        <v>3029585.4079999998</v>
      </c>
      <c r="BC103" s="241">
        <f>DB_FEConversion!CG103</f>
        <v>80461.32160000001</v>
      </c>
      <c r="BD103" s="241">
        <f>DB_FEConversion!CH103</f>
        <v>120691.98240000001</v>
      </c>
      <c r="BE103" s="241">
        <f>DB_FEConversion!CI103</f>
        <v>106862.69275</v>
      </c>
      <c r="BF103" s="241">
        <f>DB_FEConversion!CK103</f>
        <v>15126728.460800001</v>
      </c>
      <c r="BG103" s="241">
        <f>DB_FEConversion!CL103</f>
        <v>22690092.691200003</v>
      </c>
      <c r="BH103" s="241">
        <f>DB_FEConversion!CM103</f>
        <v>32058807.824999999</v>
      </c>
      <c r="BI103" s="241">
        <f>DB_FEConversion!CO103</f>
        <v>12873811.456</v>
      </c>
      <c r="BJ103" s="241">
        <f>DB_FEConversion!CP103</f>
        <v>19371063.175199997</v>
      </c>
      <c r="BK103" s="241">
        <f>SUM(DB_FEConversion!CS103:CT103)</f>
        <v>69491.3128</v>
      </c>
      <c r="BL103" s="241">
        <f>DB_FEConversion!CU103</f>
        <v>295547.08788696001</v>
      </c>
      <c r="BM103" s="241">
        <f>DB_FEConversion!CV103</f>
        <v>42954.795000000006</v>
      </c>
      <c r="BN103" s="241">
        <f>SUM(DB_FEConversion!CX103:CY103)</f>
        <v>8566904.3147999998</v>
      </c>
      <c r="BO103" s="241">
        <f>DB_FEConversion!CZ103</f>
        <v>11239918.207284</v>
      </c>
      <c r="BP103" s="241">
        <f>DB_FEConversion!DA103</f>
        <v>14175082.35</v>
      </c>
      <c r="BQ103" s="241">
        <f>SUM(DB_FEConversion!DC103:DD103)</f>
        <v>7539043.7980000004</v>
      </c>
      <c r="BR103" s="241">
        <f>DB_FEConversion!DE103</f>
        <v>7902175.9985220013</v>
      </c>
      <c r="BS103" s="241">
        <f>DB_FEConversion!DH103</f>
        <v>5320.9782400000004</v>
      </c>
      <c r="BT103" s="241">
        <f>DB_FEConversion!DI103</f>
        <v>2024.4197040000001</v>
      </c>
      <c r="BU103" s="241">
        <f>DB_FEConversion!DJ103</f>
        <v>3855.5571600000003</v>
      </c>
      <c r="BV103" s="241">
        <f>DB_FEConversion!DL103</f>
        <v>846729.58080000011</v>
      </c>
      <c r="BW103" s="241">
        <f>DB_FEConversion!DM103</f>
        <v>221164.92720000001</v>
      </c>
      <c r="BX103" s="241">
        <f>DB_FEConversion!DN103</f>
        <v>1698281.13</v>
      </c>
      <c r="BY103" s="241">
        <f>DB_FEConversion!DP103</f>
        <v>740310.01600000006</v>
      </c>
      <c r="BZ103" s="241">
        <f>DB_FEConversion!DQ103</f>
        <v>108827.18640000002</v>
      </c>
      <c r="CA103" s="205">
        <f t="shared" si="42"/>
        <v>277328.61090876081</v>
      </c>
      <c r="CB103" s="205">
        <f t="shared" si="43"/>
        <v>476362.95129736001</v>
      </c>
      <c r="CC103" s="205">
        <f t="shared" si="44"/>
        <v>4898296.3276612582</v>
      </c>
      <c r="CD103" s="205">
        <f t="shared" si="45"/>
        <v>238400333.77554792</v>
      </c>
      <c r="CE103" s="205">
        <f t="shared" si="46"/>
        <v>49434067.147033997</v>
      </c>
      <c r="CF103" s="205">
        <f t="shared" si="47"/>
        <v>1342087169.8364205</v>
      </c>
      <c r="CG103" s="205">
        <f t="shared" si="48"/>
        <v>213573216.80081075</v>
      </c>
      <c r="CH103" s="205">
        <f t="shared" si="49"/>
        <v>35387758.835024871</v>
      </c>
      <c r="CI103" s="241">
        <f>SUM(DB_FEConversion!DS103:DW103)</f>
        <v>294778.47634809674</v>
      </c>
      <c r="CJ103" s="241">
        <f>SUM(DB_FEConversion!DX103:EB103)</f>
        <v>17588207.082872089</v>
      </c>
      <c r="CK103" s="241">
        <f>SUM(DB_FEConversion!EC103:EG103)</f>
        <v>11517678.48113003</v>
      </c>
      <c r="CL103" s="241">
        <f>SUM(DB_FEConversion!EH103:EJ103)</f>
        <v>96536.047087599989</v>
      </c>
      <c r="CM103" s="241">
        <f>SUM(DB_FEConversion!EK103:EM103)</f>
        <v>9554872.9025591984</v>
      </c>
      <c r="CN103" s="241">
        <f>SUM(DB_FEConversion!EN103:EP103)</f>
        <v>6170925.8216479998</v>
      </c>
      <c r="CO103" s="205">
        <f t="shared" si="33"/>
        <v>391314.52343569673</v>
      </c>
      <c r="CP103" s="205">
        <f t="shared" si="34"/>
        <v>27143079.985431287</v>
      </c>
      <c r="CQ103" s="205">
        <f t="shared" si="35"/>
        <v>17688604.302778028</v>
      </c>
      <c r="CR103" s="205">
        <f t="shared" si="36"/>
        <v>668643.13434445753</v>
      </c>
      <c r="CS103" s="205">
        <f t="shared" si="37"/>
        <v>265543413.76097921</v>
      </c>
      <c r="CT103" s="205">
        <f t="shared" si="38"/>
        <v>231261821.10358879</v>
      </c>
      <c r="CU103" s="267">
        <f t="shared" si="39"/>
        <v>1.4110138948643727</v>
      </c>
      <c r="CV103" s="267">
        <f t="shared" si="40"/>
        <v>0.1138550418766875</v>
      </c>
      <c r="CW103" s="267">
        <f t="shared" si="41"/>
        <v>8.2822202932286773E-2</v>
      </c>
    </row>
    <row r="104" spans="1:101" x14ac:dyDescent="0.2">
      <c r="A104" s="203">
        <v>41</v>
      </c>
      <c r="B104" s="203" t="s">
        <v>52</v>
      </c>
      <c r="C104" s="203">
        <v>2006</v>
      </c>
      <c r="D104" s="204" t="s">
        <v>203</v>
      </c>
      <c r="E104" s="241">
        <f>DB_FEConversion!E104</f>
        <v>0</v>
      </c>
      <c r="F104" s="241">
        <f>DB_FEConversion!F104</f>
        <v>4540.5285617999998</v>
      </c>
      <c r="G104" s="241">
        <f>SUM(DB_FEConversion!G104:H104)</f>
        <v>546.44660840000006</v>
      </c>
      <c r="H104" s="241">
        <f>DB_FEConversion!I104</f>
        <v>146738.34</v>
      </c>
      <c r="I104" s="241">
        <f>DB_FEConversion!J104</f>
        <v>261019.69004999998</v>
      </c>
      <c r="J104" s="241">
        <f>SUM(DB_FEConversion!K104:L104)</f>
        <v>143355.76612000004</v>
      </c>
      <c r="K104" s="241">
        <f>DB_FEConversion!M104</f>
        <v>138150.6</v>
      </c>
      <c r="L104" s="241">
        <f>DB_FEConversion!N104</f>
        <v>131723.89009500001</v>
      </c>
      <c r="M104" s="241">
        <f>DB_FEConversion!O104</f>
        <v>3989.6733759999997</v>
      </c>
      <c r="N104" s="241">
        <f>SUM(DB_FEConversion!P104:Q104)</f>
        <v>2742.8488376</v>
      </c>
      <c r="O104" s="241">
        <f>DB_FEConversion!S104</f>
        <v>4097.4775893333344</v>
      </c>
      <c r="P104" s="241">
        <f>DB_FEConversion!T104</f>
        <v>690520.39199999999</v>
      </c>
      <c r="Q104" s="241">
        <f>SUM(DB_FEConversion!U104:V104)</f>
        <v>440505.21847999998</v>
      </c>
      <c r="R104" s="241">
        <f>DB_FEConversion!X104</f>
        <v>1512164.3484444448</v>
      </c>
      <c r="S104" s="241">
        <f>DB_FEConversion!Y104</f>
        <v>640649.47479999997</v>
      </c>
      <c r="T104" s="241">
        <f>SUM(DB_FEConversion!Z104:AB104)</f>
        <v>422836.70074962045</v>
      </c>
      <c r="U104" s="241">
        <f>DB_FEConversion!AD104</f>
        <v>1159.0937819999999</v>
      </c>
      <c r="V104" s="241">
        <f>SUM(DB_FEConversion!AE104:AF104)</f>
        <v>26868.509602200003</v>
      </c>
      <c r="W104" s="241">
        <f>DB_FEConversion!AG104</f>
        <v>376158.73679999996</v>
      </c>
      <c r="X104" s="241">
        <f>SUM(DB_FEConversion!AH104:AI104)</f>
        <v>2935946.7748799999</v>
      </c>
      <c r="Y104" s="241">
        <f>DB_FEConversion!AJ104</f>
        <v>332419.34879999998</v>
      </c>
      <c r="Z104" s="241">
        <f>DB_FEConversion!AK104</f>
        <v>0</v>
      </c>
      <c r="AA104" s="241">
        <f>DB_FEConversion!AL104</f>
        <v>0</v>
      </c>
      <c r="AB104" s="241">
        <f>DB_FEConversion!AM104</f>
        <v>0</v>
      </c>
      <c r="AC104" s="241">
        <f>DB_FEConversion!AN104</f>
        <v>0</v>
      </c>
      <c r="AD104" s="241">
        <f>DB_FEConversion!AO104</f>
        <v>0</v>
      </c>
      <c r="AE104" s="241">
        <f>DB_FEConversion!AP104</f>
        <v>23210.141219999994</v>
      </c>
      <c r="AF104" s="241">
        <f>DB_FEConversion!AQ104</f>
        <v>3166753.5143999998</v>
      </c>
      <c r="AG104" s="241">
        <f>DB_FEConversion!AR104</f>
        <v>2638961.2619999996</v>
      </c>
      <c r="AH104" s="241">
        <f>DB_FEConversion!AX104</f>
        <v>0</v>
      </c>
      <c r="AI104" s="241">
        <f>SUM(DB_FEConversion!AW104,DB_FEConversion!AY104,DB_FEConversion!AZ104)</f>
        <v>448622.09195786156</v>
      </c>
      <c r="AJ104" s="241">
        <f>DB_FEConversion!BF104</f>
        <v>18664885.995073497</v>
      </c>
      <c r="AK104" s="241">
        <f>SUM(DB_FEConversion!BE104,DB_FEConversion!BG104,DB_FEConversion!BH104)</f>
        <v>124846689.65170272</v>
      </c>
      <c r="AL104" s="241">
        <f>DB_FEConversion!BI104</f>
        <v>17278351.606868036</v>
      </c>
      <c r="AM104" s="241">
        <f>DB_FEConversion!BJ104</f>
        <v>107588.87726400001</v>
      </c>
      <c r="AN104" s="241">
        <f>DB_FEConversion!BK104</f>
        <v>45632.080559999988</v>
      </c>
      <c r="AO104" s="241">
        <f>DB_FEConversion!BL104</f>
        <v>8069165.7948000012</v>
      </c>
      <c r="AP104" s="241">
        <f>DB_FEConversion!BM104</f>
        <v>11504425.943999996</v>
      </c>
      <c r="AQ104" s="241">
        <f>DB_FEConversion!BN104</f>
        <v>5696136.9293400003</v>
      </c>
      <c r="AR104" s="241">
        <f>SUM(DB_FEConversion!BP104,DB_FEConversion!BR104)</f>
        <v>894.97428411621172</v>
      </c>
      <c r="AS104" s="241">
        <f>DB_FEConversion!BQ104</f>
        <v>1123.9168500000001</v>
      </c>
      <c r="AT104" s="241">
        <f>SUM(DB_FEConversion!BT104,DB_FEConversion!BV104)</f>
        <v>217764.61162119161</v>
      </c>
      <c r="AU104" s="241">
        <f>DB_FEConversion!BU104</f>
        <v>339048.24975000008</v>
      </c>
      <c r="AV104" s="241">
        <f>SUM(DB_FEConversion!BX104,DB_FEConversion!BZ104)</f>
        <v>114455.43286743175</v>
      </c>
      <c r="AW104" s="241">
        <f>DB_FEConversion!BY104</f>
        <v>176080.30650000004</v>
      </c>
      <c r="AX104" s="241">
        <f>DB_FEConversion!CA104</f>
        <v>12188.227999999999</v>
      </c>
      <c r="AY104" s="241">
        <f>DB_FEConversion!CB104</f>
        <v>57149.319886363635</v>
      </c>
      <c r="AZ104" s="241">
        <f>DB_FEConversion!CC104</f>
        <v>8016103.8000000007</v>
      </c>
      <c r="BA104" s="241">
        <f>DB_FEConversion!CD104</f>
        <v>4567355.2840909092</v>
      </c>
      <c r="BB104" s="241">
        <f>DB_FEConversion!CE104</f>
        <v>6000358.4000000004</v>
      </c>
      <c r="BC104" s="241">
        <f>DB_FEConversion!CG104</f>
        <v>323675.15840000007</v>
      </c>
      <c r="BD104" s="241">
        <f>DB_FEConversion!CH104</f>
        <v>485512.73760000005</v>
      </c>
      <c r="BE104" s="241">
        <f>DB_FEConversion!CI104</f>
        <v>429881.06975000002</v>
      </c>
      <c r="BF104" s="241">
        <f>DB_FEConversion!CK104</f>
        <v>60850929.77920001</v>
      </c>
      <c r="BG104" s="241">
        <f>DB_FEConversion!CL104</f>
        <v>91276394.668800011</v>
      </c>
      <c r="BH104" s="241">
        <f>DB_FEConversion!CM104</f>
        <v>128964320.925</v>
      </c>
      <c r="BI104" s="241">
        <f>DB_FEConversion!CO104</f>
        <v>51788025.344000004</v>
      </c>
      <c r="BJ104" s="241">
        <f>DB_FEConversion!CP104</f>
        <v>77924794.384799987</v>
      </c>
      <c r="BK104" s="241">
        <f>SUM(DB_FEConversion!CS104:CT104)</f>
        <v>637626.66240000015</v>
      </c>
      <c r="BL104" s="241">
        <f>DB_FEConversion!CU104</f>
        <v>2711831.1000076802</v>
      </c>
      <c r="BM104" s="241">
        <f>DB_FEConversion!CV104</f>
        <v>394137.36000000004</v>
      </c>
      <c r="BN104" s="241">
        <f>SUM(DB_FEConversion!CX104:CY104)</f>
        <v>78606755.078399986</v>
      </c>
      <c r="BO104" s="241">
        <f>DB_FEConversion!CZ104</f>
        <v>103133344.92307201</v>
      </c>
      <c r="BP104" s="241">
        <f>DB_FEConversion!DA104</f>
        <v>130065328.8</v>
      </c>
      <c r="BQ104" s="241">
        <f>SUM(DB_FEConversion!DC104:DD104)</f>
        <v>69175485.983999997</v>
      </c>
      <c r="BR104" s="241">
        <f>DB_FEConversion!DE104</f>
        <v>72507453.156576023</v>
      </c>
      <c r="BS104" s="241">
        <f>DB_FEConversion!DH104</f>
        <v>74268.994560000006</v>
      </c>
      <c r="BT104" s="241">
        <f>DB_FEConversion!DI104</f>
        <v>28256.386175999996</v>
      </c>
      <c r="BU104" s="241">
        <f>DB_FEConversion!DJ104</f>
        <v>53814.983039999999</v>
      </c>
      <c r="BV104" s="241">
        <f>DB_FEConversion!DL104</f>
        <v>11818457.395200001</v>
      </c>
      <c r="BW104" s="241">
        <f>DB_FEConversion!DM104</f>
        <v>3086969.3567999997</v>
      </c>
      <c r="BX104" s="241">
        <f>DB_FEConversion!DN104</f>
        <v>23704218.719999999</v>
      </c>
      <c r="BY104" s="241">
        <f>DB_FEConversion!DP104</f>
        <v>10333077.504000001</v>
      </c>
      <c r="BZ104" s="241">
        <f>DB_FEConversion!DQ104</f>
        <v>1518984.9216</v>
      </c>
      <c r="CA104" s="205">
        <f t="shared" si="42"/>
        <v>1184601.8032861166</v>
      </c>
      <c r="CB104" s="205">
        <f t="shared" si="43"/>
        <v>3234007.5180330803</v>
      </c>
      <c r="CC104" s="205">
        <f t="shared" si="44"/>
        <v>1460749.3389941587</v>
      </c>
      <c r="CD104" s="205">
        <f t="shared" si="45"/>
        <v>190624233.4374947</v>
      </c>
      <c r="CE104" s="205">
        <f t="shared" si="46"/>
        <v>198537282.10695201</v>
      </c>
      <c r="CF104" s="205">
        <f t="shared" si="47"/>
        <v>428243806.21423805</v>
      </c>
      <c r="CG104" s="205">
        <f t="shared" si="48"/>
        <v>164136071.88667548</v>
      </c>
      <c r="CH104" s="205">
        <f t="shared" si="49"/>
        <v>152681873.36032066</v>
      </c>
      <c r="CI104" s="241">
        <f>SUM(DB_FEConversion!DS104:DW104)</f>
        <v>296834.31875700166</v>
      </c>
      <c r="CJ104" s="241">
        <f>SUM(DB_FEConversion!DX104:EB104)</f>
        <v>18116422.072497666</v>
      </c>
      <c r="CK104" s="241">
        <f>SUM(DB_FEConversion!EC104:EG104)</f>
        <v>12113785.29567679</v>
      </c>
      <c r="CL104" s="241">
        <f>SUM(DB_FEConversion!EH104:EJ104)</f>
        <v>93678.702142799986</v>
      </c>
      <c r="CM104" s="241">
        <f>SUM(DB_FEConversion!EK104:EM104)</f>
        <v>9985618.9715112001</v>
      </c>
      <c r="CN104" s="241">
        <f>SUM(DB_FEConversion!EN104:EP104)</f>
        <v>6654348.0369887995</v>
      </c>
      <c r="CO104" s="205">
        <f t="shared" si="33"/>
        <v>390513.02089980163</v>
      </c>
      <c r="CP104" s="205">
        <f t="shared" si="34"/>
        <v>28102041.044008866</v>
      </c>
      <c r="CQ104" s="205">
        <f t="shared" si="35"/>
        <v>18768133.332665589</v>
      </c>
      <c r="CR104" s="205">
        <f t="shared" si="36"/>
        <v>1575114.8241859181</v>
      </c>
      <c r="CS104" s="205">
        <f t="shared" si="37"/>
        <v>218726274.48150355</v>
      </c>
      <c r="CT104" s="205">
        <f t="shared" si="38"/>
        <v>182904205.21934107</v>
      </c>
      <c r="CU104" s="267">
        <f t="shared" si="39"/>
        <v>0.3296576282566076</v>
      </c>
      <c r="CV104" s="267">
        <f t="shared" si="40"/>
        <v>0.14742113600799589</v>
      </c>
      <c r="CW104" s="267">
        <f t="shared" si="41"/>
        <v>0.11434496461949983</v>
      </c>
    </row>
    <row r="105" spans="1:101" x14ac:dyDescent="0.2">
      <c r="A105" s="203">
        <v>42</v>
      </c>
      <c r="B105" s="203" t="s">
        <v>53</v>
      </c>
      <c r="C105" s="203">
        <v>2006</v>
      </c>
      <c r="D105" s="204" t="s">
        <v>203</v>
      </c>
      <c r="E105" s="241">
        <f>DB_FEConversion!E105</f>
        <v>0</v>
      </c>
      <c r="F105" s="241">
        <f>DB_FEConversion!F105</f>
        <v>0</v>
      </c>
      <c r="G105" s="241">
        <f>SUM(DB_FEConversion!G105:H105)</f>
        <v>0</v>
      </c>
      <c r="H105" s="241">
        <f>DB_FEConversion!I105</f>
        <v>0</v>
      </c>
      <c r="I105" s="241">
        <f>DB_FEConversion!J105</f>
        <v>0</v>
      </c>
      <c r="J105" s="241">
        <f>SUM(DB_FEConversion!K105:L105)</f>
        <v>0</v>
      </c>
      <c r="K105" s="241">
        <f>DB_FEConversion!M105</f>
        <v>0</v>
      </c>
      <c r="L105" s="241">
        <f>DB_FEConversion!N105</f>
        <v>0</v>
      </c>
      <c r="M105" s="241">
        <f>DB_FEConversion!O105</f>
        <v>39148.142383999999</v>
      </c>
      <c r="N105" s="241">
        <f>SUM(DB_FEConversion!P105:Q105)</f>
        <v>26913.841488400001</v>
      </c>
      <c r="O105" s="241">
        <f>DB_FEConversion!S105</f>
        <v>40205.956970666673</v>
      </c>
      <c r="P105" s="241">
        <f>DB_FEConversion!T105</f>
        <v>6775640.0279999999</v>
      </c>
      <c r="Q105" s="241">
        <f>SUM(DB_FEConversion!U105:V105)</f>
        <v>4322399.20132</v>
      </c>
      <c r="R105" s="241">
        <f>DB_FEConversion!X105</f>
        <v>14837912.691555558</v>
      </c>
      <c r="S105" s="241">
        <f>DB_FEConversion!Y105</f>
        <v>6286288.2481999993</v>
      </c>
      <c r="T105" s="241">
        <f>SUM(DB_FEConversion!Z105:AB105)</f>
        <v>4149029.207679918</v>
      </c>
      <c r="U105" s="241">
        <f>DB_FEConversion!AD105</f>
        <v>5325.0112300000001</v>
      </c>
      <c r="V105" s="241">
        <f>SUM(DB_FEConversion!AE105:AF105)</f>
        <v>123437.04848300001</v>
      </c>
      <c r="W105" s="241">
        <f>DB_FEConversion!AG105</f>
        <v>1728116.852</v>
      </c>
      <c r="X105" s="241">
        <f>SUM(DB_FEConversion!AH105:AI105)</f>
        <v>13488079.903200001</v>
      </c>
      <c r="Y105" s="241">
        <f>DB_FEConversion!AJ105</f>
        <v>1527173.0319999999</v>
      </c>
      <c r="Z105" s="241">
        <f>DB_FEConversion!AK105</f>
        <v>0</v>
      </c>
      <c r="AA105" s="241">
        <f>DB_FEConversion!AL105</f>
        <v>0</v>
      </c>
      <c r="AB105" s="241">
        <f>DB_FEConversion!AM105</f>
        <v>0</v>
      </c>
      <c r="AC105" s="241">
        <f>DB_FEConversion!AN105</f>
        <v>0</v>
      </c>
      <c r="AD105" s="241">
        <f>DB_FEConversion!AO105</f>
        <v>0</v>
      </c>
      <c r="AE105" s="241">
        <f>DB_FEConversion!AP105</f>
        <v>1.9315799999999996</v>
      </c>
      <c r="AF105" s="241">
        <f>DB_FEConversion!AQ105</f>
        <v>263.54160000000002</v>
      </c>
      <c r="AG105" s="241">
        <f>DB_FEConversion!AR105</f>
        <v>219.61799999999999</v>
      </c>
      <c r="AH105" s="241">
        <f>DB_FEConversion!AX105</f>
        <v>0</v>
      </c>
      <c r="AI105" s="241">
        <f>SUM(DB_FEConversion!AW105,DB_FEConversion!AY105,DB_FEConversion!AZ105)</f>
        <v>2769.4321799243821</v>
      </c>
      <c r="AJ105" s="241">
        <f>DB_FEConversion!BF105</f>
        <v>115222.00274130002</v>
      </c>
      <c r="AK105" s="241">
        <f>SUM(DB_FEConversion!BE105,DB_FEConversion!BG105,DB_FEConversion!BH105)</f>
        <v>770703.10641530796</v>
      </c>
      <c r="AL105" s="241">
        <f>DB_FEConversion!BI105</f>
        <v>106662.65396623201</v>
      </c>
      <c r="AM105" s="241">
        <f>DB_FEConversion!BJ105</f>
        <v>40822.733160000003</v>
      </c>
      <c r="AN105" s="241">
        <f>DB_FEConversion!BK105</f>
        <v>17314.301399999997</v>
      </c>
      <c r="AO105" s="241">
        <f>DB_FEConversion!BL105</f>
        <v>3061704.9870000007</v>
      </c>
      <c r="AP105" s="241">
        <f>DB_FEConversion!BM105</f>
        <v>4365154.8599999994</v>
      </c>
      <c r="AQ105" s="241">
        <f>DB_FEConversion!BN105</f>
        <v>2161300.3483500001</v>
      </c>
      <c r="AR105" s="241">
        <f>SUM(DB_FEConversion!BP105,DB_FEConversion!BR105)</f>
        <v>281.02104060351581</v>
      </c>
      <c r="AS105" s="241">
        <f>DB_FEConversion!BQ105</f>
        <v>352.90877999999998</v>
      </c>
      <c r="AT105" s="241">
        <f>SUM(DB_FEConversion!BT105,DB_FEConversion!BV105)</f>
        <v>68377.87280652349</v>
      </c>
      <c r="AU105" s="241">
        <f>DB_FEConversion!BU105</f>
        <v>106460.81530000002</v>
      </c>
      <c r="AV105" s="241">
        <f>SUM(DB_FEConversion!BX105,DB_FEConversion!BZ105)</f>
        <v>35938.892790527374</v>
      </c>
      <c r="AW105" s="241">
        <f>DB_FEConversion!BY105</f>
        <v>55289.042200000004</v>
      </c>
      <c r="AX105" s="241">
        <f>DB_FEConversion!CA105</f>
        <v>5834.991344</v>
      </c>
      <c r="AY105" s="241">
        <f>DB_FEConversion!CB105</f>
        <v>27359.661047727273</v>
      </c>
      <c r="AZ105" s="241">
        <f>DB_FEConversion!CC105</f>
        <v>3837628.9224000005</v>
      </c>
      <c r="BA105" s="241">
        <f>DB_FEConversion!CD105</f>
        <v>2186575.3206818178</v>
      </c>
      <c r="BB105" s="241">
        <f>DB_FEConversion!CE105</f>
        <v>2872611.1232000003</v>
      </c>
      <c r="BC105" s="241">
        <f>DB_FEConversion!CG105</f>
        <v>144675.34400000001</v>
      </c>
      <c r="BD105" s="241">
        <f>DB_FEConversion!CH105</f>
        <v>217013.01600000003</v>
      </c>
      <c r="BE105" s="241">
        <f>DB_FEConversion!CI105</f>
        <v>192146.94125</v>
      </c>
      <c r="BF105" s="241">
        <f>DB_FEConversion!CK105</f>
        <v>27198964.671999998</v>
      </c>
      <c r="BG105" s="241">
        <f>DB_FEConversion!CL105</f>
        <v>40798447.008000001</v>
      </c>
      <c r="BH105" s="241">
        <f>DB_FEConversion!CM105</f>
        <v>57644082.375</v>
      </c>
      <c r="BI105" s="241">
        <f>DB_FEConversion!CO105</f>
        <v>23148055.039999999</v>
      </c>
      <c r="BJ105" s="241">
        <f>DB_FEConversion!CP105</f>
        <v>34830589.067999996</v>
      </c>
      <c r="BK105" s="241">
        <f>SUM(DB_FEConversion!CS105:CT105)</f>
        <v>52770.608800000016</v>
      </c>
      <c r="BL105" s="241">
        <f>DB_FEConversion!CU105</f>
        <v>224433.80515416001</v>
      </c>
      <c r="BM105" s="241">
        <f>DB_FEConversion!CV105</f>
        <v>32619.195000000003</v>
      </c>
      <c r="BN105" s="241">
        <f>SUM(DB_FEConversion!CX105:CY105)</f>
        <v>6505572.2508000005</v>
      </c>
      <c r="BO105" s="241">
        <f>DB_FEConversion!CZ105</f>
        <v>8535416.9141639993</v>
      </c>
      <c r="BP105" s="241">
        <f>DB_FEConversion!DA105</f>
        <v>10764334.35</v>
      </c>
      <c r="BQ105" s="241">
        <f>SUM(DB_FEConversion!DC105:DD105)</f>
        <v>5725031.1580000008</v>
      </c>
      <c r="BR105" s="241">
        <f>DB_FEConversion!DE105</f>
        <v>6000788.0335620008</v>
      </c>
      <c r="BS105" s="241">
        <f>DB_FEConversion!DH105</f>
        <v>7608.4165600000006</v>
      </c>
      <c r="BT105" s="241">
        <f>DB_FEConversion!DI105</f>
        <v>2894.6986259999999</v>
      </c>
      <c r="BU105" s="241">
        <f>DB_FEConversion!DJ105</f>
        <v>5513.0247899999986</v>
      </c>
      <c r="BV105" s="241">
        <f>DB_FEConversion!DL105</f>
        <v>1210730.6352000001</v>
      </c>
      <c r="BW105" s="241">
        <f>DB_FEConversion!DM105</f>
        <v>316241.64179999998</v>
      </c>
      <c r="BX105" s="241">
        <f>DB_FEConversion!DN105</f>
        <v>2428356.1574999993</v>
      </c>
      <c r="BY105" s="241">
        <f>DB_FEConversion!DP105</f>
        <v>1058562.304</v>
      </c>
      <c r="BZ105" s="241">
        <f>DB_FEConversion!DQ105</f>
        <v>155610.96660000001</v>
      </c>
      <c r="CA105" s="205">
        <f t="shared" si="42"/>
        <v>296468.20009860356</v>
      </c>
      <c r="CB105" s="205">
        <f t="shared" si="43"/>
        <v>471608.27004856005</v>
      </c>
      <c r="CC105" s="205">
        <f t="shared" si="44"/>
        <v>441365.56112131837</v>
      </c>
      <c r="CD105" s="205">
        <f t="shared" si="45"/>
        <v>50502221.764547817</v>
      </c>
      <c r="CE105" s="205">
        <f t="shared" si="46"/>
        <v>54078965.580584005</v>
      </c>
      <c r="CF105" s="205">
        <f t="shared" si="47"/>
        <v>106485198.76435268</v>
      </c>
      <c r="CG105" s="205">
        <f t="shared" si="48"/>
        <v>42921842.418506756</v>
      </c>
      <c r="CH105" s="205">
        <f t="shared" si="49"/>
        <v>45191306.318041921</v>
      </c>
      <c r="CI105" s="241">
        <f>SUM(DB_FEConversion!DS105:DW105)</f>
        <v>231842.87438940484</v>
      </c>
      <c r="CJ105" s="241">
        <f>SUM(DB_FEConversion!DX105:EB105)</f>
        <v>14608735.558738323</v>
      </c>
      <c r="CK105" s="241">
        <f>SUM(DB_FEConversion!EC105:EG105)</f>
        <v>9976616.8113594875</v>
      </c>
      <c r="CL105" s="241">
        <f>SUM(DB_FEConversion!EH105:EJ105)</f>
        <v>64518.483458399991</v>
      </c>
      <c r="CM105" s="241">
        <f>SUM(DB_FEConversion!EK105:EM105)</f>
        <v>7042071.1582079986</v>
      </c>
      <c r="CN105" s="241">
        <f>SUM(DB_FEConversion!EN105:EP105)</f>
        <v>4736790.590505599</v>
      </c>
      <c r="CO105" s="205">
        <f t="shared" si="33"/>
        <v>296361.35784780484</v>
      </c>
      <c r="CP105" s="205">
        <f t="shared" si="34"/>
        <v>21650806.716946322</v>
      </c>
      <c r="CQ105" s="205">
        <f t="shared" si="35"/>
        <v>14713407.401865087</v>
      </c>
      <c r="CR105" s="205">
        <f t="shared" si="36"/>
        <v>592829.5579464084</v>
      </c>
      <c r="CS105" s="205">
        <f t="shared" si="37"/>
        <v>72153028.481494144</v>
      </c>
      <c r="CT105" s="205">
        <f t="shared" si="38"/>
        <v>57635249.820371844</v>
      </c>
      <c r="CU105" s="267">
        <f t="shared" si="39"/>
        <v>0.99963961648917765</v>
      </c>
      <c r="CV105" s="267">
        <f t="shared" si="40"/>
        <v>0.42870998463962684</v>
      </c>
      <c r="CW105" s="267">
        <f t="shared" si="41"/>
        <v>0.34279533619276925</v>
      </c>
    </row>
    <row r="106" spans="1:101" x14ac:dyDescent="0.2">
      <c r="A106" s="203">
        <v>43</v>
      </c>
      <c r="B106" s="203" t="s">
        <v>54</v>
      </c>
      <c r="C106" s="203">
        <v>2006</v>
      </c>
      <c r="D106" s="204" t="s">
        <v>203</v>
      </c>
      <c r="E106" s="241">
        <f>DB_FEConversion!E106</f>
        <v>0</v>
      </c>
      <c r="F106" s="241">
        <f>DB_FEConversion!F106</f>
        <v>0</v>
      </c>
      <c r="G106" s="241">
        <f>SUM(DB_FEConversion!G106:H106)</f>
        <v>0</v>
      </c>
      <c r="H106" s="241">
        <f>DB_FEConversion!I106</f>
        <v>0</v>
      </c>
      <c r="I106" s="241">
        <f>DB_FEConversion!J106</f>
        <v>0</v>
      </c>
      <c r="J106" s="241">
        <f>SUM(DB_FEConversion!K106:L106)</f>
        <v>0</v>
      </c>
      <c r="K106" s="241">
        <f>DB_FEConversion!M106</f>
        <v>0</v>
      </c>
      <c r="L106" s="241">
        <f>DB_FEConversion!N106</f>
        <v>0</v>
      </c>
      <c r="M106" s="241">
        <f>DB_FEConversion!O106</f>
        <v>261200.03915199998</v>
      </c>
      <c r="N106" s="241">
        <f>SUM(DB_FEConversion!P106:Q106)</f>
        <v>179571.64816519999</v>
      </c>
      <c r="O106" s="241">
        <f>DB_FEConversion!S106</f>
        <v>268257.87624533341</v>
      </c>
      <c r="P106" s="241">
        <f>DB_FEConversion!T106</f>
        <v>45207699.083999999</v>
      </c>
      <c r="Q106" s="241">
        <f>SUM(DB_FEConversion!U106:V106)</f>
        <v>28839448.613959998</v>
      </c>
      <c r="R106" s="241">
        <f>DB_FEConversion!X106</f>
        <v>98999930.519111127</v>
      </c>
      <c r="S106" s="241">
        <f>DB_FEConversion!Y106</f>
        <v>41942698.594599999</v>
      </c>
      <c r="T106" s="241">
        <f>SUM(DB_FEConversion!Z106:AB106)</f>
        <v>27682707.926691037</v>
      </c>
      <c r="U106" s="241">
        <f>DB_FEConversion!AD106</f>
        <v>689.15846999999985</v>
      </c>
      <c r="V106" s="241">
        <f>SUM(DB_FEConversion!AE106:AF106)</f>
        <v>15975.118887000001</v>
      </c>
      <c r="W106" s="241">
        <f>DB_FEConversion!AG106</f>
        <v>223651.42799999996</v>
      </c>
      <c r="X106" s="241">
        <f>SUM(DB_FEConversion!AH106:AI106)</f>
        <v>1745615.9447999999</v>
      </c>
      <c r="Y106" s="241">
        <f>DB_FEConversion!AJ106</f>
        <v>197645.44799999995</v>
      </c>
      <c r="Z106" s="241">
        <f>DB_FEConversion!AK106</f>
        <v>0</v>
      </c>
      <c r="AA106" s="241">
        <f>DB_FEConversion!AL106</f>
        <v>0</v>
      </c>
      <c r="AB106" s="241">
        <f>DB_FEConversion!AM106</f>
        <v>0</v>
      </c>
      <c r="AC106" s="241">
        <f>DB_FEConversion!AN106</f>
        <v>0</v>
      </c>
      <c r="AD106" s="241">
        <f>DB_FEConversion!AO106</f>
        <v>0</v>
      </c>
      <c r="AE106" s="241">
        <f>DB_FEConversion!AP106</f>
        <v>1.1037599999999999</v>
      </c>
      <c r="AF106" s="241">
        <f>DB_FEConversion!AQ106</f>
        <v>150.59520000000001</v>
      </c>
      <c r="AG106" s="241">
        <f>DB_FEConversion!AR106</f>
        <v>125.49600000000001</v>
      </c>
      <c r="AH106" s="241">
        <f>DB_FEConversion!AX106</f>
        <v>0</v>
      </c>
      <c r="AI106" s="241">
        <f>SUM(DB_FEConversion!AW106,DB_FEConversion!AY106,DB_FEConversion!AZ106)</f>
        <v>13841.475084705498</v>
      </c>
      <c r="AJ106" s="241">
        <f>DB_FEConversion!BF106</f>
        <v>575873.45583494997</v>
      </c>
      <c r="AK106" s="241">
        <f>SUM(DB_FEConversion!BE106,DB_FEConversion!BG106,DB_FEConversion!BH106)</f>
        <v>3851933.2311087288</v>
      </c>
      <c r="AL106" s="241">
        <f>DB_FEConversion!BI106</f>
        <v>533094.28483006801</v>
      </c>
      <c r="AM106" s="241">
        <f>DB_FEConversion!BJ106</f>
        <v>23690.421216000002</v>
      </c>
      <c r="AN106" s="241">
        <f>DB_FEConversion!BK106</f>
        <v>10047.908639999996</v>
      </c>
      <c r="AO106" s="241">
        <f>DB_FEConversion!BL106</f>
        <v>1776781.5912000004</v>
      </c>
      <c r="AP106" s="241">
        <f>DB_FEConversion!BM106</f>
        <v>2533205.135999999</v>
      </c>
      <c r="AQ106" s="241">
        <f>DB_FEConversion!BN106</f>
        <v>1254254.9619600002</v>
      </c>
      <c r="AR106" s="241">
        <f>SUM(DB_FEConversion!BP106,DB_FEConversion!BR106)</f>
        <v>377.35111181250022</v>
      </c>
      <c r="AS106" s="241">
        <f>DB_FEConversion!BQ106</f>
        <v>473.88095999999996</v>
      </c>
      <c r="AT106" s="241">
        <f>SUM(DB_FEConversion!BT106,DB_FEConversion!BV106)</f>
        <v>91816.848558750076</v>
      </c>
      <c r="AU106" s="241">
        <f>DB_FEConversion!BU106</f>
        <v>142954.08960000001</v>
      </c>
      <c r="AV106" s="241">
        <f>SUM(DB_FEConversion!BX106,DB_FEConversion!BZ106)</f>
        <v>48258.241171875037</v>
      </c>
      <c r="AW106" s="241">
        <f>DB_FEConversion!BY106</f>
        <v>74241.350399999996</v>
      </c>
      <c r="AX106" s="241">
        <f>DB_FEConversion!CA106</f>
        <v>5733.4187039999997</v>
      </c>
      <c r="AY106" s="241">
        <f>DB_FEConversion!CB106</f>
        <v>26883.397615909085</v>
      </c>
      <c r="AZ106" s="241">
        <f>DB_FEConversion!CC106</f>
        <v>3770825.3784000003</v>
      </c>
      <c r="BA106" s="241">
        <f>DB_FEConversion!CD106</f>
        <v>2148512.500227272</v>
      </c>
      <c r="BB106" s="241">
        <f>DB_FEConversion!CE106</f>
        <v>2822606.1312000002</v>
      </c>
      <c r="BC106" s="241">
        <f>DB_FEConversion!CG106</f>
        <v>179947.29280000002</v>
      </c>
      <c r="BD106" s="241">
        <f>DB_FEConversion!CH106</f>
        <v>269920.93920000002</v>
      </c>
      <c r="BE106" s="241">
        <f>DB_FEConversion!CI106</f>
        <v>238992.49824999998</v>
      </c>
      <c r="BF106" s="241">
        <f>DB_FEConversion!CK106</f>
        <v>33830091.046400003</v>
      </c>
      <c r="BG106" s="241">
        <f>DB_FEConversion!CL106</f>
        <v>50745136.569600001</v>
      </c>
      <c r="BH106" s="241">
        <f>DB_FEConversion!CM106</f>
        <v>71697749.474999994</v>
      </c>
      <c r="BI106" s="241">
        <f>DB_FEConversion!CO106</f>
        <v>28791566.848000001</v>
      </c>
      <c r="BJ106" s="241">
        <f>DB_FEConversion!CP106</f>
        <v>43322310.741599992</v>
      </c>
      <c r="BK106" s="241">
        <f>SUM(DB_FEConversion!CS106:CT106)</f>
        <v>576898.28560000006</v>
      </c>
      <c r="BL106" s="241">
        <f>DB_FEConversion!CU106</f>
        <v>2453552.8463359205</v>
      </c>
      <c r="BM106" s="241">
        <f>DB_FEConversion!CV106</f>
        <v>356599.21500000003</v>
      </c>
      <c r="BN106" s="241">
        <f>SUM(DB_FEConversion!CX106:CY106)</f>
        <v>71120147.439599991</v>
      </c>
      <c r="BO106" s="241">
        <f>DB_FEConversion!CZ106</f>
        <v>93310793.576868013</v>
      </c>
      <c r="BP106" s="241">
        <f>DB_FEConversion!DA106</f>
        <v>117677740.95</v>
      </c>
      <c r="BQ106" s="241">
        <f>SUM(DB_FEConversion!DC106:DD106)</f>
        <v>62587124.44600001</v>
      </c>
      <c r="BR106" s="241">
        <f>DB_FEConversion!DE106</f>
        <v>65601750.814194016</v>
      </c>
      <c r="BS106" s="241">
        <f>DB_FEConversion!DH106</f>
        <v>79904.71216000001</v>
      </c>
      <c r="BT106" s="241">
        <f>DB_FEConversion!DI106</f>
        <v>30400.551636</v>
      </c>
      <c r="BU106" s="241">
        <f>DB_FEConversion!DJ106</f>
        <v>57898.598939999996</v>
      </c>
      <c r="BV106" s="241">
        <f>DB_FEConversion!DL106</f>
        <v>12715271.587200001</v>
      </c>
      <c r="BW106" s="241">
        <f>DB_FEConversion!DM106</f>
        <v>3321216.3348000003</v>
      </c>
      <c r="BX106" s="241">
        <f>DB_FEConversion!DN106</f>
        <v>25502954.294999998</v>
      </c>
      <c r="BY106" s="241">
        <f>DB_FEConversion!DP106</f>
        <v>11117177.344000001</v>
      </c>
      <c r="BZ106" s="241">
        <f>DB_FEConversion!DQ106</f>
        <v>1634249.3076000004</v>
      </c>
      <c r="CA106" s="205">
        <f t="shared" si="42"/>
        <v>1128441.7829738127</v>
      </c>
      <c r="CB106" s="205">
        <f t="shared" si="43"/>
        <v>2933919.8662971207</v>
      </c>
      <c r="CC106" s="205">
        <f t="shared" si="44"/>
        <v>988496.08866294799</v>
      </c>
      <c r="CD106" s="205">
        <f t="shared" si="45"/>
        <v>169312308.45439368</v>
      </c>
      <c r="CE106" s="205">
        <f t="shared" si="46"/>
        <v>176359549.18482801</v>
      </c>
      <c r="CF106" s="205">
        <f t="shared" si="47"/>
        <v>324157642.05124712</v>
      </c>
      <c r="CG106" s="205">
        <f t="shared" si="48"/>
        <v>149294551.79576197</v>
      </c>
      <c r="CH106" s="205">
        <f t="shared" si="49"/>
        <v>138315260.14048505</v>
      </c>
      <c r="CI106" s="241">
        <f>SUM(DB_FEConversion!DS106:DW106)</f>
        <v>237543.15005844116</v>
      </c>
      <c r="CJ106" s="241">
        <f>SUM(DB_FEConversion!DX106:EB106)</f>
        <v>14659575.769031532</v>
      </c>
      <c r="CK106" s="241">
        <f>SUM(DB_FEConversion!EC106:EG106)</f>
        <v>10038350.134155866</v>
      </c>
      <c r="CL106" s="241">
        <f>SUM(DB_FEConversion!EH106:EJ106)</f>
        <v>103031.7448876</v>
      </c>
      <c r="CM106" s="241">
        <f>SUM(DB_FEConversion!EK106:EM106)</f>
        <v>11520045.2892168</v>
      </c>
      <c r="CN106" s="241">
        <f>SUM(DB_FEConversion!EN106:EP106)</f>
        <v>7820409.7514047995</v>
      </c>
      <c r="CO106" s="205">
        <f t="shared" si="33"/>
        <v>340574.89494604117</v>
      </c>
      <c r="CP106" s="205">
        <f t="shared" si="34"/>
        <v>26179621.058248334</v>
      </c>
      <c r="CQ106" s="205">
        <f t="shared" si="35"/>
        <v>17858759.885560665</v>
      </c>
      <c r="CR106" s="205">
        <f t="shared" si="36"/>
        <v>1469016.6779198539</v>
      </c>
      <c r="CS106" s="205">
        <f t="shared" si="37"/>
        <v>195491929.51264203</v>
      </c>
      <c r="CT106" s="205">
        <f t="shared" si="38"/>
        <v>167153311.68132263</v>
      </c>
      <c r="CU106" s="267">
        <f t="shared" si="39"/>
        <v>0.30180989403681519</v>
      </c>
      <c r="CV106" s="267">
        <f t="shared" si="40"/>
        <v>0.1546232598045294</v>
      </c>
      <c r="CW106" s="267">
        <f t="shared" si="41"/>
        <v>0.11962097525160742</v>
      </c>
    </row>
    <row r="107" spans="1:101" x14ac:dyDescent="0.2">
      <c r="A107" s="203">
        <v>50</v>
      </c>
      <c r="B107" s="203" t="s">
        <v>55</v>
      </c>
      <c r="C107" s="203">
        <v>2006</v>
      </c>
      <c r="D107" s="204" t="s">
        <v>204</v>
      </c>
      <c r="E107" s="241">
        <f>DB_FEConversion!E107</f>
        <v>0</v>
      </c>
      <c r="F107" s="241">
        <f>DB_FEConversion!F107</f>
        <v>15825.5746418</v>
      </c>
      <c r="G107" s="241">
        <f>SUM(DB_FEConversion!G107:H107)</f>
        <v>1904.5869817333335</v>
      </c>
      <c r="H107" s="241">
        <f>DB_FEConversion!I107</f>
        <v>511442.34</v>
      </c>
      <c r="I107" s="241">
        <f>DB_FEConversion!J107</f>
        <v>909758.97005</v>
      </c>
      <c r="J107" s="241">
        <f>SUM(DB_FEConversion!K107:L107)</f>
        <v>499652.70478666667</v>
      </c>
      <c r="K107" s="241">
        <f>DB_FEConversion!M107</f>
        <v>481510.60000000003</v>
      </c>
      <c r="L107" s="241">
        <f>DB_FEConversion!N107</f>
        <v>459110.92209500005</v>
      </c>
      <c r="M107" s="241">
        <f>DB_FEConversion!O107</f>
        <v>4295.4367039999997</v>
      </c>
      <c r="N107" s="241">
        <f>SUM(DB_FEConversion!P107:Q107)</f>
        <v>2953.0571703999999</v>
      </c>
      <c r="O107" s="241">
        <f>DB_FEConversion!S107</f>
        <v>4411.5028906666676</v>
      </c>
      <c r="P107" s="241">
        <f>DB_FEConversion!T107</f>
        <v>743440.96799999999</v>
      </c>
      <c r="Q107" s="241">
        <f>SUM(DB_FEConversion!U107:V107)</f>
        <v>474264.95991999999</v>
      </c>
      <c r="R107" s="241">
        <f>DB_FEConversion!X107</f>
        <v>1628054.6382222222</v>
      </c>
      <c r="S107" s="241">
        <f>DB_FEConversion!Y107</f>
        <v>689748.00919999997</v>
      </c>
      <c r="T107" s="241">
        <f>SUM(DB_FEConversion!Z107:AB107)</f>
        <v>455242.35019437945</v>
      </c>
      <c r="U107" s="241">
        <f>DB_FEConversion!AD107</f>
        <v>19.025621999999998</v>
      </c>
      <c r="V107" s="241">
        <f>SUM(DB_FEConversion!AE107:AF107)</f>
        <v>441.02566620000005</v>
      </c>
      <c r="W107" s="241">
        <f>DB_FEConversion!AG107</f>
        <v>6174.3527999999997</v>
      </c>
      <c r="X107" s="241">
        <f>SUM(DB_FEConversion!AH107:AI107)</f>
        <v>48191.280480000009</v>
      </c>
      <c r="Y107" s="241">
        <f>DB_FEConversion!AJ107</f>
        <v>5456.4047999999993</v>
      </c>
      <c r="Z107" s="241">
        <f>DB_FEConversion!AK107</f>
        <v>0</v>
      </c>
      <c r="AA107" s="241">
        <f>DB_FEConversion!AL107</f>
        <v>0</v>
      </c>
      <c r="AB107" s="241">
        <f>DB_FEConversion!AM107</f>
        <v>0</v>
      </c>
      <c r="AC107" s="241">
        <f>DB_FEConversion!AN107</f>
        <v>0</v>
      </c>
      <c r="AD107" s="241">
        <f>DB_FEConversion!AO107</f>
        <v>0</v>
      </c>
      <c r="AE107" s="241">
        <f>DB_FEConversion!AP107</f>
        <v>191.91626999999997</v>
      </c>
      <c r="AF107" s="241">
        <f>DB_FEConversion!AQ107</f>
        <v>26184.740399999999</v>
      </c>
      <c r="AG107" s="241">
        <f>DB_FEConversion!AR107</f>
        <v>21820.616999999998</v>
      </c>
      <c r="AH107" s="241">
        <f>DB_FEConversion!AX107</f>
        <v>0</v>
      </c>
      <c r="AI107" s="241">
        <f>SUM(DB_FEConversion!AW107,DB_FEConversion!AY107,DB_FEConversion!AZ107)</f>
        <v>214797.60555093255</v>
      </c>
      <c r="AJ107" s="241">
        <f>DB_FEConversion!BF107</f>
        <v>8936637.0749292001</v>
      </c>
      <c r="AK107" s="241">
        <f>SUM(DB_FEConversion!BE107,DB_FEConversion!BG107,DB_FEConversion!BH107)</f>
        <v>59775856.960394606</v>
      </c>
      <c r="AL107" s="241">
        <f>DB_FEConversion!BI107</f>
        <v>8272772.6065058876</v>
      </c>
      <c r="AM107" s="241">
        <f>DB_FEConversion!BJ107</f>
        <v>2818.0049040000004</v>
      </c>
      <c r="AN107" s="241">
        <f>DB_FEConversion!BK107</f>
        <v>1195.2111599999996</v>
      </c>
      <c r="AO107" s="241">
        <f>DB_FEConversion!BL107</f>
        <v>211350.36780000004</v>
      </c>
      <c r="AP107" s="241">
        <f>DB_FEConversion!BM107</f>
        <v>301327.8839999999</v>
      </c>
      <c r="AQ107" s="241">
        <f>DB_FEConversion!BN107</f>
        <v>149195.17899000001</v>
      </c>
      <c r="AR107" s="241">
        <f>SUM(DB_FEConversion!BP107,DB_FEConversion!BR107)</f>
        <v>4.9961176435546912</v>
      </c>
      <c r="AS107" s="241">
        <f>DB_FEConversion!BQ107</f>
        <v>6.2741699999999998</v>
      </c>
      <c r="AT107" s="241">
        <f>SUM(DB_FEConversion!BT107,DB_FEConversion!BV107)</f>
        <v>1215.6523797070324</v>
      </c>
      <c r="AU107" s="241">
        <f>DB_FEConversion!BU107</f>
        <v>1892.7079500000002</v>
      </c>
      <c r="AV107" s="241">
        <f>SUM(DB_FEConversion!BX107,DB_FEConversion!BZ107)</f>
        <v>638.93769653320373</v>
      </c>
      <c r="AW107" s="241">
        <f>DB_FEConversion!BY107</f>
        <v>982.95330000000013</v>
      </c>
      <c r="AX107" s="241">
        <f>DB_FEConversion!CA107</f>
        <v>3414.2582240000002</v>
      </c>
      <c r="AY107" s="241">
        <f>DB_FEConversion!CB107</f>
        <v>16009.097911363637</v>
      </c>
      <c r="AZ107" s="241">
        <f>DB_FEConversion!CC107</f>
        <v>2245531.3704000004</v>
      </c>
      <c r="BA107" s="241">
        <f>DB_FEConversion!CD107</f>
        <v>1279441.9615909089</v>
      </c>
      <c r="BB107" s="241">
        <f>DB_FEConversion!CE107</f>
        <v>1680865.5872000002</v>
      </c>
      <c r="BC107" s="241">
        <f>DB_FEConversion!CG107</f>
        <v>76513.324800000017</v>
      </c>
      <c r="BD107" s="241">
        <f>DB_FEConversion!CH107</f>
        <v>114769.9872</v>
      </c>
      <c r="BE107" s="241">
        <f>DB_FEConversion!CI107</f>
        <v>101619.2595</v>
      </c>
      <c r="BF107" s="241">
        <f>DB_FEConversion!CK107</f>
        <v>14384505.062400004</v>
      </c>
      <c r="BG107" s="241">
        <f>DB_FEConversion!CL107</f>
        <v>21576757.593600001</v>
      </c>
      <c r="BH107" s="241">
        <f>DB_FEConversion!CM107</f>
        <v>30485777.849999998</v>
      </c>
      <c r="BI107" s="241">
        <f>DB_FEConversion!CO107</f>
        <v>12242131.968000002</v>
      </c>
      <c r="BJ107" s="241">
        <f>DB_FEConversion!CP107</f>
        <v>18420582.945599996</v>
      </c>
      <c r="BK107" s="241">
        <f>SUM(DB_FEConversion!CS107:CT107)</f>
        <v>280961.18960000004</v>
      </c>
      <c r="BL107" s="241">
        <f>DB_FEConversion!CU107</f>
        <v>1194930.1006087202</v>
      </c>
      <c r="BM107" s="241">
        <f>DB_FEConversion!CV107</f>
        <v>173671.06500000003</v>
      </c>
      <c r="BN107" s="241">
        <f>SUM(DB_FEConversion!CX107:CY107)</f>
        <v>34636957.203600004</v>
      </c>
      <c r="BO107" s="241">
        <f>DB_FEConversion!CZ107</f>
        <v>45444252.860988006</v>
      </c>
      <c r="BP107" s="241">
        <f>DB_FEConversion!DA107</f>
        <v>57311451.450000003</v>
      </c>
      <c r="BQ107" s="241">
        <f>SUM(DB_FEConversion!DC107:DD107)</f>
        <v>30481201.586000003</v>
      </c>
      <c r="BR107" s="241">
        <f>DB_FEConversion!DE107</f>
        <v>31949385.894654006</v>
      </c>
      <c r="BS107" s="241">
        <f>DB_FEConversion!DH107</f>
        <v>3138.6112800000001</v>
      </c>
      <c r="BT107" s="241">
        <f>DB_FEConversion!DI107</f>
        <v>1194.1162379999998</v>
      </c>
      <c r="BU107" s="241">
        <f>DB_FEConversion!DJ107</f>
        <v>2274.2237700000001</v>
      </c>
      <c r="BV107" s="241">
        <f>DB_FEConversion!DL107</f>
        <v>499448.57760000002</v>
      </c>
      <c r="BW107" s="241">
        <f>DB_FEConversion!DM107</f>
        <v>130455.47339999999</v>
      </c>
      <c r="BX107" s="241">
        <f>DB_FEConversion!DN107</f>
        <v>1001741.4225</v>
      </c>
      <c r="BY107" s="241">
        <f>DB_FEConversion!DP107</f>
        <v>436676.35200000001</v>
      </c>
      <c r="BZ107" s="241">
        <f>DB_FEConversion!DQ107</f>
        <v>64192.375800000002</v>
      </c>
      <c r="CA107" s="205">
        <f t="shared" si="42"/>
        <v>371356.76352164365</v>
      </c>
      <c r="CB107" s="205">
        <f t="shared" si="43"/>
        <v>1329679.1100289202</v>
      </c>
      <c r="CC107" s="205">
        <f t="shared" si="44"/>
        <v>516323.57843089622</v>
      </c>
      <c r="CD107" s="205">
        <f t="shared" si="45"/>
        <v>62202887.710308917</v>
      </c>
      <c r="CE107" s="205">
        <f t="shared" si="46"/>
        <v>68537382.565908</v>
      </c>
      <c r="CF107" s="205">
        <f t="shared" si="47"/>
        <v>152331496.15197444</v>
      </c>
      <c r="CG107" s="205">
        <f t="shared" si="48"/>
        <v>54462017.847392425</v>
      </c>
      <c r="CH107" s="205">
        <f t="shared" si="49"/>
        <v>51349497.44164338</v>
      </c>
      <c r="CI107" s="241">
        <f>SUM(DB_FEConversion!DS107:DW107)</f>
        <v>166375.30985707568</v>
      </c>
      <c r="CJ107" s="241">
        <f>SUM(DB_FEConversion!DX107:EB107)</f>
        <v>9606714.8040433992</v>
      </c>
      <c r="CK107" s="241">
        <f>SUM(DB_FEConversion!EC107:EG107)</f>
        <v>6492535.6023184657</v>
      </c>
      <c r="CL107" s="241">
        <f>SUM(DB_FEConversion!EH107:EJ107)</f>
        <v>15124.748489199999</v>
      </c>
      <c r="CM107" s="241">
        <f>SUM(DB_FEConversion!EK107:EM107)</f>
        <v>1718787.7953575999</v>
      </c>
      <c r="CN107" s="241">
        <f>SUM(DB_FEConversion!EN107:EP107)</f>
        <v>1173850.4979775997</v>
      </c>
      <c r="CO107" s="205">
        <f t="shared" si="33"/>
        <v>181500.05834627568</v>
      </c>
      <c r="CP107" s="205">
        <f t="shared" si="34"/>
        <v>11325502.599400999</v>
      </c>
      <c r="CQ107" s="205">
        <f t="shared" si="35"/>
        <v>7666386.1002960652</v>
      </c>
      <c r="CR107" s="205">
        <f t="shared" si="36"/>
        <v>552856.82186791929</v>
      </c>
      <c r="CS107" s="205">
        <f t="shared" si="37"/>
        <v>73528390.309709921</v>
      </c>
      <c r="CT107" s="205">
        <f t="shared" si="38"/>
        <v>62128403.94768849</v>
      </c>
      <c r="CU107" s="267">
        <f t="shared" si="39"/>
        <v>0.48874849248759511</v>
      </c>
      <c r="CV107" s="267">
        <f t="shared" si="40"/>
        <v>0.18207358237363661</v>
      </c>
      <c r="CW107" s="267">
        <f t="shared" si="41"/>
        <v>0.14076573735806086</v>
      </c>
    </row>
    <row r="108" spans="1:101" x14ac:dyDescent="0.2">
      <c r="A108" s="203">
        <v>51</v>
      </c>
      <c r="B108" s="203" t="s">
        <v>56</v>
      </c>
      <c r="C108" s="203">
        <v>2006</v>
      </c>
      <c r="D108" s="204" t="s">
        <v>204</v>
      </c>
      <c r="E108" s="241">
        <f>DB_FEConversion!E108</f>
        <v>0</v>
      </c>
      <c r="F108" s="241">
        <f>DB_FEConversion!F108</f>
        <v>270429.10445319995</v>
      </c>
      <c r="G108" s="241">
        <f>SUM(DB_FEConversion!G108:H108)</f>
        <v>32545.785128266671</v>
      </c>
      <c r="H108" s="241">
        <f>DB_FEConversion!I108</f>
        <v>8739581.1600000001</v>
      </c>
      <c r="I108" s="241">
        <f>DB_FEConversion!J108</f>
        <v>15546058.143699998</v>
      </c>
      <c r="J108" s="241">
        <f>SUM(DB_FEConversion!K108:L108)</f>
        <v>8538118.6182133332</v>
      </c>
      <c r="K108" s="241">
        <f>DB_FEConversion!M108</f>
        <v>8228104.4000000004</v>
      </c>
      <c r="L108" s="241">
        <f>DB_FEConversion!N108</f>
        <v>7845336.3190300008</v>
      </c>
      <c r="M108" s="241">
        <f>DB_FEConversion!O108</f>
        <v>14808.509455999998</v>
      </c>
      <c r="N108" s="241">
        <f>SUM(DB_FEConversion!P108:Q108)</f>
        <v>10180.658695600001</v>
      </c>
      <c r="O108" s="241">
        <f>DB_FEConversion!S108</f>
        <v>15208.647402666669</v>
      </c>
      <c r="P108" s="241">
        <f>DB_FEConversion!T108</f>
        <v>2563011.2519999999</v>
      </c>
      <c r="Q108" s="241">
        <f>SUM(DB_FEConversion!U108:V108)</f>
        <v>1635027.5018800003</v>
      </c>
      <c r="R108" s="241">
        <f>DB_FEConversion!X108</f>
        <v>5612715.1128888894</v>
      </c>
      <c r="S108" s="241">
        <f>DB_FEConversion!Y108</f>
        <v>2377904.8838</v>
      </c>
      <c r="T108" s="241">
        <f>SUM(DB_FEConversion!Z108:AB108)</f>
        <v>1569447.0928525948</v>
      </c>
      <c r="U108" s="241">
        <f>DB_FEConversion!AD108</f>
        <v>189.68487999999996</v>
      </c>
      <c r="V108" s="241">
        <f>SUM(DB_FEConversion!AE108:AF108)</f>
        <v>4397.0126480000008</v>
      </c>
      <c r="W108" s="241">
        <f>DB_FEConversion!AG108</f>
        <v>61558.111999999994</v>
      </c>
      <c r="X108" s="241">
        <f>SUM(DB_FEConversion!AH108:AI108)</f>
        <v>480465.61919999996</v>
      </c>
      <c r="Y108" s="241">
        <f>DB_FEConversion!AJ108</f>
        <v>54400.191999999988</v>
      </c>
      <c r="Z108" s="241">
        <f>DB_FEConversion!AK108</f>
        <v>8.73</v>
      </c>
      <c r="AA108" s="241">
        <f>DB_FEConversion!AL108</f>
        <v>9.4594500000000004</v>
      </c>
      <c r="AB108" s="241">
        <f>DB_FEConversion!AM108</f>
        <v>776.97</v>
      </c>
      <c r="AC108" s="241">
        <f>DB_FEConversion!AN108</f>
        <v>2137.59</v>
      </c>
      <c r="AD108" s="241">
        <f>DB_FEConversion!AO108</f>
        <v>416.85750000000002</v>
      </c>
      <c r="AE108" s="241">
        <f>DB_FEConversion!AP108</f>
        <v>907.70462999999995</v>
      </c>
      <c r="AF108" s="241">
        <f>DB_FEConversion!AQ108</f>
        <v>123845.7276</v>
      </c>
      <c r="AG108" s="241">
        <f>DB_FEConversion!AR108</f>
        <v>103204.773</v>
      </c>
      <c r="AH108" s="241">
        <f>DB_FEConversion!AX108</f>
        <v>0</v>
      </c>
      <c r="AI108" s="241">
        <f>SUM(DB_FEConversion!AW108,DB_FEConversion!AY108,DB_FEConversion!AZ108)</f>
        <v>149119.12839851546</v>
      </c>
      <c r="AJ108" s="241">
        <f>DB_FEConversion!BF108</f>
        <v>6204089.3240372315</v>
      </c>
      <c r="AK108" s="241">
        <f>SUM(DB_FEConversion!BE108,DB_FEConversion!BG108,DB_FEConversion!BH108)</f>
        <v>41498245.133346081</v>
      </c>
      <c r="AL108" s="241">
        <f>DB_FEConversion!BI108</f>
        <v>5743214.1171087511</v>
      </c>
      <c r="AM108" s="241">
        <f>DB_FEConversion!BJ108</f>
        <v>3754.6882559999999</v>
      </c>
      <c r="AN108" s="241">
        <f>DB_FEConversion!BK108</f>
        <v>1592.4902399999999</v>
      </c>
      <c r="AO108" s="241">
        <f>DB_FEConversion!BL108</f>
        <v>281601.61920000002</v>
      </c>
      <c r="AP108" s="241">
        <f>DB_FEConversion!BM108</f>
        <v>401486.97599999997</v>
      </c>
      <c r="AQ108" s="241">
        <f>DB_FEConversion!BN108</f>
        <v>198786.51936000001</v>
      </c>
      <c r="AR108" s="241">
        <f>SUM(DB_FEConversion!BP108,DB_FEConversion!BR108)</f>
        <v>3.5461281503906275</v>
      </c>
      <c r="AS108" s="241">
        <f>DB_FEConversion!BQ108</f>
        <v>4.4532600000000002</v>
      </c>
      <c r="AT108" s="241">
        <f>SUM(DB_FEConversion!BT108,DB_FEConversion!BV108)</f>
        <v>862.84179683593834</v>
      </c>
      <c r="AU108" s="241">
        <f>DB_FEConversion!BU108</f>
        <v>1343.4001000000001</v>
      </c>
      <c r="AV108" s="241">
        <f>SUM(DB_FEConversion!BX108,DB_FEConversion!BZ108)</f>
        <v>453.50312255859416</v>
      </c>
      <c r="AW108" s="241">
        <f>DB_FEConversion!BY108</f>
        <v>697.67740000000003</v>
      </c>
      <c r="AX108" s="241">
        <f>DB_FEConversion!CA108</f>
        <v>1059.170944</v>
      </c>
      <c r="AY108" s="241">
        <f>DB_FEConversion!CB108</f>
        <v>4966.3412181818185</v>
      </c>
      <c r="AZ108" s="241">
        <f>DB_FEConversion!CC108</f>
        <v>696608.58239999996</v>
      </c>
      <c r="BA108" s="241">
        <f>DB_FEConversion!CD108</f>
        <v>396908.39454545453</v>
      </c>
      <c r="BB108" s="241">
        <f>DB_FEConversion!CE108</f>
        <v>521438.00319999998</v>
      </c>
      <c r="BC108" s="241">
        <f>DB_FEConversion!CG108</f>
        <v>145078.1024</v>
      </c>
      <c r="BD108" s="241">
        <f>DB_FEConversion!CH108</f>
        <v>217617.15359999999</v>
      </c>
      <c r="BE108" s="241">
        <f>DB_FEConversion!CI108</f>
        <v>192681.85475</v>
      </c>
      <c r="BF108" s="241">
        <f>DB_FEConversion!CK108</f>
        <v>27274683.251200002</v>
      </c>
      <c r="BG108" s="241">
        <f>DB_FEConversion!CL108</f>
        <v>40912024.876800001</v>
      </c>
      <c r="BH108" s="241">
        <f>DB_FEConversion!CM108</f>
        <v>57804556.424999997</v>
      </c>
      <c r="BI108" s="241">
        <f>DB_FEConversion!CO108</f>
        <v>23212496.384</v>
      </c>
      <c r="BJ108" s="241">
        <f>DB_FEConversion!CP108</f>
        <v>34927553.152799994</v>
      </c>
      <c r="BK108" s="241">
        <f>SUM(DB_FEConversion!CS108:CT108)</f>
        <v>838952.29600000009</v>
      </c>
      <c r="BL108" s="241">
        <f>DB_FEConversion!CU108</f>
        <v>3568070.5683672</v>
      </c>
      <c r="BM108" s="241">
        <f>DB_FEConversion!CV108</f>
        <v>518583.15</v>
      </c>
      <c r="BN108" s="241">
        <f>SUM(DB_FEConversion!CX108:CY108)</f>
        <v>103426223.43599999</v>
      </c>
      <c r="BO108" s="241">
        <f>DB_FEConversion!CZ108</f>
        <v>135696892.27187997</v>
      </c>
      <c r="BP108" s="241">
        <f>DB_FEConversion!DA108</f>
        <v>171132439.5</v>
      </c>
      <c r="BQ108" s="241">
        <f>SUM(DB_FEConversion!DC108:DD108)</f>
        <v>91017104.859999999</v>
      </c>
      <c r="BR108" s="241">
        <f>DB_FEConversion!DE108</f>
        <v>95401114.617540002</v>
      </c>
      <c r="BS108" s="241">
        <f>DB_FEConversion!DH108</f>
        <v>0</v>
      </c>
      <c r="BT108" s="241">
        <f>DB_FEConversion!DI108</f>
        <v>0</v>
      </c>
      <c r="BU108" s="241">
        <f>DB_FEConversion!DJ108</f>
        <v>0</v>
      </c>
      <c r="BV108" s="241">
        <f>DB_FEConversion!DL108</f>
        <v>0</v>
      </c>
      <c r="BW108" s="241">
        <f>DB_FEConversion!DM108</f>
        <v>0</v>
      </c>
      <c r="BX108" s="241">
        <f>DB_FEConversion!DN108</f>
        <v>0</v>
      </c>
      <c r="BY108" s="241">
        <f>DB_FEConversion!DP108</f>
        <v>0</v>
      </c>
      <c r="BZ108" s="241">
        <f>DB_FEConversion!DQ108</f>
        <v>0</v>
      </c>
      <c r="CA108" s="205">
        <f t="shared" si="42"/>
        <v>1004762.4326941505</v>
      </c>
      <c r="CB108" s="205">
        <f t="shared" si="43"/>
        <v>4066301.9383760002</v>
      </c>
      <c r="CC108" s="205">
        <f t="shared" si="44"/>
        <v>919103.86923563061</v>
      </c>
      <c r="CD108" s="205">
        <f t="shared" si="45"/>
        <v>149372842.27623406</v>
      </c>
      <c r="CE108" s="205">
        <f t="shared" si="46"/>
        <v>193791346.19435996</v>
      </c>
      <c r="CF108" s="205">
        <f t="shared" si="47"/>
        <v>285867073.36919379</v>
      </c>
      <c r="CG108" s="205">
        <f t="shared" si="48"/>
        <v>131457524.49309132</v>
      </c>
      <c r="CH108" s="205">
        <f t="shared" si="49"/>
        <v>139744148.8596226</v>
      </c>
      <c r="CI108" s="241">
        <f>SUM(DB_FEConversion!DS108:DW108)</f>
        <v>174763.89033576709</v>
      </c>
      <c r="CJ108" s="241">
        <f>SUM(DB_FEConversion!DX108:EB108)</f>
        <v>10160879.515851149</v>
      </c>
      <c r="CK108" s="241">
        <f>SUM(DB_FEConversion!EC108:EG108)</f>
        <v>6886339.8731929958</v>
      </c>
      <c r="CL108" s="241">
        <f>SUM(DB_FEConversion!EH108:EJ108)</f>
        <v>20009.714285599995</v>
      </c>
      <c r="CM108" s="241">
        <f>SUM(DB_FEConversion!EK108:EM108)</f>
        <v>2328976.9312991994</v>
      </c>
      <c r="CN108" s="241">
        <f>SUM(DB_FEConversion!EN108:EP108)</f>
        <v>1604372.8199199997</v>
      </c>
      <c r="CO108" s="205">
        <f t="shared" si="33"/>
        <v>194773.60462136709</v>
      </c>
      <c r="CP108" s="205">
        <f t="shared" si="34"/>
        <v>12489856.44715035</v>
      </c>
      <c r="CQ108" s="205">
        <f t="shared" si="35"/>
        <v>8490712.6931129955</v>
      </c>
      <c r="CR108" s="205">
        <f t="shared" si="36"/>
        <v>1199536.0373155177</v>
      </c>
      <c r="CS108" s="205">
        <f t="shared" si="37"/>
        <v>161862698.72338441</v>
      </c>
      <c r="CT108" s="205">
        <f t="shared" si="38"/>
        <v>139948237.18620431</v>
      </c>
      <c r="CU108" s="267">
        <f t="shared" si="39"/>
        <v>0.19385040511427654</v>
      </c>
      <c r="CV108" s="267">
        <f t="shared" si="40"/>
        <v>8.3615309562450141E-2</v>
      </c>
      <c r="CW108" s="267">
        <f t="shared" si="41"/>
        <v>6.4589020110136189E-2</v>
      </c>
    </row>
    <row r="109" spans="1:101" x14ac:dyDescent="0.2">
      <c r="A109" s="203">
        <v>52</v>
      </c>
      <c r="B109" s="203" t="s">
        <v>57</v>
      </c>
      <c r="C109" s="203">
        <v>2006</v>
      </c>
      <c r="D109" s="204" t="s">
        <v>204</v>
      </c>
      <c r="E109" s="241">
        <f>DB_FEConversion!E109</f>
        <v>0</v>
      </c>
      <c r="F109" s="241">
        <f>DB_FEConversion!F109</f>
        <v>25747.173128599999</v>
      </c>
      <c r="G109" s="241">
        <f>SUM(DB_FEConversion!G109:H109)</f>
        <v>3098.638240133334</v>
      </c>
      <c r="H109" s="241">
        <f>DB_FEConversion!I109</f>
        <v>832083.18</v>
      </c>
      <c r="I109" s="241">
        <f>DB_FEConversion!J109</f>
        <v>1480118.24135</v>
      </c>
      <c r="J109" s="241">
        <f>SUM(DB_FEConversion!K109:L109)</f>
        <v>812902.21590666682</v>
      </c>
      <c r="K109" s="241">
        <f>DB_FEConversion!M109</f>
        <v>783386.20000000007</v>
      </c>
      <c r="L109" s="241">
        <f>DB_FEConversion!N109</f>
        <v>746943.39156500006</v>
      </c>
      <c r="M109" s="241">
        <f>DB_FEConversion!O109</f>
        <v>5072.3223200000002</v>
      </c>
      <c r="N109" s="241">
        <f>SUM(DB_FEConversion!P109:Q109)</f>
        <v>3487.1559820000002</v>
      </c>
      <c r="O109" s="241">
        <f>DB_FEConversion!S109</f>
        <v>5209.380586666668</v>
      </c>
      <c r="P109" s="241">
        <f>DB_FEConversion!T109</f>
        <v>877901.94000000006</v>
      </c>
      <c r="Q109" s="241">
        <f>SUM(DB_FEConversion!U109:V109)</f>
        <v>560041.9486</v>
      </c>
      <c r="R109" s="241">
        <f>DB_FEConversion!X109</f>
        <v>1922509.5022222225</v>
      </c>
      <c r="S109" s="241">
        <f>DB_FEConversion!Y109</f>
        <v>814497.91099999996</v>
      </c>
      <c r="T109" s="241">
        <f>SUM(DB_FEConversion!Z109:AB109)</f>
        <v>537578.85240164096</v>
      </c>
      <c r="U109" s="241">
        <f>DB_FEConversion!AD109</f>
        <v>561.21095799999989</v>
      </c>
      <c r="V109" s="241">
        <f>SUM(DB_FEConversion!AE109:AF109)</f>
        <v>13009.2165518</v>
      </c>
      <c r="W109" s="241">
        <f>DB_FEConversion!AG109</f>
        <v>182128.83919999996</v>
      </c>
      <c r="X109" s="241">
        <f>SUM(DB_FEConversion!AH109:AI109)</f>
        <v>1421529.06672</v>
      </c>
      <c r="Y109" s="241">
        <f>DB_FEConversion!AJ109</f>
        <v>160951.06719999996</v>
      </c>
      <c r="Z109" s="241">
        <f>DB_FEConversion!AK109</f>
        <v>0</v>
      </c>
      <c r="AA109" s="241">
        <f>DB_FEConversion!AL109</f>
        <v>0</v>
      </c>
      <c r="AB109" s="241">
        <f>DB_FEConversion!AM109</f>
        <v>0</v>
      </c>
      <c r="AC109" s="241">
        <f>DB_FEConversion!AN109</f>
        <v>0</v>
      </c>
      <c r="AD109" s="241">
        <f>DB_FEConversion!AO109</f>
        <v>0</v>
      </c>
      <c r="AE109" s="241">
        <f>DB_FEConversion!AP109</f>
        <v>418.18707000000001</v>
      </c>
      <c r="AF109" s="241">
        <f>DB_FEConversion!AQ109</f>
        <v>57056.756400000006</v>
      </c>
      <c r="AG109" s="241">
        <f>DB_FEConversion!AR109</f>
        <v>47547.297000000006</v>
      </c>
      <c r="AH109" s="241">
        <f>DB_FEConversion!AX109</f>
        <v>0</v>
      </c>
      <c r="AI109" s="241">
        <f>SUM(DB_FEConversion!AW109,DB_FEConversion!AY109,DB_FEConversion!AZ109)</f>
        <v>316993.73452462099</v>
      </c>
      <c r="AJ109" s="241">
        <f>DB_FEConversion!BF109</f>
        <v>13188498.787996348</v>
      </c>
      <c r="AK109" s="241">
        <f>SUM(DB_FEConversion!BE109,DB_FEConversion!BG109,DB_FEConversion!BH109)</f>
        <v>88215937.434144184</v>
      </c>
      <c r="AL109" s="241">
        <f>DB_FEConversion!BI109</f>
        <v>12208781.735173762</v>
      </c>
      <c r="AM109" s="241">
        <f>DB_FEConversion!BJ109</f>
        <v>21659.062392</v>
      </c>
      <c r="AN109" s="241">
        <f>DB_FEConversion!BK109</f>
        <v>9186.3406799999993</v>
      </c>
      <c r="AO109" s="241">
        <f>DB_FEConversion!BL109</f>
        <v>1624429.6794000003</v>
      </c>
      <c r="AP109" s="241">
        <f>DB_FEConversion!BM109</f>
        <v>2315992.932</v>
      </c>
      <c r="AQ109" s="241">
        <f>DB_FEConversion!BN109</f>
        <v>1146707.6177700001</v>
      </c>
      <c r="AR109" s="241">
        <f>SUM(DB_FEConversion!BP109,DB_FEConversion!BR109)</f>
        <v>153.04889098535168</v>
      </c>
      <c r="AS109" s="241">
        <f>DB_FEConversion!BQ109</f>
        <v>192.20018999999999</v>
      </c>
      <c r="AT109" s="241">
        <f>SUM(DB_FEConversion!BT109,DB_FEConversion!BV109)</f>
        <v>37239.765316152378</v>
      </c>
      <c r="AU109" s="241">
        <f>DB_FEConversion!BU109</f>
        <v>57980.390650000001</v>
      </c>
      <c r="AV109" s="241">
        <f>SUM(DB_FEConversion!BX109,DB_FEConversion!BZ109)</f>
        <v>19572.938997802754</v>
      </c>
      <c r="AW109" s="241">
        <f>DB_FEConversion!BY109</f>
        <v>30111.363099999999</v>
      </c>
      <c r="AX109" s="241">
        <f>DB_FEConversion!CA109</f>
        <v>673.91833599999995</v>
      </c>
      <c r="AY109" s="241">
        <f>DB_FEConversion!CB109</f>
        <v>3159.9322363636365</v>
      </c>
      <c r="AZ109" s="241">
        <f>DB_FEConversion!CC109</f>
        <v>443230.90560000006</v>
      </c>
      <c r="BA109" s="241">
        <f>DB_FEConversion!CD109</f>
        <v>252540.76909090907</v>
      </c>
      <c r="BB109" s="241">
        <f>DB_FEConversion!CE109</f>
        <v>331775.18080000003</v>
      </c>
      <c r="BC109" s="241">
        <f>DB_FEConversion!CG109</f>
        <v>103745.45280000001</v>
      </c>
      <c r="BD109" s="241">
        <f>DB_FEConversion!CH109</f>
        <v>155618.17919999998</v>
      </c>
      <c r="BE109" s="241">
        <f>DB_FEConversion!CI109</f>
        <v>137786.9295</v>
      </c>
      <c r="BF109" s="241">
        <f>DB_FEConversion!CK109</f>
        <v>19504145.126400001</v>
      </c>
      <c r="BG109" s="241">
        <f>DB_FEConversion!CL109</f>
        <v>29256217.689599998</v>
      </c>
      <c r="BH109" s="241">
        <f>DB_FEConversion!CM109</f>
        <v>41336078.850000001</v>
      </c>
      <c r="BI109" s="241">
        <f>DB_FEConversion!CO109</f>
        <v>16599272.448000001</v>
      </c>
      <c r="BJ109" s="241">
        <f>DB_FEConversion!CP109</f>
        <v>24976717.761599995</v>
      </c>
      <c r="BK109" s="241">
        <f>SUM(DB_FEConversion!CS109:CT109)</f>
        <v>399251.50720000005</v>
      </c>
      <c r="BL109" s="241">
        <f>DB_FEConversion!CU109</f>
        <v>1698019.7312870398</v>
      </c>
      <c r="BM109" s="241">
        <f>DB_FEConversion!CV109</f>
        <v>246790.08000000005</v>
      </c>
      <c r="BN109" s="241">
        <f>SUM(DB_FEConversion!CX109:CY109)</f>
        <v>49219813.555199996</v>
      </c>
      <c r="BO109" s="241">
        <f>DB_FEConversion!CZ109</f>
        <v>64577198.274815992</v>
      </c>
      <c r="BP109" s="241">
        <f>DB_FEConversion!DA109</f>
        <v>81440726.400000006</v>
      </c>
      <c r="BQ109" s="241">
        <f>SUM(DB_FEConversion!DC109:DD109)</f>
        <v>43314401.151999995</v>
      </c>
      <c r="BR109" s="241">
        <f>DB_FEConversion!DE109</f>
        <v>45400720.614528</v>
      </c>
      <c r="BS109" s="241">
        <f>DB_FEConversion!DH109</f>
        <v>798.87464</v>
      </c>
      <c r="BT109" s="241">
        <f>DB_FEConversion!DI109</f>
        <v>303.93989399999998</v>
      </c>
      <c r="BU109" s="241">
        <f>DB_FEConversion!DJ109</f>
        <v>578.86100999999996</v>
      </c>
      <c r="BV109" s="241">
        <f>DB_FEConversion!DL109</f>
        <v>127125.26880000001</v>
      </c>
      <c r="BW109" s="241">
        <f>DB_FEConversion!DM109</f>
        <v>33204.994200000001</v>
      </c>
      <c r="BX109" s="241">
        <f>DB_FEConversion!DN109</f>
        <v>254974.49249999999</v>
      </c>
      <c r="BY109" s="241">
        <f>DB_FEConversion!DP109</f>
        <v>111147.776</v>
      </c>
      <c r="BZ109" s="241">
        <f>DB_FEConversion!DQ109</f>
        <v>16338.965400000003</v>
      </c>
      <c r="CA109" s="205">
        <f t="shared" si="42"/>
        <v>532333.58460698545</v>
      </c>
      <c r="CB109" s="205">
        <f t="shared" si="43"/>
        <v>1883368.3796816398</v>
      </c>
      <c r="CC109" s="205">
        <f t="shared" si="44"/>
        <v>735813.11332958471</v>
      </c>
      <c r="CD109" s="205">
        <f t="shared" si="45"/>
        <v>86093653.804312512</v>
      </c>
      <c r="CE109" s="205">
        <f t="shared" si="46"/>
        <v>95964761.539215997</v>
      </c>
      <c r="CF109" s="205">
        <f t="shared" si="47"/>
        <v>217973191.66258398</v>
      </c>
      <c r="CG109" s="205">
        <f t="shared" si="48"/>
        <v>75538041.323941559</v>
      </c>
      <c r="CH109" s="205">
        <f t="shared" si="49"/>
        <v>71708410.94859463</v>
      </c>
      <c r="CI109" s="241">
        <f>SUM(DB_FEConversion!DS109:DW109)</f>
        <v>171616.30373058829</v>
      </c>
      <c r="CJ109" s="241">
        <f>SUM(DB_FEConversion!DX109:EB109)</f>
        <v>10039091.406586062</v>
      </c>
      <c r="CK109" s="241">
        <f>SUM(DB_FEConversion!EC109:EG109)</f>
        <v>6786054.3857510732</v>
      </c>
      <c r="CL109" s="241">
        <f>SUM(DB_FEConversion!EH109:EJ109)</f>
        <v>76872.446891200001</v>
      </c>
      <c r="CM109" s="241">
        <f>SUM(DB_FEConversion!EK109:EM109)</f>
        <v>8900099.2692863997</v>
      </c>
      <c r="CN109" s="241">
        <f>SUM(DB_FEConversion!EN109:EP109)</f>
        <v>6119491.9615039993</v>
      </c>
      <c r="CO109" s="205">
        <f t="shared" si="33"/>
        <v>248488.75062178829</v>
      </c>
      <c r="CP109" s="205">
        <f t="shared" si="34"/>
        <v>18939190.67587246</v>
      </c>
      <c r="CQ109" s="205">
        <f t="shared" si="35"/>
        <v>12905546.347255073</v>
      </c>
      <c r="CR109" s="205">
        <f t="shared" si="36"/>
        <v>780822.33522877377</v>
      </c>
      <c r="CS109" s="205">
        <f t="shared" si="37"/>
        <v>105032844.48018497</v>
      </c>
      <c r="CT109" s="205">
        <f t="shared" si="38"/>
        <v>88443587.67119664</v>
      </c>
      <c r="CU109" s="267">
        <f t="shared" si="39"/>
        <v>0.4667914214077703</v>
      </c>
      <c r="CV109" s="267">
        <f t="shared" si="40"/>
        <v>0.21998358576952134</v>
      </c>
      <c r="CW109" s="267">
        <f t="shared" si="41"/>
        <v>0.1708483053182463</v>
      </c>
    </row>
    <row r="110" spans="1:101" x14ac:dyDescent="0.2">
      <c r="A110" s="203">
        <v>53</v>
      </c>
      <c r="B110" s="203" t="s">
        <v>58</v>
      </c>
      <c r="C110" s="203">
        <v>2006</v>
      </c>
      <c r="D110" s="204" t="s">
        <v>204</v>
      </c>
      <c r="E110" s="241">
        <f>DB_FEConversion!E110</f>
        <v>0</v>
      </c>
      <c r="F110" s="241">
        <f>DB_FEConversion!F110</f>
        <v>1212.1696047999999</v>
      </c>
      <c r="G110" s="241">
        <f>SUM(DB_FEConversion!G110:H110)</f>
        <v>145.88300906666669</v>
      </c>
      <c r="H110" s="241">
        <f>DB_FEConversion!I110</f>
        <v>39174.239999999998</v>
      </c>
      <c r="I110" s="241">
        <f>DB_FEConversion!J110</f>
        <v>69683.546799999996</v>
      </c>
      <c r="J110" s="241">
        <f>SUM(DB_FEConversion!K110:L110)</f>
        <v>38271.205653333338</v>
      </c>
      <c r="K110" s="241">
        <f>DB_FEConversion!M110</f>
        <v>36881.600000000006</v>
      </c>
      <c r="L110" s="241">
        <f>DB_FEConversion!N110</f>
        <v>35165.882920000004</v>
      </c>
      <c r="M110" s="241">
        <f>DB_FEConversion!O110</f>
        <v>33.953087999999994</v>
      </c>
      <c r="N110" s="241">
        <f>SUM(DB_FEConversion!P110:Q110)</f>
        <v>23.342308800000005</v>
      </c>
      <c r="O110" s="241">
        <f>DB_FEConversion!S110</f>
        <v>34.870528000000007</v>
      </c>
      <c r="P110" s="241">
        <f>DB_FEConversion!T110</f>
        <v>5876.4959999999992</v>
      </c>
      <c r="Q110" s="241">
        <f>SUM(DB_FEConversion!U110:V110)</f>
        <v>3748.8062400000008</v>
      </c>
      <c r="R110" s="241">
        <f>DB_FEConversion!X110</f>
        <v>12868.885333333335</v>
      </c>
      <c r="S110" s="241">
        <f>DB_FEConversion!Y110</f>
        <v>5452.0823999999993</v>
      </c>
      <c r="T110" s="241">
        <f>SUM(DB_FEConversion!Z110:AB110)</f>
        <v>3598.442869169231</v>
      </c>
      <c r="U110" s="241">
        <f>DB_FEConversion!AD110</f>
        <v>9.9984500000000001</v>
      </c>
      <c r="V110" s="241">
        <f>SUM(DB_FEConversion!AE110:AF110)</f>
        <v>231.77024500000002</v>
      </c>
      <c r="W110" s="241">
        <f>DB_FEConversion!AG110</f>
        <v>3244.7799999999997</v>
      </c>
      <c r="X110" s="241">
        <f>SUM(DB_FEConversion!AH110:AI110)</f>
        <v>25325.748</v>
      </c>
      <c r="Y110" s="241">
        <f>DB_FEConversion!AJ110</f>
        <v>2867.48</v>
      </c>
      <c r="Z110" s="241">
        <f>DB_FEConversion!AK110</f>
        <v>0</v>
      </c>
      <c r="AA110" s="241">
        <f>DB_FEConversion!AL110</f>
        <v>0</v>
      </c>
      <c r="AB110" s="241">
        <f>DB_FEConversion!AM110</f>
        <v>0</v>
      </c>
      <c r="AC110" s="241">
        <f>DB_FEConversion!AN110</f>
        <v>0</v>
      </c>
      <c r="AD110" s="241">
        <f>DB_FEConversion!AO110</f>
        <v>0</v>
      </c>
      <c r="AE110" s="241">
        <f>DB_FEConversion!AP110</f>
        <v>100.99404</v>
      </c>
      <c r="AF110" s="241">
        <f>DB_FEConversion!AQ110</f>
        <v>13779.460800000001</v>
      </c>
      <c r="AG110" s="241">
        <f>DB_FEConversion!AR110</f>
        <v>11482.884000000002</v>
      </c>
      <c r="AH110" s="241">
        <f>DB_FEConversion!AX110</f>
        <v>0</v>
      </c>
      <c r="AI110" s="241">
        <f>SUM(DB_FEConversion!AW110,DB_FEConversion!AY110,DB_FEConversion!AZ110)</f>
        <v>143.69604970560624</v>
      </c>
      <c r="AJ110" s="241">
        <f>DB_FEConversion!BF110</f>
        <v>5978.4625719000005</v>
      </c>
      <c r="AK110" s="241">
        <f>SUM(DB_FEConversion!BE110,DB_FEConversion!BG110,DB_FEConversion!BH110)</f>
        <v>39989.060822837375</v>
      </c>
      <c r="AL110" s="241">
        <f>DB_FEConversion!BI110</f>
        <v>5534.3482094160008</v>
      </c>
      <c r="AM110" s="241">
        <f>DB_FEConversion!BJ110</f>
        <v>6392.1623040000004</v>
      </c>
      <c r="AN110" s="241">
        <f>DB_FEConversion!BK110</f>
        <v>2711.1321599999992</v>
      </c>
      <c r="AO110" s="241">
        <f>DB_FEConversion!BL110</f>
        <v>479412.17280000006</v>
      </c>
      <c r="AP110" s="241">
        <f>DB_FEConversion!BM110</f>
        <v>683510.78399999975</v>
      </c>
      <c r="AQ110" s="241">
        <f>DB_FEConversion!BN110</f>
        <v>338423.75424000004</v>
      </c>
      <c r="AR110" s="241">
        <f>SUM(DB_FEConversion!BP110,DB_FEConversion!BR110)</f>
        <v>38.911256504882836</v>
      </c>
      <c r="AS110" s="241">
        <f>DB_FEConversion!BQ110</f>
        <v>48.865110000000001</v>
      </c>
      <c r="AT110" s="241">
        <f>SUM(DB_FEConversion!BT110,DB_FEConversion!BV110)</f>
        <v>9467.8638379492259</v>
      </c>
      <c r="AU110" s="241">
        <f>DB_FEConversion!BU110</f>
        <v>14740.974850000001</v>
      </c>
      <c r="AV110" s="241">
        <f>SUM(DB_FEConversion!BX110,DB_FEConversion!BZ110)</f>
        <v>4976.2376257324258</v>
      </c>
      <c r="AW110" s="241">
        <f>DB_FEConversion!BY110</f>
        <v>7655.5339000000004</v>
      </c>
      <c r="AX110" s="241">
        <f>DB_FEConversion!CA110</f>
        <v>75.793328000000002</v>
      </c>
      <c r="AY110" s="241">
        <f>DB_FEConversion!CB110</f>
        <v>355.38694772727268</v>
      </c>
      <c r="AZ110" s="241">
        <f>DB_FEConversion!CC110</f>
        <v>49848.688800000004</v>
      </c>
      <c r="BA110" s="241">
        <f>DB_FEConversion!CD110</f>
        <v>28402.410681818179</v>
      </c>
      <c r="BB110" s="241">
        <f>DB_FEConversion!CE110</f>
        <v>37313.638400000003</v>
      </c>
      <c r="BC110" s="241">
        <f>DB_FEConversion!CG110</f>
        <v>4297.6384000000007</v>
      </c>
      <c r="BD110" s="241">
        <f>DB_FEConversion!CH110</f>
        <v>6446.4576000000006</v>
      </c>
      <c r="BE110" s="241">
        <f>DB_FEConversion!CI110</f>
        <v>5707.8009999999995</v>
      </c>
      <c r="BF110" s="241">
        <f>DB_FEConversion!CK110</f>
        <v>807956.0192000001</v>
      </c>
      <c r="BG110" s="241">
        <f>DB_FEConversion!CL110</f>
        <v>1211934.0288</v>
      </c>
      <c r="BH110" s="241">
        <f>DB_FEConversion!CM110</f>
        <v>1712340.3</v>
      </c>
      <c r="BI110" s="241">
        <f>DB_FEConversion!CO110</f>
        <v>687622.14400000009</v>
      </c>
      <c r="BJ110" s="241">
        <f>DB_FEConversion!CP110</f>
        <v>1034656.4447999998</v>
      </c>
      <c r="BK110" s="241">
        <f>SUM(DB_FEConversion!CS110:CT110)</f>
        <v>8185.3408000000018</v>
      </c>
      <c r="BL110" s="241">
        <f>DB_FEConversion!CU110</f>
        <v>34812.317386560004</v>
      </c>
      <c r="BM110" s="241">
        <f>DB_FEConversion!CV110</f>
        <v>5059.6200000000008</v>
      </c>
      <c r="BN110" s="241">
        <f>SUM(DB_FEConversion!CX110:CY110)</f>
        <v>1009090.6128</v>
      </c>
      <c r="BO110" s="241">
        <f>DB_FEConversion!CZ110</f>
        <v>1323943.3446239999</v>
      </c>
      <c r="BP110" s="241">
        <f>DB_FEConversion!DA110</f>
        <v>1669674.6</v>
      </c>
      <c r="BQ110" s="241">
        <f>SUM(DB_FEConversion!DC110:DD110)</f>
        <v>888019.52799999993</v>
      </c>
      <c r="BR110" s="241">
        <f>DB_FEConversion!DE110</f>
        <v>930792.65599200013</v>
      </c>
      <c r="BS110" s="241">
        <f>DB_FEConversion!DH110</f>
        <v>309.99216000000001</v>
      </c>
      <c r="BT110" s="241">
        <f>DB_FEConversion!DI110</f>
        <v>117.93963599999999</v>
      </c>
      <c r="BU110" s="241">
        <f>DB_FEConversion!DJ110</f>
        <v>224.61894000000001</v>
      </c>
      <c r="BV110" s="241">
        <f>DB_FEConversion!DL110</f>
        <v>49329.1872</v>
      </c>
      <c r="BW110" s="241">
        <f>DB_FEConversion!DM110</f>
        <v>12884.734799999998</v>
      </c>
      <c r="BX110" s="241">
        <f>DB_FEConversion!DN110</f>
        <v>98939.294999999998</v>
      </c>
      <c r="BY110" s="241">
        <f>DB_FEConversion!DP110</f>
        <v>43129.343999999997</v>
      </c>
      <c r="BZ110" s="241">
        <f>DB_FEConversion!DQ110</f>
        <v>6340.1076000000003</v>
      </c>
      <c r="CA110" s="205">
        <f t="shared" si="42"/>
        <v>19444.783826504885</v>
      </c>
      <c r="CB110" s="205">
        <f t="shared" si="43"/>
        <v>42661.091646160006</v>
      </c>
      <c r="CC110" s="205">
        <f t="shared" si="44"/>
        <v>14614.778879499545</v>
      </c>
      <c r="CD110" s="205">
        <f t="shared" si="45"/>
        <v>2473157.9840098494</v>
      </c>
      <c r="CE110" s="205">
        <f t="shared" si="46"/>
        <v>2636935.4361140002</v>
      </c>
      <c r="CF110" s="205">
        <f t="shared" si="47"/>
        <v>4309322.2894913219</v>
      </c>
      <c r="CG110" s="205">
        <f t="shared" si="48"/>
        <v>2061703.0408751485</v>
      </c>
      <c r="CH110" s="205">
        <f t="shared" si="49"/>
        <v>2018209.0680811692</v>
      </c>
      <c r="CI110" s="241">
        <f>SUM(DB_FEConversion!DS110:DW110)</f>
        <v>11632.554702162219</v>
      </c>
      <c r="CJ110" s="241">
        <f>SUM(DB_FEConversion!DX110:EB110)</f>
        <v>707210.40567149781</v>
      </c>
      <c r="CK110" s="241">
        <f>SUM(DB_FEConversion!EC110:EG110)</f>
        <v>462796.26129410055</v>
      </c>
      <c r="CL110" s="241">
        <f>SUM(DB_FEConversion!EH110:EJ110)</f>
        <v>2463.3513895999995</v>
      </c>
      <c r="CM110" s="241">
        <f>SUM(DB_FEConversion!EK110:EM110)</f>
        <v>227140.2149616</v>
      </c>
      <c r="CN110" s="241">
        <f>SUM(DB_FEConversion!EN110:EP110)</f>
        <v>141900.28721919999</v>
      </c>
      <c r="CO110" s="205">
        <f t="shared" si="33"/>
        <v>14095.906091762219</v>
      </c>
      <c r="CP110" s="205">
        <f t="shared" si="34"/>
        <v>934350.62063309783</v>
      </c>
      <c r="CQ110" s="205">
        <f t="shared" si="35"/>
        <v>604696.54851330048</v>
      </c>
      <c r="CR110" s="205">
        <f t="shared" si="36"/>
        <v>33540.689918267104</v>
      </c>
      <c r="CS110" s="205">
        <f t="shared" si="37"/>
        <v>3407508.6046429472</v>
      </c>
      <c r="CT110" s="205">
        <f t="shared" si="38"/>
        <v>2666399.5893884487</v>
      </c>
      <c r="CU110" s="267">
        <f t="shared" si="39"/>
        <v>0.72491966059032797</v>
      </c>
      <c r="CV110" s="267">
        <f t="shared" si="40"/>
        <v>0.37779657695712204</v>
      </c>
      <c r="CW110" s="267">
        <f t="shared" si="41"/>
        <v>0.29329953757870958</v>
      </c>
    </row>
    <row r="112" spans="1:101" x14ac:dyDescent="0.2">
      <c r="CI112" s="182"/>
      <c r="CJ112" s="182"/>
      <c r="CK112" s="182"/>
    </row>
  </sheetData>
  <mergeCells count="2">
    <mergeCell ref="CO1:CQ1"/>
    <mergeCell ref="A1:D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A1:AQ110"/>
  <sheetViews>
    <sheetView zoomScale="85" zoomScaleNormal="85" workbookViewId="0">
      <pane xSplit="4" ySplit="2" topLeftCell="E3" activePane="bottomRight" state="frozen"/>
      <selection activeCell="A2" sqref="A2:F2"/>
      <selection pane="topRight" activeCell="A2" sqref="A2:F2"/>
      <selection pane="bottomLeft" activeCell="A2" sqref="A2:F2"/>
      <selection pane="bottomRight" sqref="A1:D1"/>
    </sheetView>
  </sheetViews>
  <sheetFormatPr baseColWidth="10" defaultColWidth="8.6640625" defaultRowHeight="14" x14ac:dyDescent="0.2"/>
  <cols>
    <col min="1" max="1" width="6.1640625" style="29" customWidth="1"/>
    <col min="2" max="2" width="17.33203125" style="29" bestFit="1" customWidth="1"/>
    <col min="3" max="3" width="5.1640625" style="29" bestFit="1" customWidth="1"/>
    <col min="4" max="4" width="13.83203125" style="29" bestFit="1" customWidth="1"/>
    <col min="5" max="5" width="10.5" style="242" bestFit="1" customWidth="1"/>
    <col min="6" max="7" width="12.6640625" style="29" bestFit="1" customWidth="1"/>
    <col min="8" max="8" width="10.5" style="29" bestFit="1" customWidth="1"/>
    <col min="9" max="9" width="13.83203125" style="29" bestFit="1" customWidth="1"/>
    <col min="10" max="10" width="12.6640625" style="29" bestFit="1" customWidth="1"/>
    <col min="11" max="11" width="10.5" style="29" bestFit="1" customWidth="1"/>
    <col min="12" max="12" width="12.6640625" style="29" bestFit="1" customWidth="1"/>
    <col min="13" max="13" width="11.6640625" style="29" bestFit="1" customWidth="1"/>
    <col min="14" max="14" width="10.5" style="29" bestFit="1" customWidth="1"/>
    <col min="15" max="15" width="12.6640625" style="29" bestFit="1" customWidth="1"/>
    <col min="16" max="16" width="11.6640625" style="29" bestFit="1" customWidth="1"/>
    <col min="17" max="17" width="10.33203125" style="29" bestFit="1" customWidth="1"/>
    <col min="18" max="19" width="12.6640625" style="29" bestFit="1" customWidth="1"/>
    <col min="20" max="20" width="11.6640625" style="29" bestFit="1" customWidth="1"/>
    <col min="21" max="21" width="15.5" style="29" bestFit="1" customWidth="1"/>
    <col min="22" max="22" width="13.83203125" style="29" bestFit="1" customWidth="1"/>
    <col min="23" max="23" width="10.33203125" style="29" bestFit="1" customWidth="1"/>
    <col min="24" max="24" width="12.6640625" style="29" bestFit="1" customWidth="1"/>
    <col min="25" max="25" width="11.6640625" style="29" bestFit="1" customWidth="1"/>
    <col min="26" max="26" width="10.33203125" style="29" bestFit="1" customWidth="1"/>
    <col min="27" max="28" width="12.6640625" style="29" bestFit="1" customWidth="1"/>
    <col min="29" max="29" width="11" style="29" bestFit="1" customWidth="1"/>
    <col min="30" max="31" width="12.6640625" style="29" bestFit="1" customWidth="1"/>
    <col min="32" max="32" width="11.6640625" style="29" bestFit="1" customWidth="1"/>
    <col min="33" max="34" width="13.83203125" style="29" bestFit="1" customWidth="1"/>
    <col min="35" max="35" width="11.6640625" style="29" bestFit="1" customWidth="1"/>
    <col min="36" max="37" width="13.83203125" style="29" bestFit="1" customWidth="1"/>
    <col min="38" max="38" width="10.33203125" style="29" bestFit="1" customWidth="1"/>
    <col min="39" max="40" width="12.6640625" style="29" bestFit="1" customWidth="1"/>
    <col min="41" max="41" width="24.5" style="29" bestFit="1" customWidth="1"/>
    <col min="42" max="42" width="15.5" style="29" bestFit="1" customWidth="1"/>
    <col min="43" max="43" width="13.83203125" style="29" bestFit="1" customWidth="1"/>
    <col min="44" max="16384" width="8.6640625" style="29"/>
  </cols>
  <sheetData>
    <row r="1" spans="1:43" s="172" customFormat="1" x14ac:dyDescent="0.2">
      <c r="A1" s="307" t="s">
        <v>1044</v>
      </c>
      <c r="B1" s="307"/>
      <c r="C1" s="307"/>
      <c r="D1" s="307"/>
      <c r="E1" s="225" t="s">
        <v>365</v>
      </c>
      <c r="F1" s="225"/>
      <c r="G1" s="225"/>
      <c r="H1" s="226" t="s">
        <v>366</v>
      </c>
      <c r="I1" s="226"/>
      <c r="J1" s="226"/>
      <c r="K1" s="227" t="s">
        <v>367</v>
      </c>
      <c r="L1" s="227"/>
      <c r="M1" s="227"/>
      <c r="N1" s="228" t="s">
        <v>368</v>
      </c>
      <c r="O1" s="228"/>
      <c r="P1" s="228"/>
      <c r="Q1" s="229" t="s">
        <v>369</v>
      </c>
      <c r="R1" s="229"/>
      <c r="S1" s="229"/>
      <c r="T1" s="230" t="s">
        <v>370</v>
      </c>
      <c r="U1" s="230"/>
      <c r="V1" s="230"/>
      <c r="W1" s="231" t="s">
        <v>371</v>
      </c>
      <c r="X1" s="231"/>
      <c r="Y1" s="231"/>
      <c r="Z1" s="232" t="s">
        <v>372</v>
      </c>
      <c r="AA1" s="232"/>
      <c r="AB1" s="232"/>
      <c r="AC1" s="233" t="s">
        <v>373</v>
      </c>
      <c r="AD1" s="233"/>
      <c r="AE1" s="233"/>
      <c r="AF1" s="234" t="s">
        <v>374</v>
      </c>
      <c r="AG1" s="234"/>
      <c r="AH1" s="234"/>
      <c r="AI1" s="235" t="s">
        <v>375</v>
      </c>
      <c r="AJ1" s="235"/>
      <c r="AK1" s="235"/>
      <c r="AL1" s="236" t="s">
        <v>376</v>
      </c>
      <c r="AM1" s="236"/>
      <c r="AN1" s="236"/>
      <c r="AO1" s="237" t="s">
        <v>625</v>
      </c>
      <c r="AP1" s="237"/>
      <c r="AQ1" s="237"/>
    </row>
    <row r="2" spans="1:43" x14ac:dyDescent="0.2">
      <c r="A2" s="173" t="s">
        <v>1043</v>
      </c>
      <c r="B2" s="173" t="s">
        <v>1042</v>
      </c>
      <c r="C2" s="173" t="s">
        <v>1039</v>
      </c>
      <c r="D2" s="174" t="s">
        <v>205</v>
      </c>
      <c r="E2" s="238" t="s">
        <v>247</v>
      </c>
      <c r="F2" s="184" t="s">
        <v>248</v>
      </c>
      <c r="G2" s="184" t="s">
        <v>379</v>
      </c>
      <c r="H2" s="185" t="s">
        <v>258</v>
      </c>
      <c r="I2" s="185" t="s">
        <v>262</v>
      </c>
      <c r="J2" s="185" t="s">
        <v>380</v>
      </c>
      <c r="K2" s="186" t="s">
        <v>268</v>
      </c>
      <c r="L2" s="186" t="s">
        <v>271</v>
      </c>
      <c r="M2" s="186" t="s">
        <v>381</v>
      </c>
      <c r="N2" s="188" t="s">
        <v>275</v>
      </c>
      <c r="O2" s="188" t="s">
        <v>278</v>
      </c>
      <c r="P2" s="188" t="s">
        <v>382</v>
      </c>
      <c r="Q2" s="189" t="s">
        <v>282</v>
      </c>
      <c r="R2" s="189" t="s">
        <v>284</v>
      </c>
      <c r="S2" s="189" t="s">
        <v>383</v>
      </c>
      <c r="T2" s="190" t="s">
        <v>287</v>
      </c>
      <c r="U2" s="190" t="s">
        <v>290</v>
      </c>
      <c r="V2" s="190" t="s">
        <v>384</v>
      </c>
      <c r="W2" s="191" t="s">
        <v>294</v>
      </c>
      <c r="X2" s="191" t="s">
        <v>296</v>
      </c>
      <c r="Y2" s="191" t="s">
        <v>385</v>
      </c>
      <c r="Z2" s="193" t="s">
        <v>299</v>
      </c>
      <c r="AA2" s="193" t="s">
        <v>302</v>
      </c>
      <c r="AB2" s="193" t="s">
        <v>386</v>
      </c>
      <c r="AC2" s="194" t="s">
        <v>309</v>
      </c>
      <c r="AD2" s="194" t="s">
        <v>311</v>
      </c>
      <c r="AE2" s="194" t="s">
        <v>387</v>
      </c>
      <c r="AF2" s="197" t="s">
        <v>314</v>
      </c>
      <c r="AG2" s="197" t="s">
        <v>320</v>
      </c>
      <c r="AH2" s="197" t="s">
        <v>388</v>
      </c>
      <c r="AI2" s="188" t="s">
        <v>326</v>
      </c>
      <c r="AJ2" s="188" t="s">
        <v>330</v>
      </c>
      <c r="AK2" s="188" t="s">
        <v>389</v>
      </c>
      <c r="AL2" s="199" t="s">
        <v>337</v>
      </c>
      <c r="AM2" s="199" t="s">
        <v>341</v>
      </c>
      <c r="AN2" s="239" t="s">
        <v>390</v>
      </c>
      <c r="AO2" s="240" t="s">
        <v>626</v>
      </c>
      <c r="AP2" s="240" t="s">
        <v>627</v>
      </c>
      <c r="AQ2" s="240" t="s">
        <v>628</v>
      </c>
    </row>
    <row r="3" spans="1:43" x14ac:dyDescent="0.2">
      <c r="A3" s="203">
        <v>11</v>
      </c>
      <c r="B3" s="203" t="s">
        <v>32</v>
      </c>
      <c r="C3" s="203">
        <v>1975</v>
      </c>
      <c r="D3" s="204" t="s">
        <v>200</v>
      </c>
      <c r="E3" s="241">
        <f>SUM(DB_UtilityFE!E3:G3)</f>
        <v>11.716746066666666</v>
      </c>
      <c r="F3" s="241">
        <f>SUM(DB_UtilityFE!H3:J3)</f>
        <v>1269.3713233333333</v>
      </c>
      <c r="G3" s="241">
        <f>SUM(DB_UtilityFE!K3:L3)</f>
        <v>621.59746500000006</v>
      </c>
      <c r="H3" s="241">
        <f>SUM(DB_UtilityFE!M3:O3)</f>
        <v>15812.877499600001</v>
      </c>
      <c r="I3" s="241">
        <f>SUM(DB_UtilityFE!P3:R3)</f>
        <v>3859320.3868133342</v>
      </c>
      <c r="J3" s="241">
        <f>SUM(DB_UtilityFE!S3:T3)</f>
        <v>1552795.653046031</v>
      </c>
      <c r="K3" s="241">
        <f>SUM(DB_UtilityFE!U3:V3)</f>
        <v>6552.6224022000006</v>
      </c>
      <c r="L3" s="241">
        <f>SUM(DB_UtilityFE!W3:X3)</f>
        <v>774342.93888000003</v>
      </c>
      <c r="M3" s="241">
        <f>SUM(DB_UtilityFE!Y3)</f>
        <v>77716.900799999989</v>
      </c>
      <c r="N3" s="241">
        <f>SUM(DB_UtilityFE!Z3:AA3)</f>
        <v>0.80842000000000003</v>
      </c>
      <c r="O3" s="241">
        <f>SUM(DB_UtilityFE!AB3:AC3)</f>
        <v>129.536</v>
      </c>
      <c r="P3" s="241">
        <f>SUM(DB_UtilityFE!AD3)</f>
        <v>18.527000000000001</v>
      </c>
      <c r="Q3" s="241">
        <f>SUM(DB_UtilityFE!AE3)</f>
        <v>141.97112999999999</v>
      </c>
      <c r="R3" s="241">
        <f>SUM(DB_UtilityFE!AF3)</f>
        <v>19370.3076</v>
      </c>
      <c r="S3" s="241">
        <f>SUM(DB_UtilityFE!AG3)</f>
        <v>16141.923000000001</v>
      </c>
      <c r="T3" s="241">
        <f>SUM(DB_UtilityFE!AH3:AI3)</f>
        <v>20.560825657316961</v>
      </c>
      <c r="U3" s="241">
        <f>SUM(DB_UtilityFE!AJ3:AK3)</f>
        <v>6577.2875201103052</v>
      </c>
      <c r="V3" s="241">
        <f>SUM(DB_UtilityFE!AL3)</f>
        <v>791.88515546400004</v>
      </c>
      <c r="W3" s="241">
        <f>SUM(DB_UtilityFE!AM3:AN3)</f>
        <v>2277.7117439999997</v>
      </c>
      <c r="X3" s="241">
        <f>SUM(DB_UtilityFE!AO3:AP3)</f>
        <v>290971.94279999996</v>
      </c>
      <c r="Y3" s="241">
        <f>SUM(DB_UtilityFE!AQ3)</f>
        <v>84676.131540000002</v>
      </c>
      <c r="Z3" s="241">
        <f>SUM(DB_UtilityFE!AR3:AS3)</f>
        <v>5.1931819645312505</v>
      </c>
      <c r="AA3" s="241">
        <f>SUM(DB_UtilityFE!AT3:AU3)</f>
        <v>1432.2864964968753</v>
      </c>
      <c r="AB3" s="241">
        <f>SUM(DB_UtilityFE!AV3:AW3)</f>
        <v>747.34339867968765</v>
      </c>
      <c r="AC3" s="241">
        <f>SUM(DB_UtilityFE!AX3:AY3)</f>
        <v>2212.3502345454544</v>
      </c>
      <c r="AD3" s="241">
        <f>SUM(DB_UtilityFE!AZ3:BA3)</f>
        <v>401499.90163636365</v>
      </c>
      <c r="AE3" s="241">
        <f>SUM(DB_UtilityFE!BB3)</f>
        <v>191453.18400000001</v>
      </c>
      <c r="AF3" s="241">
        <f>SUM(DB_UtilityFE!BC3:BE3)</f>
        <v>4867.0352499999999</v>
      </c>
      <c r="AG3" s="241">
        <f>SUM(DB_UtilityFE!BF3:BH3)</f>
        <v>1104121.7110000001</v>
      </c>
      <c r="AH3" s="241">
        <f>SUM(DB_UtilityFE!BI3:BJ3)</f>
        <v>509509.0615999999</v>
      </c>
      <c r="AI3" s="241">
        <f>SUM(DB_UtilityFE!BK3:BM3)</f>
        <v>28.209651359999999</v>
      </c>
      <c r="AJ3" s="241">
        <f>SUM(DB_UtilityFE!BN3:BP3)</f>
        <v>2349.5923440000001</v>
      </c>
      <c r="AK3" s="241">
        <f>SUM(DB_UtilityFE!BQ3:BR3)</f>
        <v>1067.6438520000002</v>
      </c>
      <c r="AL3" s="241">
        <f>SUM(DB_UtilityFE!BS3:BU3)</f>
        <v>0</v>
      </c>
      <c r="AM3" s="241">
        <f>SUM(DB_UtilityFE!BV3:BX3)</f>
        <v>0</v>
      </c>
      <c r="AN3" s="241">
        <f>SUM(DB_UtilityFE!BY3:BZ3)</f>
        <v>0</v>
      </c>
      <c r="AO3" s="205">
        <f>SUM(E3,H3,K3,N3,Q3,T3,W3,Z3,AC3,AF3,AI3,AL3)</f>
        <v>31931.057085393979</v>
      </c>
      <c r="AP3" s="205">
        <f>SUM(F3,I3,L3,O3,R3,U3,X3,AA3,AD3,AG3,AJ3,AM3)</f>
        <v>6461385.2624136396</v>
      </c>
      <c r="AQ3" s="205">
        <f>SUM(G3,J3,M3,P3,S3,V3,Y3,AB3,AE3,AH3,AK3,AN3)</f>
        <v>2435539.850857175</v>
      </c>
    </row>
    <row r="4" spans="1:43" x14ac:dyDescent="0.2">
      <c r="A4" s="203">
        <v>12</v>
      </c>
      <c r="B4" s="203" t="s">
        <v>33</v>
      </c>
      <c r="C4" s="203">
        <v>1975</v>
      </c>
      <c r="D4" s="204" t="s">
        <v>200</v>
      </c>
      <c r="E4" s="241">
        <f>SUM(DB_UtilityFE!E4:G4)</f>
        <v>0</v>
      </c>
      <c r="F4" s="241">
        <f>SUM(DB_UtilityFE!H4:J4)</f>
        <v>0</v>
      </c>
      <c r="G4" s="241">
        <f>SUM(DB_UtilityFE!K4:L4)</f>
        <v>0</v>
      </c>
      <c r="H4" s="241">
        <f>SUM(DB_UtilityFE!M4:O4)</f>
        <v>1780.8672682666668</v>
      </c>
      <c r="I4" s="241">
        <f>SUM(DB_UtilityFE!P4:R4)</f>
        <v>434641.78830222227</v>
      </c>
      <c r="J4" s="241">
        <f>SUM(DB_UtilityFE!S4:T4)</f>
        <v>174877.90902613336</v>
      </c>
      <c r="K4" s="241">
        <f>SUM(DB_UtilityFE!U4:V4)</f>
        <v>3700.0675807199996</v>
      </c>
      <c r="L4" s="241">
        <f>SUM(DB_UtilityFE!W4:X4)</f>
        <v>437248.02508799994</v>
      </c>
      <c r="M4" s="241">
        <f>SUM(DB_UtilityFE!Y4)</f>
        <v>43884.382079999988</v>
      </c>
      <c r="N4" s="241">
        <f>SUM(DB_UtilityFE!Z4:AA4)</f>
        <v>0</v>
      </c>
      <c r="O4" s="241">
        <f>SUM(DB_UtilityFE!AB4:AC4)</f>
        <v>0</v>
      </c>
      <c r="P4" s="241">
        <f>SUM(DB_UtilityFE!AD4)</f>
        <v>0</v>
      </c>
      <c r="Q4" s="241">
        <f>SUM(DB_UtilityFE!AE4)</f>
        <v>4.9669199999999991</v>
      </c>
      <c r="R4" s="241">
        <f>SUM(DB_UtilityFE!AF4)</f>
        <v>677.67840000000001</v>
      </c>
      <c r="S4" s="241">
        <f>SUM(DB_UtilityFE!AG4)</f>
        <v>564.73199999999997</v>
      </c>
      <c r="T4" s="241">
        <f>SUM(DB_UtilityFE!AH4:AI4)</f>
        <v>117.85143644920223</v>
      </c>
      <c r="U4" s="241">
        <f>SUM(DB_UtilityFE!AJ4:AK4)</f>
        <v>37699.983215827779</v>
      </c>
      <c r="V4" s="241">
        <f>SUM(DB_UtilityFE!AL4)</f>
        <v>4538.9618408159986</v>
      </c>
      <c r="W4" s="241">
        <f>SUM(DB_UtilityFE!AM4:AN4)</f>
        <v>1360.3962240000001</v>
      </c>
      <c r="X4" s="241">
        <f>SUM(DB_UtilityFE!AO4:AP4)</f>
        <v>173787.19380000001</v>
      </c>
      <c r="Y4" s="241">
        <f>SUM(DB_UtilityFE!AQ4)</f>
        <v>50574.042090000003</v>
      </c>
      <c r="Z4" s="241">
        <f>SUM(DB_UtilityFE!AR4:AS4)</f>
        <v>3.6786774140625011</v>
      </c>
      <c r="AA4" s="241">
        <f>SUM(DB_UtilityFE!AT4:AU4)</f>
        <v>1014.5841260937505</v>
      </c>
      <c r="AB4" s="241">
        <f>SUM(DB_UtilityFE!AV4:AW4)</f>
        <v>529.39321210937521</v>
      </c>
      <c r="AC4" s="241">
        <f>SUM(DB_UtilityFE!AX4:AY4)</f>
        <v>6854.3927025454541</v>
      </c>
      <c r="AD4" s="241">
        <f>SUM(DB_UtilityFE!AZ4:BA4)</f>
        <v>1243943.1844363636</v>
      </c>
      <c r="AE4" s="241">
        <f>SUM(DB_UtilityFE!BB4)</f>
        <v>593167.97440000006</v>
      </c>
      <c r="AF4" s="241">
        <f>SUM(DB_UtilityFE!BC4:BE4)</f>
        <v>2438.0317500000001</v>
      </c>
      <c r="AG4" s="241">
        <f>SUM(DB_UtilityFE!BF4:BH4)</f>
        <v>553084.91700000002</v>
      </c>
      <c r="AH4" s="241">
        <f>SUM(DB_UtilityFE!BI4:BJ4)</f>
        <v>255227.09519999998</v>
      </c>
      <c r="AI4" s="241">
        <f>SUM(DB_UtilityFE!BK4:BM4)</f>
        <v>0</v>
      </c>
      <c r="AJ4" s="241">
        <f>SUM(DB_UtilityFE!BN4:BP4)</f>
        <v>0</v>
      </c>
      <c r="AK4" s="241">
        <f>SUM(DB_UtilityFE!BQ4:BR4)</f>
        <v>0</v>
      </c>
      <c r="AL4" s="241">
        <f>SUM(DB_UtilityFE!BS4:BU4)</f>
        <v>0</v>
      </c>
      <c r="AM4" s="241">
        <f>SUM(DB_UtilityFE!BV4:BX4)</f>
        <v>0</v>
      </c>
      <c r="AN4" s="241">
        <f>SUM(DB_UtilityFE!BY4:BZ4)</f>
        <v>0</v>
      </c>
      <c r="AO4" s="205">
        <f t="shared" ref="AO4:AO67" si="0">SUM(E4,H4,K4,N4,Q4,T4,W4,Z4,AC4,AF4,AI4,AL4)</f>
        <v>16260.252559395385</v>
      </c>
      <c r="AP4" s="205">
        <f t="shared" ref="AP4:AP67" si="1">SUM(F4,I4,L4,O4,R4,U4,X4,AA4,AD4,AG4,AJ4,AM4)</f>
        <v>2882097.3543685074</v>
      </c>
      <c r="AQ4" s="205">
        <f t="shared" ref="AQ4:AQ67" si="2">SUM(G4,J4,M4,P4,S4,V4,Y4,AB4,AE4,AH4,AK4,AN4)</f>
        <v>1123364.4898490589</v>
      </c>
    </row>
    <row r="5" spans="1:43" x14ac:dyDescent="0.2">
      <c r="A5" s="203">
        <v>13</v>
      </c>
      <c r="B5" s="203" t="s">
        <v>34</v>
      </c>
      <c r="C5" s="203">
        <v>1975</v>
      </c>
      <c r="D5" s="204" t="s">
        <v>200</v>
      </c>
      <c r="E5" s="241">
        <f>SUM(DB_UtilityFE!E5:G5)</f>
        <v>0</v>
      </c>
      <c r="F5" s="241">
        <f>SUM(DB_UtilityFE!H5:J5)</f>
        <v>0</v>
      </c>
      <c r="G5" s="241">
        <f>SUM(DB_UtilityFE!K5:L5)</f>
        <v>0</v>
      </c>
      <c r="H5" s="241">
        <f>SUM(DB_UtilityFE!M5:O5)</f>
        <v>389.06107600000007</v>
      </c>
      <c r="I5" s="241">
        <f>SUM(DB_UtilityFE!P5:R5)</f>
        <v>94954.972133333329</v>
      </c>
      <c r="J5" s="241">
        <f>SUM(DB_UtilityFE!S5:T5)</f>
        <v>38205.086177230769</v>
      </c>
      <c r="K5" s="241">
        <f>SUM(DB_UtilityFE!U5:V5)</f>
        <v>9644.7354620400001</v>
      </c>
      <c r="L5" s="241">
        <f>SUM(DB_UtilityFE!W5:X5)</f>
        <v>1139747.164416</v>
      </c>
      <c r="M5" s="241">
        <f>SUM(DB_UtilityFE!Y5)</f>
        <v>114390.68256</v>
      </c>
      <c r="N5" s="241">
        <f>SUM(DB_UtilityFE!Z5:AA5)</f>
        <v>226.35759999999999</v>
      </c>
      <c r="O5" s="241">
        <f>SUM(DB_UtilityFE!AB5:AC5)</f>
        <v>36270.079999999994</v>
      </c>
      <c r="P5" s="241">
        <f>SUM(DB_UtilityFE!AD5)</f>
        <v>5187.5599999999995</v>
      </c>
      <c r="Q5" s="241">
        <f>SUM(DB_UtilityFE!AE5)</f>
        <v>13.659029999999998</v>
      </c>
      <c r="R5" s="241">
        <f>SUM(DB_UtilityFE!AF5)</f>
        <v>1863.6156000000001</v>
      </c>
      <c r="S5" s="241">
        <f>SUM(DB_UtilityFE!AG5)</f>
        <v>1553.0129999999999</v>
      </c>
      <c r="T5" s="241">
        <f>SUM(DB_UtilityFE!AH5:AI5)</f>
        <v>152.04290257952636</v>
      </c>
      <c r="U5" s="241">
        <f>SUM(DB_UtilityFE!AJ5:AK5)</f>
        <v>48637.632667333368</v>
      </c>
      <c r="V5" s="241">
        <f>SUM(DB_UtilityFE!AL5)</f>
        <v>5855.8211403119994</v>
      </c>
      <c r="W5" s="241">
        <f>SUM(DB_UtilityFE!AM5:AN5)</f>
        <v>1000.3931519999999</v>
      </c>
      <c r="X5" s="241">
        <f>SUM(DB_UtilityFE!AO5:AP5)</f>
        <v>127797.70739999997</v>
      </c>
      <c r="Y5" s="241">
        <f>SUM(DB_UtilityFE!AQ5)</f>
        <v>37190.580570000006</v>
      </c>
      <c r="Z5" s="241">
        <f>SUM(DB_UtilityFE!AR5:AS5)</f>
        <v>34.561521350156262</v>
      </c>
      <c r="AA5" s="241">
        <f>SUM(DB_UtilityFE!AT5:AU5)</f>
        <v>9532.1135801343789</v>
      </c>
      <c r="AB5" s="241">
        <f>SUM(DB_UtilityFE!AV5:AW5)</f>
        <v>4973.6991705234395</v>
      </c>
      <c r="AC5" s="241">
        <f>SUM(DB_UtilityFE!AX5:AY5)</f>
        <v>46487.217858272721</v>
      </c>
      <c r="AD5" s="241">
        <f>SUM(DB_UtilityFE!AZ5:BA5)</f>
        <v>8436554.531918183</v>
      </c>
      <c r="AE5" s="241">
        <f>SUM(DB_UtilityFE!BB5)</f>
        <v>4022928.0767999999</v>
      </c>
      <c r="AF5" s="241">
        <f>SUM(DB_UtilityFE!BC5:BE5)</f>
        <v>1266.1109999999999</v>
      </c>
      <c r="AG5" s="241">
        <f>SUM(DB_UtilityFE!BF5:BH5)</f>
        <v>287226.32400000002</v>
      </c>
      <c r="AH5" s="241">
        <f>SUM(DB_UtilityFE!BI5:BJ5)</f>
        <v>132543.73439999999</v>
      </c>
      <c r="AI5" s="241">
        <f>SUM(DB_UtilityFE!BK5:BM5)</f>
        <v>0</v>
      </c>
      <c r="AJ5" s="241">
        <f>SUM(DB_UtilityFE!BN5:BP5)</f>
        <v>0</v>
      </c>
      <c r="AK5" s="241">
        <f>SUM(DB_UtilityFE!BQ5:BR5)</f>
        <v>0</v>
      </c>
      <c r="AL5" s="241">
        <f>SUM(DB_UtilityFE!BS5:BU5)</f>
        <v>0</v>
      </c>
      <c r="AM5" s="241">
        <f>SUM(DB_UtilityFE!BV5:BX5)</f>
        <v>0</v>
      </c>
      <c r="AN5" s="241">
        <f>SUM(DB_UtilityFE!BY5:BZ5)</f>
        <v>0</v>
      </c>
      <c r="AO5" s="205">
        <f t="shared" si="0"/>
        <v>59214.139602242401</v>
      </c>
      <c r="AP5" s="205">
        <f t="shared" si="1"/>
        <v>10182584.141714983</v>
      </c>
      <c r="AQ5" s="205">
        <f t="shared" si="2"/>
        <v>4362828.2538180668</v>
      </c>
    </row>
    <row r="6" spans="1:43" x14ac:dyDescent="0.2">
      <c r="A6" s="203">
        <v>14</v>
      </c>
      <c r="B6" s="203" t="s">
        <v>35</v>
      </c>
      <c r="C6" s="203">
        <v>1975</v>
      </c>
      <c r="D6" s="204" t="s">
        <v>200</v>
      </c>
      <c r="E6" s="241">
        <f>SUM(DB_UtilityFE!E6:G6)</f>
        <v>0</v>
      </c>
      <c r="F6" s="241">
        <f>SUM(DB_UtilityFE!H6:J6)</f>
        <v>0</v>
      </c>
      <c r="G6" s="241">
        <f>SUM(DB_UtilityFE!K6:L6)</f>
        <v>0</v>
      </c>
      <c r="H6" s="241">
        <f>SUM(DB_UtilityFE!M6:O6)</f>
        <v>485.88566093333338</v>
      </c>
      <c r="I6" s="241">
        <f>SUM(DB_UtilityFE!P6:R6)</f>
        <v>118586.16099111112</v>
      </c>
      <c r="J6" s="241">
        <f>SUM(DB_UtilityFE!S6:T6)</f>
        <v>47713.08335208206</v>
      </c>
      <c r="K6" s="241">
        <f>SUM(DB_UtilityFE!U6:V6)</f>
        <v>783.09373716000016</v>
      </c>
      <c r="L6" s="241">
        <f>SUM(DB_UtilityFE!W6:X6)</f>
        <v>92540.523264000003</v>
      </c>
      <c r="M6" s="241">
        <f>SUM(DB_UtilityFE!Y6)</f>
        <v>9287.8262400000003</v>
      </c>
      <c r="N6" s="241">
        <f>SUM(DB_UtilityFE!Z6:AA6)</f>
        <v>0</v>
      </c>
      <c r="O6" s="241">
        <f>SUM(DB_UtilityFE!AB6:AC6)</f>
        <v>0</v>
      </c>
      <c r="P6" s="241">
        <f>SUM(DB_UtilityFE!AD6)</f>
        <v>0</v>
      </c>
      <c r="Q6" s="241">
        <f>SUM(DB_UtilityFE!AE6)</f>
        <v>0.27593999999999996</v>
      </c>
      <c r="R6" s="241">
        <f>SUM(DB_UtilityFE!AF6)</f>
        <v>37.648800000000001</v>
      </c>
      <c r="S6" s="241">
        <f>SUM(DB_UtilityFE!AG6)</f>
        <v>31.374000000000002</v>
      </c>
      <c r="T6" s="241">
        <f>SUM(DB_UtilityFE!AH6:AI6)</f>
        <v>2.316443114092507</v>
      </c>
      <c r="U6" s="241">
        <f>SUM(DB_UtilityFE!AJ6:AK6)</f>
        <v>741.01656418374955</v>
      </c>
      <c r="V6" s="241">
        <f>SUM(DB_UtilityFE!AL6)</f>
        <v>89.216111556000001</v>
      </c>
      <c r="W6" s="241">
        <f>SUM(DB_UtilityFE!AM6:AN6)</f>
        <v>176.85465599999998</v>
      </c>
      <c r="X6" s="241">
        <f>SUM(DB_UtilityFE!AO6:AP6)</f>
        <v>22592.7372</v>
      </c>
      <c r="Y6" s="241">
        <f>SUM(DB_UtilityFE!AQ6)</f>
        <v>6574.7424600000004</v>
      </c>
      <c r="Z6" s="241">
        <f>SUM(DB_UtilityFE!AR6:AS6)</f>
        <v>5.2487091707812521</v>
      </c>
      <c r="AA6" s="241">
        <f>SUM(DB_UtilityFE!AT6:AU6)</f>
        <v>1447.6009738718756</v>
      </c>
      <c r="AB6" s="241">
        <f>SUM(DB_UtilityFE!AV6:AW6)</f>
        <v>755.33423961718779</v>
      </c>
      <c r="AC6" s="241">
        <f>SUM(DB_UtilityFE!AX6:AY6)</f>
        <v>604.92039972727275</v>
      </c>
      <c r="AD6" s="241">
        <f>SUM(DB_UtilityFE!AZ6:BA6)</f>
        <v>109781.65988181818</v>
      </c>
      <c r="AE6" s="241">
        <f>SUM(DB_UtilityFE!BB6)</f>
        <v>52348.825600000004</v>
      </c>
      <c r="AF6" s="241">
        <f>SUM(DB_UtilityFE!BC6:BE6)</f>
        <v>572.82225000000005</v>
      </c>
      <c r="AG6" s="241">
        <f>SUM(DB_UtilityFE!BF6:BH6)</f>
        <v>129948.81900000002</v>
      </c>
      <c r="AH6" s="241">
        <f>SUM(DB_UtilityFE!BI6:BJ6)</f>
        <v>59966.306399999987</v>
      </c>
      <c r="AI6" s="241">
        <f>SUM(DB_UtilityFE!BK6:BM6)</f>
        <v>0</v>
      </c>
      <c r="AJ6" s="241">
        <f>SUM(DB_UtilityFE!BN6:BP6)</f>
        <v>0</v>
      </c>
      <c r="AK6" s="241">
        <f>SUM(DB_UtilityFE!BQ6:BR6)</f>
        <v>0</v>
      </c>
      <c r="AL6" s="241">
        <f>SUM(DB_UtilityFE!BS6:BU6)</f>
        <v>0</v>
      </c>
      <c r="AM6" s="241">
        <f>SUM(DB_UtilityFE!BV6:BX6)</f>
        <v>0</v>
      </c>
      <c r="AN6" s="241">
        <f>SUM(DB_UtilityFE!BY6:BZ6)</f>
        <v>0</v>
      </c>
      <c r="AO6" s="205">
        <f t="shared" si="0"/>
        <v>2631.4177961054802</v>
      </c>
      <c r="AP6" s="205">
        <f t="shared" si="1"/>
        <v>475676.16667498497</v>
      </c>
      <c r="AQ6" s="205">
        <f t="shared" si="2"/>
        <v>176766.70840325527</v>
      </c>
    </row>
    <row r="7" spans="1:43" x14ac:dyDescent="0.2">
      <c r="A7" s="203">
        <v>15</v>
      </c>
      <c r="B7" s="203" t="s">
        <v>36</v>
      </c>
      <c r="C7" s="203">
        <v>1975</v>
      </c>
      <c r="D7" s="204" t="s">
        <v>200</v>
      </c>
      <c r="E7" s="241">
        <f>SUM(DB_UtilityFE!E7:G7)</f>
        <v>25.068386933333333</v>
      </c>
      <c r="F7" s="241">
        <f>SUM(DB_UtilityFE!H7:J7)</f>
        <v>2715.8642266666666</v>
      </c>
      <c r="G7" s="241">
        <f>SUM(DB_UtilityFE!K7:L7)</f>
        <v>1329.9294600000001</v>
      </c>
      <c r="H7" s="241">
        <f>SUM(DB_UtilityFE!M7:O7)</f>
        <v>23604.423617733337</v>
      </c>
      <c r="I7" s="241">
        <f>SUM(DB_UtilityFE!P7:R7)</f>
        <v>5760939.6701644454</v>
      </c>
      <c r="J7" s="241">
        <f>SUM(DB_UtilityFE!S7:T7)</f>
        <v>2317911.233246482</v>
      </c>
      <c r="K7" s="241">
        <f>SUM(DB_UtilityFE!U7:V7)</f>
        <v>18623.136664439997</v>
      </c>
      <c r="L7" s="241">
        <f>SUM(DB_UtilityFE!W7:X7)</f>
        <v>2200751.6213759999</v>
      </c>
      <c r="M7" s="241">
        <f>SUM(DB_UtilityFE!Y7)</f>
        <v>220878.35615999997</v>
      </c>
      <c r="N7" s="241">
        <f>SUM(DB_UtilityFE!Z7:AA7)</f>
        <v>702.51697999999999</v>
      </c>
      <c r="O7" s="241">
        <f>SUM(DB_UtilityFE!AB7:AC7)</f>
        <v>112566.784</v>
      </c>
      <c r="P7" s="241">
        <f>SUM(DB_UtilityFE!AD7)</f>
        <v>16099.963</v>
      </c>
      <c r="Q7" s="241">
        <f>SUM(DB_UtilityFE!AE7)</f>
        <v>47.04777</v>
      </c>
      <c r="R7" s="241">
        <f>SUM(DB_UtilityFE!AF7)</f>
        <v>6419.1204000000007</v>
      </c>
      <c r="S7" s="241">
        <f>SUM(DB_UtilityFE!AG7)</f>
        <v>5349.2670000000007</v>
      </c>
      <c r="T7" s="241">
        <f>SUM(DB_UtilityFE!AH7:AI7)</f>
        <v>3170.3108477681594</v>
      </c>
      <c r="U7" s="241">
        <f>SUM(DB_UtilityFE!AJ7:AK7)</f>
        <v>1014163.84348725</v>
      </c>
      <c r="V7" s="241">
        <f>SUM(DB_UtilityFE!AL7)</f>
        <v>122102.20252807198</v>
      </c>
      <c r="W7" s="241">
        <f>SUM(DB_UtilityFE!AM7:AN7)</f>
        <v>3155.691264</v>
      </c>
      <c r="X7" s="241">
        <f>SUM(DB_UtilityFE!AO7:AP7)</f>
        <v>403131.61680000002</v>
      </c>
      <c r="Y7" s="241">
        <f>SUM(DB_UtilityFE!AQ7)</f>
        <v>117315.86724000001</v>
      </c>
      <c r="Z7" s="241">
        <f>SUM(DB_UtilityFE!AR7:AS7)</f>
        <v>67.640466293437527</v>
      </c>
      <c r="AA7" s="241">
        <f>SUM(DB_UtilityFE!AT7:AU7)</f>
        <v>18655.330614356255</v>
      </c>
      <c r="AB7" s="241">
        <f>SUM(DB_UtilityFE!AV7:AW7)</f>
        <v>9734.0428880156287</v>
      </c>
      <c r="AC7" s="241">
        <f>SUM(DB_UtilityFE!AX7:AY7)</f>
        <v>88930.306204090899</v>
      </c>
      <c r="AD7" s="241">
        <f>SUM(DB_UtilityFE!AZ7:BA7)</f>
        <v>16139175.721772727</v>
      </c>
      <c r="AE7" s="241">
        <f>SUM(DB_UtilityFE!BB7)</f>
        <v>7695883.7760000005</v>
      </c>
      <c r="AF7" s="241">
        <f>SUM(DB_UtilityFE!BC7:BE7)</f>
        <v>11404.83575</v>
      </c>
      <c r="AG7" s="241">
        <f>SUM(DB_UtilityFE!BF7:BH7)</f>
        <v>2587268.4529999997</v>
      </c>
      <c r="AH7" s="241">
        <f>SUM(DB_UtilityFE!BI7:BJ7)</f>
        <v>1193923.3767999997</v>
      </c>
      <c r="AI7" s="241">
        <f>SUM(DB_UtilityFE!BK7:BM7)</f>
        <v>0</v>
      </c>
      <c r="AJ7" s="241">
        <f>SUM(DB_UtilityFE!BN7:BP7)</f>
        <v>0</v>
      </c>
      <c r="AK7" s="241">
        <f>SUM(DB_UtilityFE!BQ7:BR7)</f>
        <v>0</v>
      </c>
      <c r="AL7" s="241">
        <f>SUM(DB_UtilityFE!BS7:BU7)</f>
        <v>0</v>
      </c>
      <c r="AM7" s="241">
        <f>SUM(DB_UtilityFE!BV7:BX7)</f>
        <v>0</v>
      </c>
      <c r="AN7" s="241">
        <f>SUM(DB_UtilityFE!BY7:BZ7)</f>
        <v>0</v>
      </c>
      <c r="AO7" s="205">
        <f t="shared" si="0"/>
        <v>149730.97795125915</v>
      </c>
      <c r="AP7" s="205">
        <f t="shared" si="1"/>
        <v>28245788.025841445</v>
      </c>
      <c r="AQ7" s="205">
        <f t="shared" si="2"/>
        <v>11700528.014322571</v>
      </c>
    </row>
    <row r="8" spans="1:43" x14ac:dyDescent="0.2">
      <c r="A8" s="203">
        <v>16</v>
      </c>
      <c r="B8" s="203" t="s">
        <v>37</v>
      </c>
      <c r="C8" s="203">
        <v>1975</v>
      </c>
      <c r="D8" s="204" t="s">
        <v>200</v>
      </c>
      <c r="E8" s="241">
        <f>SUM(DB_UtilityFE!E8:G8)</f>
        <v>0</v>
      </c>
      <c r="F8" s="241">
        <f>SUM(DB_UtilityFE!H8:J8)</f>
        <v>0</v>
      </c>
      <c r="G8" s="241">
        <f>SUM(DB_UtilityFE!K8:L8)</f>
        <v>0</v>
      </c>
      <c r="H8" s="241">
        <f>SUM(DB_UtilityFE!M8:O8)</f>
        <v>102.7423424</v>
      </c>
      <c r="I8" s="241">
        <f>SUM(DB_UtilityFE!P8:R8)</f>
        <v>25075.487786666665</v>
      </c>
      <c r="J8" s="241">
        <f>SUM(DB_UtilityFE!S8:T8)</f>
        <v>10089.110136123076</v>
      </c>
      <c r="K8" s="241">
        <f>SUM(DB_UtilityFE!U8:V8)</f>
        <v>2023.1599122000002</v>
      </c>
      <c r="L8" s="241">
        <f>SUM(DB_UtilityFE!W8:X8)</f>
        <v>239082.84288000001</v>
      </c>
      <c r="M8" s="241">
        <f>SUM(DB_UtilityFE!Y8)</f>
        <v>23995.540799999999</v>
      </c>
      <c r="N8" s="241">
        <f>SUM(DB_UtilityFE!Z8:AA8)</f>
        <v>0.80842000000000003</v>
      </c>
      <c r="O8" s="241">
        <f>SUM(DB_UtilityFE!AB8:AC8)</f>
        <v>129.536</v>
      </c>
      <c r="P8" s="241">
        <f>SUM(DB_UtilityFE!AD8)</f>
        <v>18.527000000000001</v>
      </c>
      <c r="Q8" s="241">
        <f>SUM(DB_UtilityFE!AE8)</f>
        <v>0.96578999999999982</v>
      </c>
      <c r="R8" s="241">
        <f>SUM(DB_UtilityFE!AF8)</f>
        <v>131.77080000000001</v>
      </c>
      <c r="S8" s="241">
        <f>SUM(DB_UtilityFE!AG8)</f>
        <v>109.809</v>
      </c>
      <c r="T8" s="241">
        <f>SUM(DB_UtilityFE!AH8:AI8)</f>
        <v>14.18582105407064</v>
      </c>
      <c r="U8" s="241">
        <f>SUM(DB_UtilityFE!AJ8:AK8)</f>
        <v>4537.9609426459365</v>
      </c>
      <c r="V8" s="241">
        <f>SUM(DB_UtilityFE!AL8)</f>
        <v>546.356517876</v>
      </c>
      <c r="W8" s="241">
        <f>SUM(DB_UtilityFE!AM8:AN8)</f>
        <v>20.769407999999999</v>
      </c>
      <c r="X8" s="241">
        <f>SUM(DB_UtilityFE!AO8:AP8)</f>
        <v>2653.2395999999999</v>
      </c>
      <c r="Y8" s="241">
        <f>SUM(DB_UtilityFE!AQ8)</f>
        <v>772.12278000000003</v>
      </c>
      <c r="Z8" s="241">
        <f>SUM(DB_UtilityFE!AR8:AS8)</f>
        <v>5.1612538209375014</v>
      </c>
      <c r="AA8" s="241">
        <f>SUM(DB_UtilityFE!AT8:AU8)</f>
        <v>1423.4806720062506</v>
      </c>
      <c r="AB8" s="241">
        <f>SUM(DB_UtilityFE!AV8:AW8)</f>
        <v>742.74866514062535</v>
      </c>
      <c r="AC8" s="241">
        <f>SUM(DB_UtilityFE!AX8:AY8)</f>
        <v>3209.798737727273</v>
      </c>
      <c r="AD8" s="241">
        <f>SUM(DB_UtilityFE!AZ8:BA8)</f>
        <v>582518.0196818182</v>
      </c>
      <c r="AE8" s="241">
        <f>SUM(DB_UtilityFE!BB8)</f>
        <v>277770.75200000004</v>
      </c>
      <c r="AF8" s="241">
        <f>SUM(DB_UtilityFE!BC8:BE8)</f>
        <v>156.71424999999999</v>
      </c>
      <c r="AG8" s="241">
        <f>SUM(DB_UtilityFE!BF8:BH8)</f>
        <v>35551.747000000003</v>
      </c>
      <c r="AH8" s="241">
        <f>SUM(DB_UtilityFE!BI8:BJ8)</f>
        <v>16405.743199999997</v>
      </c>
      <c r="AI8" s="241">
        <f>SUM(DB_UtilityFE!BK8:BM8)</f>
        <v>0</v>
      </c>
      <c r="AJ8" s="241">
        <f>SUM(DB_UtilityFE!BN8:BP8)</f>
        <v>0</v>
      </c>
      <c r="AK8" s="241">
        <f>SUM(DB_UtilityFE!BQ8:BR8)</f>
        <v>0</v>
      </c>
      <c r="AL8" s="241">
        <f>SUM(DB_UtilityFE!BS8:BU8)</f>
        <v>0</v>
      </c>
      <c r="AM8" s="241">
        <f>SUM(DB_UtilityFE!BV8:BX8)</f>
        <v>0</v>
      </c>
      <c r="AN8" s="241">
        <f>SUM(DB_UtilityFE!BY8:BZ8)</f>
        <v>0</v>
      </c>
      <c r="AO8" s="205">
        <f t="shared" si="0"/>
        <v>5534.3059352022819</v>
      </c>
      <c r="AP8" s="205">
        <f t="shared" si="1"/>
        <v>891104.08536313707</v>
      </c>
      <c r="AQ8" s="205">
        <f t="shared" si="2"/>
        <v>330450.71009913972</v>
      </c>
    </row>
    <row r="9" spans="1:43" x14ac:dyDescent="0.2">
      <c r="A9" s="203">
        <v>17</v>
      </c>
      <c r="B9" s="203" t="s">
        <v>38</v>
      </c>
      <c r="C9" s="203">
        <v>1975</v>
      </c>
      <c r="D9" s="204" t="s">
        <v>200</v>
      </c>
      <c r="E9" s="241">
        <f>SUM(DB_UtilityFE!E9:G9)</f>
        <v>0</v>
      </c>
      <c r="F9" s="241">
        <f>SUM(DB_UtilityFE!H9:J9)</f>
        <v>0</v>
      </c>
      <c r="G9" s="241">
        <f>SUM(DB_UtilityFE!K9:L9)</f>
        <v>0</v>
      </c>
      <c r="H9" s="241">
        <f>SUM(DB_UtilityFE!M9:O9)</f>
        <v>0</v>
      </c>
      <c r="I9" s="241">
        <f>SUM(DB_UtilityFE!P9:R9)</f>
        <v>0</v>
      </c>
      <c r="J9" s="241">
        <f>SUM(DB_UtilityFE!S9:T9)</f>
        <v>0</v>
      </c>
      <c r="K9" s="241">
        <f>SUM(DB_UtilityFE!U9:V9)</f>
        <v>0</v>
      </c>
      <c r="L9" s="241">
        <f>SUM(DB_UtilityFE!W9:X9)</f>
        <v>0</v>
      </c>
      <c r="M9" s="241">
        <f>SUM(DB_UtilityFE!Y9)</f>
        <v>0</v>
      </c>
      <c r="N9" s="241">
        <f>SUM(DB_UtilityFE!Z9:AA9)</f>
        <v>0</v>
      </c>
      <c r="O9" s="241">
        <f>SUM(DB_UtilityFE!AB9:AC9)</f>
        <v>0</v>
      </c>
      <c r="P9" s="241">
        <f>SUM(DB_UtilityFE!AD9)</f>
        <v>0</v>
      </c>
      <c r="Q9" s="241">
        <f>SUM(DB_UtilityFE!AE9)</f>
        <v>0</v>
      </c>
      <c r="R9" s="241">
        <f>SUM(DB_UtilityFE!AF9)</f>
        <v>0</v>
      </c>
      <c r="S9" s="241">
        <f>SUM(DB_UtilityFE!AG9)</f>
        <v>0</v>
      </c>
      <c r="T9" s="241">
        <f>SUM(DB_UtilityFE!AH9:AI9)</f>
        <v>0</v>
      </c>
      <c r="U9" s="241">
        <f>SUM(DB_UtilityFE!AJ9:AK9)</f>
        <v>0</v>
      </c>
      <c r="V9" s="241">
        <f>SUM(DB_UtilityFE!AL9)</f>
        <v>0</v>
      </c>
      <c r="W9" s="241">
        <f>SUM(DB_UtilityFE!AM9:AN9)</f>
        <v>0</v>
      </c>
      <c r="X9" s="241">
        <f>SUM(DB_UtilityFE!AO9:AP9)</f>
        <v>0</v>
      </c>
      <c r="Y9" s="241">
        <f>SUM(DB_UtilityFE!AQ9)</f>
        <v>0</v>
      </c>
      <c r="Z9" s="241">
        <f>SUM(DB_UtilityFE!AR9:AS9)</f>
        <v>0</v>
      </c>
      <c r="AA9" s="241">
        <f>SUM(DB_UtilityFE!AT9:AU9)</f>
        <v>0</v>
      </c>
      <c r="AB9" s="241">
        <f>SUM(DB_UtilityFE!AV9:AW9)</f>
        <v>0</v>
      </c>
      <c r="AC9" s="241">
        <f>SUM(DB_UtilityFE!AX9:AY9)</f>
        <v>0</v>
      </c>
      <c r="AD9" s="241">
        <f>SUM(DB_UtilityFE!AZ9:BA9)</f>
        <v>0</v>
      </c>
      <c r="AE9" s="241">
        <f>SUM(DB_UtilityFE!BB9)</f>
        <v>0</v>
      </c>
      <c r="AF9" s="241">
        <f>SUM(DB_UtilityFE!BC9:BE9)</f>
        <v>0</v>
      </c>
      <c r="AG9" s="241">
        <f>SUM(DB_UtilityFE!BF9:BH9)</f>
        <v>0</v>
      </c>
      <c r="AH9" s="241">
        <f>SUM(DB_UtilityFE!BI9:BJ9)</f>
        <v>0</v>
      </c>
      <c r="AI9" s="241">
        <f>SUM(DB_UtilityFE!BK9:BM9)</f>
        <v>0</v>
      </c>
      <c r="AJ9" s="241">
        <f>SUM(DB_UtilityFE!BN9:BP9)</f>
        <v>0</v>
      </c>
      <c r="AK9" s="241">
        <f>SUM(DB_UtilityFE!BQ9:BR9)</f>
        <v>0</v>
      </c>
      <c r="AL9" s="241">
        <f>SUM(DB_UtilityFE!BS9:BU9)</f>
        <v>0</v>
      </c>
      <c r="AM9" s="241">
        <f>SUM(DB_UtilityFE!BV9:BX9)</f>
        <v>0</v>
      </c>
      <c r="AN9" s="241">
        <f>SUM(DB_UtilityFE!BY9:BZ9)</f>
        <v>0</v>
      </c>
      <c r="AO9" s="205">
        <f t="shared" si="0"/>
        <v>0</v>
      </c>
      <c r="AP9" s="205">
        <f t="shared" si="1"/>
        <v>0</v>
      </c>
      <c r="AQ9" s="205">
        <f t="shared" si="2"/>
        <v>0</v>
      </c>
    </row>
    <row r="10" spans="1:43" x14ac:dyDescent="0.2">
      <c r="A10" s="203">
        <v>21</v>
      </c>
      <c r="B10" s="203" t="s">
        <v>39</v>
      </c>
      <c r="C10" s="203">
        <v>1975</v>
      </c>
      <c r="D10" s="204" t="s">
        <v>201</v>
      </c>
      <c r="E10" s="241">
        <f>SUM(DB_UtilityFE!E10:G10)</f>
        <v>143.32577746666666</v>
      </c>
      <c r="F10" s="241">
        <f>SUM(DB_UtilityFE!H10:J10)</f>
        <v>15527.658513333332</v>
      </c>
      <c r="G10" s="241">
        <f>SUM(DB_UtilityFE!K10:L10)</f>
        <v>7603.7271300000002</v>
      </c>
      <c r="H10" s="241">
        <f>SUM(DB_UtilityFE!M10:O10)</f>
        <v>112584.07670600002</v>
      </c>
      <c r="I10" s="241">
        <f>SUM(DB_UtilityFE!P10:R10)</f>
        <v>27477479.824466668</v>
      </c>
      <c r="J10" s="241">
        <f>SUM(DB_UtilityFE!S10:T10)</f>
        <v>11055550.447140308</v>
      </c>
      <c r="K10" s="241">
        <f>SUM(DB_UtilityFE!U10:V10)</f>
        <v>14757.99533964</v>
      </c>
      <c r="L10" s="241">
        <f>SUM(DB_UtilityFE!W10:X10)</f>
        <v>1743996.3394559997</v>
      </c>
      <c r="M10" s="241">
        <f>SUM(DB_UtilityFE!Y10)</f>
        <v>175036.12895999997</v>
      </c>
      <c r="N10" s="241">
        <f>SUM(DB_UtilityFE!Z10:AA10)</f>
        <v>6.0631500000000003</v>
      </c>
      <c r="O10" s="241">
        <f>SUM(DB_UtilityFE!AB10:AC10)</f>
        <v>971.52</v>
      </c>
      <c r="P10" s="241">
        <f>SUM(DB_UtilityFE!AD10)</f>
        <v>138.95249999999999</v>
      </c>
      <c r="Q10" s="241">
        <f>SUM(DB_UtilityFE!AE10)</f>
        <v>11.313539999999998</v>
      </c>
      <c r="R10" s="241">
        <f>SUM(DB_UtilityFE!AF10)</f>
        <v>1543.6007999999999</v>
      </c>
      <c r="S10" s="241">
        <f>SUM(DB_UtilityFE!AG10)</f>
        <v>1286.3340000000001</v>
      </c>
      <c r="T10" s="241">
        <f>SUM(DB_UtilityFE!AH10:AI10)</f>
        <v>1346.2937649210037</v>
      </c>
      <c r="U10" s="241">
        <f>SUM(DB_UtilityFE!AJ10:AK10)</f>
        <v>430671.47817899165</v>
      </c>
      <c r="V10" s="241">
        <f>SUM(DB_UtilityFE!AL10)</f>
        <v>51851.519248463992</v>
      </c>
      <c r="W10" s="241">
        <f>SUM(DB_UtilityFE!AM10:AN10)</f>
        <v>6900.7931520000002</v>
      </c>
      <c r="X10" s="241">
        <f>SUM(DB_UtilityFE!AO10:AP10)</f>
        <v>881558.95739999996</v>
      </c>
      <c r="Y10" s="241">
        <f>SUM(DB_UtilityFE!AQ10)</f>
        <v>256543.64307000002</v>
      </c>
      <c r="Z10" s="241">
        <f>SUM(DB_UtilityFE!AR10:AS10)</f>
        <v>260.69745698343758</v>
      </c>
      <c r="AA10" s="241">
        <f>SUM(DB_UtilityFE!AT10:AU10)</f>
        <v>71900.705551756284</v>
      </c>
      <c r="AB10" s="241">
        <f>SUM(DB_UtilityFE!AV10:AW10)</f>
        <v>37516.598659515643</v>
      </c>
      <c r="AC10" s="241">
        <f>SUM(DB_UtilityFE!AX10:AY10)</f>
        <v>51194.496294727272</v>
      </c>
      <c r="AD10" s="241">
        <f>SUM(DB_UtilityFE!AZ10:BA10)</f>
        <v>9290836.9143818188</v>
      </c>
      <c r="AE10" s="241">
        <f>SUM(DB_UtilityFE!BB10)</f>
        <v>4430288.2816000003</v>
      </c>
      <c r="AF10" s="241">
        <f>SUM(DB_UtilityFE!BC10:BE10)</f>
        <v>19852.582750000001</v>
      </c>
      <c r="AG10" s="241">
        <f>SUM(DB_UtilityFE!BF10:BH10)</f>
        <v>4503700.2010000004</v>
      </c>
      <c r="AH10" s="241">
        <f>SUM(DB_UtilityFE!BI10:BJ10)</f>
        <v>2078281.8055999998</v>
      </c>
      <c r="AI10" s="241">
        <f>SUM(DB_UtilityFE!BK10:BM10)</f>
        <v>9.4032171200000025</v>
      </c>
      <c r="AJ10" s="241">
        <f>SUM(DB_UtilityFE!BN10:BP10)</f>
        <v>783.19744800000001</v>
      </c>
      <c r="AK10" s="241">
        <f>SUM(DB_UtilityFE!BQ10:BR10)</f>
        <v>355.88128400000005</v>
      </c>
      <c r="AL10" s="241">
        <f>SUM(DB_UtilityFE!BS10:BU10)</f>
        <v>0</v>
      </c>
      <c r="AM10" s="241">
        <f>SUM(DB_UtilityFE!BV10:BX10)</f>
        <v>0</v>
      </c>
      <c r="AN10" s="241">
        <f>SUM(DB_UtilityFE!BY10:BZ10)</f>
        <v>0</v>
      </c>
      <c r="AO10" s="205">
        <f t="shared" si="0"/>
        <v>207067.04114885841</v>
      </c>
      <c r="AP10" s="205">
        <f t="shared" si="1"/>
        <v>44418970.397196569</v>
      </c>
      <c r="AQ10" s="205">
        <f t="shared" si="2"/>
        <v>18094453.319192287</v>
      </c>
    </row>
    <row r="11" spans="1:43" x14ac:dyDescent="0.2">
      <c r="A11" s="203">
        <v>22</v>
      </c>
      <c r="B11" s="203" t="s">
        <v>40</v>
      </c>
      <c r="C11" s="203">
        <v>1975</v>
      </c>
      <c r="D11" s="204" t="s">
        <v>201</v>
      </c>
      <c r="E11" s="241">
        <f>SUM(DB_UtilityFE!E11:G11)</f>
        <v>611.9956201333332</v>
      </c>
      <c r="F11" s="241">
        <f>SUM(DB_UtilityFE!H11:J11)</f>
        <v>66302.511446666671</v>
      </c>
      <c r="G11" s="241">
        <f>SUM(DB_UtilityFE!K11:L11)</f>
        <v>32467.62573</v>
      </c>
      <c r="H11" s="241">
        <f>SUM(DB_UtilityFE!M11:O11)</f>
        <v>16812.474872533334</v>
      </c>
      <c r="I11" s="241">
        <f>SUM(DB_UtilityFE!P11:R11)</f>
        <v>4103283.9867377775</v>
      </c>
      <c r="J11" s="241">
        <f>SUM(DB_UtilityFE!S11:T11)</f>
        <v>1650954.287078728</v>
      </c>
      <c r="K11" s="241">
        <f>SUM(DB_UtilityFE!U11:V11)</f>
        <v>4585.8291343199999</v>
      </c>
      <c r="L11" s="241">
        <f>SUM(DB_UtilityFE!W11:X11)</f>
        <v>541921.11052799993</v>
      </c>
      <c r="M11" s="241">
        <f>SUM(DB_UtilityFE!Y11)</f>
        <v>54389.892479999995</v>
      </c>
      <c r="N11" s="241">
        <f>SUM(DB_UtilityFE!Z11:AA11)</f>
        <v>0</v>
      </c>
      <c r="O11" s="241">
        <f>SUM(DB_UtilityFE!AB11:AC11)</f>
        <v>0</v>
      </c>
      <c r="P11" s="241">
        <f>SUM(DB_UtilityFE!AD11)</f>
        <v>0</v>
      </c>
      <c r="Q11" s="241">
        <f>SUM(DB_UtilityFE!AE11)</f>
        <v>1.6556399999999998</v>
      </c>
      <c r="R11" s="241">
        <f>SUM(DB_UtilityFE!AF11)</f>
        <v>225.89280000000002</v>
      </c>
      <c r="S11" s="241">
        <f>SUM(DB_UtilityFE!AG11)</f>
        <v>188.244</v>
      </c>
      <c r="T11" s="241">
        <f>SUM(DB_UtilityFE!AH11:AI11)</f>
        <v>3772.9689405915647</v>
      </c>
      <c r="U11" s="241">
        <f>SUM(DB_UtilityFE!AJ11:AK11)</f>
        <v>1206950.6322517495</v>
      </c>
      <c r="V11" s="241">
        <f>SUM(DB_UtilityFE!AL11)</f>
        <v>145313.13799735199</v>
      </c>
      <c r="W11" s="241">
        <f>SUM(DB_UtilityFE!AM11:AN11)</f>
        <v>13858.230143999999</v>
      </c>
      <c r="X11" s="241">
        <f>SUM(DB_UtilityFE!AO11:AP11)</f>
        <v>1770354.0227999999</v>
      </c>
      <c r="Y11" s="241">
        <f>SUM(DB_UtilityFE!AQ11)</f>
        <v>515193.07554000005</v>
      </c>
      <c r="Z11" s="241">
        <f>SUM(DB_UtilityFE!AR11:AS11)</f>
        <v>63.370424132812516</v>
      </c>
      <c r="AA11" s="241">
        <f>SUM(DB_UtilityFE!AT11:AU11)</f>
        <v>17477.647304218757</v>
      </c>
      <c r="AB11" s="241">
        <f>SUM(DB_UtilityFE!AV11:AW11)</f>
        <v>9119.5472199218784</v>
      </c>
      <c r="AC11" s="241">
        <f>SUM(DB_UtilityFE!AX11:AY11)</f>
        <v>12380.48543018182</v>
      </c>
      <c r="AD11" s="241">
        <f>SUM(DB_UtilityFE!AZ11:BA11)</f>
        <v>2246824.9397454546</v>
      </c>
      <c r="AE11" s="241">
        <f>SUM(DB_UtilityFE!BB11)</f>
        <v>1071387.0336</v>
      </c>
      <c r="AF11" s="241">
        <f>SUM(DB_UtilityFE!BC11:BE11)</f>
        <v>17656.966250000001</v>
      </c>
      <c r="AG11" s="241">
        <f>SUM(DB_UtilityFE!BF11:BH11)</f>
        <v>4005608.915</v>
      </c>
      <c r="AH11" s="241">
        <f>SUM(DB_UtilityFE!BI11:BJ11)</f>
        <v>1848432.1239999998</v>
      </c>
      <c r="AI11" s="241">
        <f>SUM(DB_UtilityFE!BK11:BM11)</f>
        <v>2.1370948000000003</v>
      </c>
      <c r="AJ11" s="241">
        <f>SUM(DB_UtilityFE!BN11:BP11)</f>
        <v>177.99941999999999</v>
      </c>
      <c r="AK11" s="241">
        <f>SUM(DB_UtilityFE!BQ11:BR11)</f>
        <v>80.882109999999997</v>
      </c>
      <c r="AL11" s="241">
        <f>SUM(DB_UtilityFE!BS11:BU11)</f>
        <v>0</v>
      </c>
      <c r="AM11" s="241">
        <f>SUM(DB_UtilityFE!BV11:BX11)</f>
        <v>0</v>
      </c>
      <c r="AN11" s="241">
        <f>SUM(DB_UtilityFE!BY11:BZ11)</f>
        <v>0</v>
      </c>
      <c r="AO11" s="205">
        <f t="shared" si="0"/>
        <v>69746.113550692869</v>
      </c>
      <c r="AP11" s="205">
        <f t="shared" si="1"/>
        <v>13959127.658033868</v>
      </c>
      <c r="AQ11" s="205">
        <f t="shared" si="2"/>
        <v>5327525.8497560015</v>
      </c>
    </row>
    <row r="12" spans="1:43" x14ac:dyDescent="0.2">
      <c r="A12" s="203">
        <v>23</v>
      </c>
      <c r="B12" s="203" t="s">
        <v>41</v>
      </c>
      <c r="C12" s="203">
        <v>1975</v>
      </c>
      <c r="D12" s="204" t="s">
        <v>201</v>
      </c>
      <c r="E12" s="241">
        <f>SUM(DB_UtilityFE!E12:G12)</f>
        <v>10314.278810733333</v>
      </c>
      <c r="F12" s="241">
        <f>SUM(DB_UtilityFE!H12:J12)</f>
        <v>1117430.5279566667</v>
      </c>
      <c r="G12" s="241">
        <f>SUM(DB_UtilityFE!K12:L12)</f>
        <v>547193.69401500002</v>
      </c>
      <c r="H12" s="241">
        <f>SUM(DB_UtilityFE!M12:O12)</f>
        <v>9553.6528361333349</v>
      </c>
      <c r="I12" s="241">
        <f>SUM(DB_UtilityFE!P12:R12)</f>
        <v>2331682.3367511113</v>
      </c>
      <c r="J12" s="241">
        <f>SUM(DB_UtilityFE!S12:T12)</f>
        <v>938151.23749829747</v>
      </c>
      <c r="K12" s="241">
        <f>SUM(DB_UtilityFE!U12:V12)</f>
        <v>43941.825436320003</v>
      </c>
      <c r="L12" s="241">
        <f>SUM(DB_UtilityFE!W12:X12)</f>
        <v>5192736.6113279993</v>
      </c>
      <c r="M12" s="241">
        <f>SUM(DB_UtilityFE!Y12)</f>
        <v>521168.82047999994</v>
      </c>
      <c r="N12" s="241">
        <f>SUM(DB_UtilityFE!Z12:AA12)</f>
        <v>1.2126299999999999</v>
      </c>
      <c r="O12" s="241">
        <f>SUM(DB_UtilityFE!AB12:AC12)</f>
        <v>194.30399999999997</v>
      </c>
      <c r="P12" s="241">
        <f>SUM(DB_UtilityFE!AD12)</f>
        <v>27.790500000000005</v>
      </c>
      <c r="Q12" s="241">
        <f>SUM(DB_UtilityFE!AE12)</f>
        <v>536.97923999999989</v>
      </c>
      <c r="R12" s="241">
        <f>SUM(DB_UtilityFE!AF12)</f>
        <v>73264.564799999993</v>
      </c>
      <c r="S12" s="241">
        <f>SUM(DB_UtilityFE!AG12)</f>
        <v>61053.803999999996</v>
      </c>
      <c r="T12" s="241">
        <f>SUM(DB_UtilityFE!AH12:AI12)</f>
        <v>21690.560707307268</v>
      </c>
      <c r="U12" s="241">
        <f>SUM(DB_UtilityFE!AJ12:AK12)</f>
        <v>6938683.1356938696</v>
      </c>
      <c r="V12" s="241">
        <f>SUM(DB_UtilityFE!AL12)</f>
        <v>835396.07426683197</v>
      </c>
      <c r="W12" s="241">
        <f>SUM(DB_UtilityFE!AM12:AN12)</f>
        <v>29952.947903999993</v>
      </c>
      <c r="X12" s="241">
        <f>SUM(DB_UtilityFE!AO12:AP12)</f>
        <v>3826413.7097999994</v>
      </c>
      <c r="Y12" s="241">
        <f>SUM(DB_UtilityFE!AQ12)</f>
        <v>1113529.7358900001</v>
      </c>
      <c r="Z12" s="241">
        <f>SUM(DB_UtilityFE!AR12:AS12)</f>
        <v>66.84920360437502</v>
      </c>
      <c r="AA12" s="241">
        <f>SUM(DB_UtilityFE!AT12:AU12)</f>
        <v>18437.099311762508</v>
      </c>
      <c r="AB12" s="241">
        <f>SUM(DB_UtilityFE!AV12:AW12)</f>
        <v>9620.1734046562524</v>
      </c>
      <c r="AC12" s="241">
        <f>SUM(DB_UtilityFE!AX12:AY12)</f>
        <v>26092.718942727268</v>
      </c>
      <c r="AD12" s="241">
        <f>SUM(DB_UtilityFE!AZ12:BA12)</f>
        <v>4735337.0751818186</v>
      </c>
      <c r="AE12" s="241">
        <f>SUM(DB_UtilityFE!BB12)</f>
        <v>2258021.3760000002</v>
      </c>
      <c r="AF12" s="241">
        <f>SUM(DB_UtilityFE!BC12:BE12)</f>
        <v>42692.572999999997</v>
      </c>
      <c r="AG12" s="241">
        <f>SUM(DB_UtilityFE!BF12:BH12)</f>
        <v>9685115.1319999993</v>
      </c>
      <c r="AH12" s="241">
        <f>SUM(DB_UtilityFE!BI12:BJ12)</f>
        <v>4469302.4991999995</v>
      </c>
      <c r="AI12" s="241">
        <f>SUM(DB_UtilityFE!BK12:BM12)</f>
        <v>5.1290275200000011</v>
      </c>
      <c r="AJ12" s="241">
        <f>SUM(DB_UtilityFE!BN12:BP12)</f>
        <v>427.19860800000004</v>
      </c>
      <c r="AK12" s="241">
        <f>SUM(DB_UtilityFE!BQ12:BR12)</f>
        <v>194.11706400000003</v>
      </c>
      <c r="AL12" s="241">
        <f>SUM(DB_UtilityFE!BS12:BU12)</f>
        <v>0</v>
      </c>
      <c r="AM12" s="241">
        <f>SUM(DB_UtilityFE!BV12:BX12)</f>
        <v>0</v>
      </c>
      <c r="AN12" s="241">
        <f>SUM(DB_UtilityFE!BY12:BZ12)</f>
        <v>0</v>
      </c>
      <c r="AO12" s="205">
        <f t="shared" si="0"/>
        <v>184848.72773834557</v>
      </c>
      <c r="AP12" s="205">
        <f t="shared" si="1"/>
        <v>33919721.695431232</v>
      </c>
      <c r="AQ12" s="205">
        <f t="shared" si="2"/>
        <v>10753659.322318785</v>
      </c>
    </row>
    <row r="13" spans="1:43" x14ac:dyDescent="0.2">
      <c r="A13" s="203">
        <v>24</v>
      </c>
      <c r="B13" s="203" t="s">
        <v>42</v>
      </c>
      <c r="C13" s="203">
        <v>1975</v>
      </c>
      <c r="D13" s="204" t="s">
        <v>201</v>
      </c>
      <c r="E13" s="241">
        <f>SUM(DB_UtilityFE!E13:G13)</f>
        <v>5944.4774927999988</v>
      </c>
      <c r="F13" s="241">
        <f>SUM(DB_UtilityFE!H13:J13)</f>
        <v>644014.06487999996</v>
      </c>
      <c r="G13" s="241">
        <f>SUM(DB_UtilityFE!K13:L13)</f>
        <v>315366.75108000002</v>
      </c>
      <c r="H13" s="241">
        <f>SUM(DB_UtilityFE!M13:O13)</f>
        <v>1094.4074021333333</v>
      </c>
      <c r="I13" s="241">
        <f>SUM(DB_UtilityFE!P13:R13)</f>
        <v>267103.11255111115</v>
      </c>
      <c r="J13" s="241">
        <f>SUM(DB_UtilityFE!S13:T13)</f>
        <v>107468.80551860514</v>
      </c>
      <c r="K13" s="241">
        <f>SUM(DB_UtilityFE!U13:V13)</f>
        <v>3069.9690209999999</v>
      </c>
      <c r="L13" s="241">
        <f>SUM(DB_UtilityFE!W13:X13)</f>
        <v>362787.39839999995</v>
      </c>
      <c r="M13" s="241">
        <f>SUM(DB_UtilityFE!Y13)</f>
        <v>36411.143999999993</v>
      </c>
      <c r="N13" s="241">
        <f>SUM(DB_UtilityFE!Z13:AA13)</f>
        <v>0</v>
      </c>
      <c r="O13" s="241">
        <f>SUM(DB_UtilityFE!AB13:AC13)</f>
        <v>0</v>
      </c>
      <c r="P13" s="241">
        <f>SUM(DB_UtilityFE!AD13)</f>
        <v>0</v>
      </c>
      <c r="Q13" s="241">
        <f>SUM(DB_UtilityFE!AE13)</f>
        <v>0.41390999999999994</v>
      </c>
      <c r="R13" s="241">
        <f>SUM(DB_UtilityFE!AF13)</f>
        <v>56.473200000000006</v>
      </c>
      <c r="S13" s="241">
        <f>SUM(DB_UtilityFE!AG13)</f>
        <v>47.061</v>
      </c>
      <c r="T13" s="241">
        <f>SUM(DB_UtilityFE!AH13:AI13)</f>
        <v>10844.686884756635</v>
      </c>
      <c r="U13" s="241">
        <f>SUM(DB_UtilityFE!AJ13:AK13)</f>
        <v>3469151.720628012</v>
      </c>
      <c r="V13" s="241">
        <f>SUM(DB_UtilityFE!AL13)</f>
        <v>417675.18011309998</v>
      </c>
      <c r="W13" s="241">
        <f>SUM(DB_UtilityFE!AM13:AN13)</f>
        <v>9521.2001280000004</v>
      </c>
      <c r="X13" s="241">
        <f>SUM(DB_UtilityFE!AO13:AP13)</f>
        <v>1216309.3535999998</v>
      </c>
      <c r="Y13" s="241">
        <f>SUM(DB_UtilityFE!AQ13)</f>
        <v>353959.80048000003</v>
      </c>
      <c r="Z13" s="241">
        <f>SUM(DB_UtilityFE!AR13:AS13)</f>
        <v>8.5053798173437531</v>
      </c>
      <c r="AA13" s="241">
        <f>SUM(DB_UtilityFE!AT13:AU13)</f>
        <v>2345.7950719156261</v>
      </c>
      <c r="AB13" s="241">
        <f>SUM(DB_UtilityFE!AV13:AW13)</f>
        <v>1223.9970606015631</v>
      </c>
      <c r="AC13" s="241">
        <f>SUM(DB_UtilityFE!AX13:AY13)</f>
        <v>7157.3812414545464</v>
      </c>
      <c r="AD13" s="241">
        <f>SUM(DB_UtilityFE!AZ13:BA13)</f>
        <v>1298929.8979636366</v>
      </c>
      <c r="AE13" s="241">
        <f>SUM(DB_UtilityFE!BB13)</f>
        <v>619388.10880000005</v>
      </c>
      <c r="AF13" s="241">
        <f>SUM(DB_UtilityFE!BC13:BE13)</f>
        <v>6540.7650000000003</v>
      </c>
      <c r="AG13" s="241">
        <f>SUM(DB_UtilityFE!BF13:BH13)</f>
        <v>1483819.26</v>
      </c>
      <c r="AH13" s="241">
        <f>SUM(DB_UtilityFE!BI13:BJ13)</f>
        <v>684724.65599999996</v>
      </c>
      <c r="AI13" s="241">
        <f>SUM(DB_UtilityFE!BK13:BM13)</f>
        <v>0</v>
      </c>
      <c r="AJ13" s="241">
        <f>SUM(DB_UtilityFE!BN13:BP13)</f>
        <v>0</v>
      </c>
      <c r="AK13" s="241">
        <f>SUM(DB_UtilityFE!BQ13:BR13)</f>
        <v>0</v>
      </c>
      <c r="AL13" s="241">
        <f>SUM(DB_UtilityFE!BS13:BU13)</f>
        <v>0</v>
      </c>
      <c r="AM13" s="241">
        <f>SUM(DB_UtilityFE!BV13:BX13)</f>
        <v>0</v>
      </c>
      <c r="AN13" s="241">
        <f>SUM(DB_UtilityFE!BY13:BZ13)</f>
        <v>0</v>
      </c>
      <c r="AO13" s="205">
        <f t="shared" si="0"/>
        <v>44181.806459961852</v>
      </c>
      <c r="AP13" s="205">
        <f t="shared" si="1"/>
        <v>8744517.0762946755</v>
      </c>
      <c r="AQ13" s="205">
        <f t="shared" si="2"/>
        <v>2536265.5040523065</v>
      </c>
    </row>
    <row r="14" spans="1:43" x14ac:dyDescent="0.2">
      <c r="A14" s="203">
        <v>25</v>
      </c>
      <c r="B14" s="203" t="s">
        <v>43</v>
      </c>
      <c r="C14" s="203">
        <v>1975</v>
      </c>
      <c r="D14" s="204" t="s">
        <v>201</v>
      </c>
      <c r="E14" s="241">
        <f>SUM(DB_UtilityFE!E14:G14)</f>
        <v>6704.9760572666655</v>
      </c>
      <c r="F14" s="241">
        <f>SUM(DB_UtilityFE!H14:J14)</f>
        <v>726405.11984333338</v>
      </c>
      <c r="G14" s="241">
        <f>SUM(DB_UtilityFE!K14:L14)</f>
        <v>355712.76328499999</v>
      </c>
      <c r="H14" s="241">
        <f>SUM(DB_UtilityFE!M14:O14)</f>
        <v>2710.9624684</v>
      </c>
      <c r="I14" s="241">
        <f>SUM(DB_UtilityFE!P14:R14)</f>
        <v>661642.55825333344</v>
      </c>
      <c r="J14" s="241">
        <f>SUM(DB_UtilityFE!S14:T14)</f>
        <v>266211.5567902769</v>
      </c>
      <c r="K14" s="241">
        <f>SUM(DB_UtilityFE!U14:V14)</f>
        <v>11702.11797972</v>
      </c>
      <c r="L14" s="241">
        <f>SUM(DB_UtilityFE!W14:X14)</f>
        <v>1382874.194688</v>
      </c>
      <c r="M14" s="241">
        <f>SUM(DB_UtilityFE!Y14)</f>
        <v>138792.11807999999</v>
      </c>
      <c r="N14" s="241">
        <f>SUM(DB_UtilityFE!Z14:AA14)</f>
        <v>0</v>
      </c>
      <c r="O14" s="241">
        <f>SUM(DB_UtilityFE!AB14:AC14)</f>
        <v>0</v>
      </c>
      <c r="P14" s="241">
        <f>SUM(DB_UtilityFE!AD14)</f>
        <v>0</v>
      </c>
      <c r="Q14" s="241">
        <f>SUM(DB_UtilityFE!AE14)</f>
        <v>29.801519999999993</v>
      </c>
      <c r="R14" s="241">
        <f>SUM(DB_UtilityFE!AF14)</f>
        <v>4066.0704000000001</v>
      </c>
      <c r="S14" s="241">
        <f>SUM(DB_UtilityFE!AG14)</f>
        <v>3388.3919999999998</v>
      </c>
      <c r="T14" s="241">
        <f>SUM(DB_UtilityFE!AH14:AI14)</f>
        <v>36358.910262953948</v>
      </c>
      <c r="U14" s="241">
        <f>SUM(DB_UtilityFE!AJ14:AK14)</f>
        <v>11631002.115531964</v>
      </c>
      <c r="V14" s="241">
        <f>SUM(DB_UtilityFE!AL14)</f>
        <v>1400336.8243062119</v>
      </c>
      <c r="W14" s="241">
        <f>SUM(DB_UtilityFE!AM14:AN14)</f>
        <v>20063.562815999998</v>
      </c>
      <c r="X14" s="241">
        <f>SUM(DB_UtilityFE!AO14:AP14)</f>
        <v>2563069.6541999998</v>
      </c>
      <c r="Y14" s="241">
        <f>SUM(DB_UtilityFE!AQ14)</f>
        <v>745882.30431000004</v>
      </c>
      <c r="Z14" s="241">
        <f>SUM(DB_UtilityFE!AR14:AS14)</f>
        <v>199.77578264625004</v>
      </c>
      <c r="AA14" s="241">
        <f>SUM(DB_UtilityFE!AT14:AU14)</f>
        <v>55098.426699775016</v>
      </c>
      <c r="AB14" s="241">
        <f>SUM(DB_UtilityFE!AV14:AW14)</f>
        <v>28749.447524937506</v>
      </c>
      <c r="AC14" s="241">
        <f>SUM(DB_UtilityFE!AX14:AY14)</f>
        <v>15660.136151181818</v>
      </c>
      <c r="AD14" s="241">
        <f>SUM(DB_UtilityFE!AZ14:BA14)</f>
        <v>2842019.7788454546</v>
      </c>
      <c r="AE14" s="241">
        <f>SUM(DB_UtilityFE!BB14)</f>
        <v>1355202.6624</v>
      </c>
      <c r="AF14" s="241">
        <f>SUM(DB_UtilityFE!BC14:BE14)</f>
        <v>17309.985000000001</v>
      </c>
      <c r="AG14" s="241">
        <f>SUM(DB_UtilityFE!BF14:BH14)</f>
        <v>3926893.74</v>
      </c>
      <c r="AH14" s="241">
        <f>SUM(DB_UtilityFE!BI14:BJ14)</f>
        <v>1812108.1439999999</v>
      </c>
      <c r="AI14" s="241">
        <f>SUM(DB_UtilityFE!BK14:BM14)</f>
        <v>0.42741896000000001</v>
      </c>
      <c r="AJ14" s="241">
        <f>SUM(DB_UtilityFE!BN14:BP14)</f>
        <v>35.599883999999996</v>
      </c>
      <c r="AK14" s="241">
        <f>SUM(DB_UtilityFE!BQ14:BR14)</f>
        <v>16.176422000000002</v>
      </c>
      <c r="AL14" s="241">
        <f>SUM(DB_UtilityFE!BS14:BU14)</f>
        <v>0</v>
      </c>
      <c r="AM14" s="241">
        <f>SUM(DB_UtilityFE!BV14:BX14)</f>
        <v>0</v>
      </c>
      <c r="AN14" s="241">
        <f>SUM(DB_UtilityFE!BY14:BZ14)</f>
        <v>0</v>
      </c>
      <c r="AO14" s="205">
        <f t="shared" si="0"/>
        <v>110740.65545712867</v>
      </c>
      <c r="AP14" s="205">
        <f t="shared" si="1"/>
        <v>23793107.258345861</v>
      </c>
      <c r="AQ14" s="205">
        <f t="shared" si="2"/>
        <v>6106400.3891184255</v>
      </c>
    </row>
    <row r="15" spans="1:43" x14ac:dyDescent="0.2">
      <c r="A15" s="203">
        <v>26</v>
      </c>
      <c r="B15" s="203" t="s">
        <v>44</v>
      </c>
      <c r="C15" s="203">
        <v>1975</v>
      </c>
      <c r="D15" s="204" t="s">
        <v>201</v>
      </c>
      <c r="E15" s="241">
        <f>SUM(DB_UtilityFE!E15:G15)</f>
        <v>3051.5311441999997</v>
      </c>
      <c r="F15" s="241">
        <f>SUM(DB_UtilityFE!H15:J15)</f>
        <v>330597.42907000001</v>
      </c>
      <c r="G15" s="241">
        <f>SUM(DB_UtilityFE!K15:L15)</f>
        <v>161890.000245</v>
      </c>
      <c r="H15" s="241">
        <f>SUM(DB_UtilityFE!M15:O15)</f>
        <v>1411.5740203999999</v>
      </c>
      <c r="I15" s="241">
        <f>SUM(DB_UtilityFE!P15:R15)</f>
        <v>344511.3891866667</v>
      </c>
      <c r="J15" s="241">
        <f>SUM(DB_UtilityFE!S15:T15)</f>
        <v>138613.98742166156</v>
      </c>
      <c r="K15" s="241">
        <f>SUM(DB_UtilityFE!U15:V15)</f>
        <v>39009.744058320008</v>
      </c>
      <c r="L15" s="241">
        <f>SUM(DB_UtilityFE!W15:X15)</f>
        <v>4609897.8401279999</v>
      </c>
      <c r="M15" s="241">
        <f>SUM(DB_UtilityFE!Y15)</f>
        <v>462672.22847999993</v>
      </c>
      <c r="N15" s="241">
        <f>SUM(DB_UtilityFE!Z15:AA15)</f>
        <v>1.6168400000000001</v>
      </c>
      <c r="O15" s="241">
        <f>SUM(DB_UtilityFE!AB15:AC15)</f>
        <v>259.072</v>
      </c>
      <c r="P15" s="241">
        <f>SUM(DB_UtilityFE!AD15)</f>
        <v>37.054000000000002</v>
      </c>
      <c r="Q15" s="241">
        <f>SUM(DB_UtilityFE!AE15)</f>
        <v>1196.6138099999998</v>
      </c>
      <c r="R15" s="241">
        <f>SUM(DB_UtilityFE!AF15)</f>
        <v>163264.02119999999</v>
      </c>
      <c r="S15" s="241">
        <f>SUM(DB_UtilityFE!AG15)</f>
        <v>136053.351</v>
      </c>
      <c r="T15" s="241">
        <f>SUM(DB_UtilityFE!AH15:AI15)</f>
        <v>271142.6338490129</v>
      </c>
      <c r="U15" s="241">
        <f>SUM(DB_UtilityFE!AJ15:AK15)</f>
        <v>86736938.073802501</v>
      </c>
      <c r="V15" s="241">
        <f>SUM(DB_UtilityFE!AL15)</f>
        <v>10442860.142731382</v>
      </c>
      <c r="W15" s="241">
        <f>SUM(DB_UtilityFE!AM15:AN15)</f>
        <v>31249.147775999998</v>
      </c>
      <c r="X15" s="241">
        <f>SUM(DB_UtilityFE!AO15:AP15)</f>
        <v>3991999.9811999993</v>
      </c>
      <c r="Y15" s="241">
        <f>SUM(DB_UtilityFE!AQ15)</f>
        <v>1161717.2166599999</v>
      </c>
      <c r="Z15" s="241">
        <f>SUM(DB_UtilityFE!AR15:AS15)</f>
        <v>216.13409760750005</v>
      </c>
      <c r="AA15" s="241">
        <f>SUM(DB_UtilityFE!AT15:AU15)</f>
        <v>59610.071734450015</v>
      </c>
      <c r="AB15" s="241">
        <f>SUM(DB_UtilityFE!AV15:AW15)</f>
        <v>31103.54926512501</v>
      </c>
      <c r="AC15" s="241">
        <f>SUM(DB_UtilityFE!AX15:AY15)</f>
        <v>39461.031543999998</v>
      </c>
      <c r="AD15" s="241">
        <f>SUM(DB_UtilityFE!AZ15:BA15)</f>
        <v>7161434.0423999997</v>
      </c>
      <c r="AE15" s="241">
        <f>SUM(DB_UtilityFE!BB15)</f>
        <v>3414893.3632</v>
      </c>
      <c r="AF15" s="241">
        <f>SUM(DB_UtilityFE!BC15:BE15)</f>
        <v>26656.918750000004</v>
      </c>
      <c r="AG15" s="241">
        <f>SUM(DB_UtilityFE!BF15:BH15)</f>
        <v>6047312.4249999998</v>
      </c>
      <c r="AH15" s="241">
        <f>SUM(DB_UtilityFE!BI15:BJ15)</f>
        <v>2790598.5799999996</v>
      </c>
      <c r="AI15" s="241">
        <f>SUM(DB_UtilityFE!BK15:BM15)</f>
        <v>20.943529040000001</v>
      </c>
      <c r="AJ15" s="241">
        <f>SUM(DB_UtilityFE!BN15:BP15)</f>
        <v>1744.3943159999999</v>
      </c>
      <c r="AK15" s="241">
        <f>SUM(DB_UtilityFE!BQ15:BR15)</f>
        <v>792.64467800000011</v>
      </c>
      <c r="AL15" s="241">
        <f>SUM(DB_UtilityFE!BS15:BU15)</f>
        <v>0</v>
      </c>
      <c r="AM15" s="241">
        <f>SUM(DB_UtilityFE!BV15:BX15)</f>
        <v>0</v>
      </c>
      <c r="AN15" s="241">
        <f>SUM(DB_UtilityFE!BY15:BZ15)</f>
        <v>0</v>
      </c>
      <c r="AO15" s="205">
        <f t="shared" si="0"/>
        <v>413417.88941858045</v>
      </c>
      <c r="AP15" s="205">
        <f t="shared" si="1"/>
        <v>109447568.74003761</v>
      </c>
      <c r="AQ15" s="205">
        <f t="shared" si="2"/>
        <v>18741232.117681168</v>
      </c>
    </row>
    <row r="16" spans="1:43" x14ac:dyDescent="0.2">
      <c r="A16" s="203">
        <v>27</v>
      </c>
      <c r="B16" s="203" t="s">
        <v>45</v>
      </c>
      <c r="C16" s="203">
        <v>1975</v>
      </c>
      <c r="D16" s="204" t="s">
        <v>201</v>
      </c>
      <c r="E16" s="241">
        <f>SUM(DB_UtilityFE!E16:G16)</f>
        <v>2316.3734491333335</v>
      </c>
      <c r="F16" s="241">
        <f>SUM(DB_UtilityFE!H16:J16)</f>
        <v>250951.75859666668</v>
      </c>
      <c r="G16" s="241">
        <f>SUM(DB_UtilityFE!K16:L16)</f>
        <v>122888.37325500001</v>
      </c>
      <c r="H16" s="241">
        <f>SUM(DB_UtilityFE!M16:O16)</f>
        <v>1927.5521076000002</v>
      </c>
      <c r="I16" s="241">
        <f>SUM(DB_UtilityFE!P16:R16)</f>
        <v>470441.96388000005</v>
      </c>
      <c r="J16" s="241">
        <f>SUM(DB_UtilityFE!S16:T16)</f>
        <v>189282.09200233847</v>
      </c>
      <c r="K16" s="241">
        <f>SUM(DB_UtilityFE!U16:V16)</f>
        <v>10707.649326360002</v>
      </c>
      <c r="L16" s="241">
        <f>SUM(DB_UtilityFE!W16:X16)</f>
        <v>1265354.8669440001</v>
      </c>
      <c r="M16" s="241">
        <f>SUM(DB_UtilityFE!Y16)</f>
        <v>126997.29503999998</v>
      </c>
      <c r="N16" s="241">
        <f>SUM(DB_UtilityFE!Z16:AA16)</f>
        <v>0</v>
      </c>
      <c r="O16" s="241">
        <f>SUM(DB_UtilityFE!AB16:AC16)</f>
        <v>0</v>
      </c>
      <c r="P16" s="241">
        <f>SUM(DB_UtilityFE!AD16)</f>
        <v>0</v>
      </c>
      <c r="Q16" s="241">
        <f>SUM(DB_UtilityFE!AE16)</f>
        <v>16.556399999999996</v>
      </c>
      <c r="R16" s="241">
        <f>SUM(DB_UtilityFE!AF16)</f>
        <v>2258.9279999999999</v>
      </c>
      <c r="S16" s="241">
        <f>SUM(DB_UtilityFE!AG16)</f>
        <v>1882.44</v>
      </c>
      <c r="T16" s="241">
        <f>SUM(DB_UtilityFE!AH16:AI16)</f>
        <v>221205.21265519789</v>
      </c>
      <c r="U16" s="241">
        <f>SUM(DB_UtilityFE!AJ16:AK16)</f>
        <v>70762249.961621284</v>
      </c>
      <c r="V16" s="241">
        <f>SUM(DB_UtilityFE!AL16)</f>
        <v>8519556.9055647943</v>
      </c>
      <c r="W16" s="241">
        <f>SUM(DB_UtilityFE!AM16:AN16)</f>
        <v>18320.505983999999</v>
      </c>
      <c r="X16" s="241">
        <f>SUM(DB_UtilityFE!AO16:AP16)</f>
        <v>2340398.5307999998</v>
      </c>
      <c r="Y16" s="241">
        <f>SUM(DB_UtilityFE!AQ16)</f>
        <v>681082.48493999999</v>
      </c>
      <c r="Z16" s="241">
        <f>SUM(DB_UtilityFE!AR16:AS16)</f>
        <v>30.92865388125001</v>
      </c>
      <c r="AA16" s="241">
        <f>SUM(DB_UtilityFE!AT16:AU16)</f>
        <v>8530.1638978750034</v>
      </c>
      <c r="AB16" s="241">
        <f>SUM(DB_UtilityFE!AV16:AW16)</f>
        <v>4450.8984021875021</v>
      </c>
      <c r="AC16" s="241">
        <f>SUM(DB_UtilityFE!AX16:AY16)</f>
        <v>8487.1828115454555</v>
      </c>
      <c r="AD16" s="241">
        <f>SUM(DB_UtilityFE!AZ16:BA16)</f>
        <v>1540263.8383363639</v>
      </c>
      <c r="AE16" s="241">
        <f>SUM(DB_UtilityFE!BB16)</f>
        <v>734466.96960000007</v>
      </c>
      <c r="AF16" s="241">
        <f>SUM(DB_UtilityFE!BC16:BE16)</f>
        <v>7020.7445000000007</v>
      </c>
      <c r="AG16" s="241">
        <f>SUM(DB_UtilityFE!BF16:BH16)</f>
        <v>1592706.0379999999</v>
      </c>
      <c r="AH16" s="241">
        <f>SUM(DB_UtilityFE!BI16:BJ16)</f>
        <v>734971.65279999992</v>
      </c>
      <c r="AI16" s="241">
        <f>SUM(DB_UtilityFE!BK16:BM16)</f>
        <v>0</v>
      </c>
      <c r="AJ16" s="241">
        <f>SUM(DB_UtilityFE!BN16:BP16)</f>
        <v>0</v>
      </c>
      <c r="AK16" s="241">
        <f>SUM(DB_UtilityFE!BQ16:BR16)</f>
        <v>0</v>
      </c>
      <c r="AL16" s="241">
        <f>SUM(DB_UtilityFE!BS16:BU16)</f>
        <v>0</v>
      </c>
      <c r="AM16" s="241">
        <f>SUM(DB_UtilityFE!BV16:BX16)</f>
        <v>0</v>
      </c>
      <c r="AN16" s="241">
        <f>SUM(DB_UtilityFE!BY16:BZ16)</f>
        <v>0</v>
      </c>
      <c r="AO16" s="205">
        <f t="shared" si="0"/>
        <v>270032.70588771789</v>
      </c>
      <c r="AP16" s="205">
        <f t="shared" si="1"/>
        <v>78233156.050076187</v>
      </c>
      <c r="AQ16" s="205">
        <f t="shared" si="2"/>
        <v>11115579.11160432</v>
      </c>
    </row>
    <row r="17" spans="1:43" x14ac:dyDescent="0.2">
      <c r="A17" s="203">
        <v>28</v>
      </c>
      <c r="B17" s="203" t="s">
        <v>46</v>
      </c>
      <c r="C17" s="203">
        <v>1975</v>
      </c>
      <c r="D17" s="204" t="s">
        <v>201</v>
      </c>
      <c r="E17" s="241">
        <f>SUM(DB_UtilityFE!E17:G17)</f>
        <v>509.26973020000008</v>
      </c>
      <c r="F17" s="241">
        <f>SUM(DB_UtilityFE!H17:J17)</f>
        <v>55173.372170000002</v>
      </c>
      <c r="G17" s="241">
        <f>SUM(DB_UtilityFE!K17:L17)</f>
        <v>27017.806095000004</v>
      </c>
      <c r="H17" s="241">
        <f>SUM(DB_UtilityFE!M17:O17)</f>
        <v>2780.7164606666665</v>
      </c>
      <c r="I17" s="241">
        <f>SUM(DB_UtilityFE!P17:R17)</f>
        <v>678666.84775555553</v>
      </c>
      <c r="J17" s="241">
        <f>SUM(DB_UtilityFE!S17:T17)</f>
        <v>273061.27126994869</v>
      </c>
      <c r="K17" s="241">
        <f>SUM(DB_UtilityFE!U17:V17)</f>
        <v>2158.0372396800003</v>
      </c>
      <c r="L17" s="241">
        <f>SUM(DB_UtilityFE!W17:X17)</f>
        <v>255021.69907199999</v>
      </c>
      <c r="M17" s="241">
        <f>SUM(DB_UtilityFE!Y17)</f>
        <v>25595.243519999996</v>
      </c>
      <c r="N17" s="241">
        <f>SUM(DB_UtilityFE!Z17:AA17)</f>
        <v>0</v>
      </c>
      <c r="O17" s="241">
        <f>SUM(DB_UtilityFE!AB17:AC17)</f>
        <v>0</v>
      </c>
      <c r="P17" s="241">
        <f>SUM(DB_UtilityFE!AD17)</f>
        <v>0</v>
      </c>
      <c r="Q17" s="241">
        <f>SUM(DB_UtilityFE!AE17)</f>
        <v>4.4150399999999994</v>
      </c>
      <c r="R17" s="241">
        <f>SUM(DB_UtilityFE!AF17)</f>
        <v>602.38080000000002</v>
      </c>
      <c r="S17" s="241">
        <f>SUM(DB_UtilityFE!AG17)</f>
        <v>501.98400000000004</v>
      </c>
      <c r="T17" s="241">
        <f>SUM(DB_UtilityFE!AH17:AI17)</f>
        <v>14547.186179869072</v>
      </c>
      <c r="U17" s="241">
        <f>SUM(DB_UtilityFE!AJ17:AK17)</f>
        <v>4653559.5266586011</v>
      </c>
      <c r="V17" s="241">
        <f>SUM(DB_UtilityFE!AL17)</f>
        <v>560274.23127873603</v>
      </c>
      <c r="W17" s="241">
        <f>SUM(DB_UtilityFE!AM17:AN17)</f>
        <v>3401.4625919999999</v>
      </c>
      <c r="X17" s="241">
        <f>SUM(DB_UtilityFE!AO17:AP17)</f>
        <v>434528.28539999994</v>
      </c>
      <c r="Y17" s="241">
        <f>SUM(DB_UtilityFE!AQ17)</f>
        <v>126452.65347</v>
      </c>
      <c r="Z17" s="241">
        <f>SUM(DB_UtilityFE!AR17:AS17)</f>
        <v>458.64361818375011</v>
      </c>
      <c r="AA17" s="241">
        <f>SUM(DB_UtilityFE!AT17:AU17)</f>
        <v>126494.52022202505</v>
      </c>
      <c r="AB17" s="241">
        <f>SUM(DB_UtilityFE!AV17:AW17)</f>
        <v>66002.747975562525</v>
      </c>
      <c r="AC17" s="241">
        <f>SUM(DB_UtilityFE!AX17:AY17)</f>
        <v>12481.092307363635</v>
      </c>
      <c r="AD17" s="241">
        <f>SUM(DB_UtilityFE!AZ17:BA17)</f>
        <v>2265083.193190909</v>
      </c>
      <c r="AE17" s="241">
        <f>SUM(DB_UtilityFE!BB17)</f>
        <v>1080093.3888000001</v>
      </c>
      <c r="AF17" s="241">
        <f>SUM(DB_UtilityFE!BC17:BE17)</f>
        <v>4447.0195000000003</v>
      </c>
      <c r="AG17" s="241">
        <f>SUM(DB_UtilityFE!BF17:BH17)</f>
        <v>1008838.138</v>
      </c>
      <c r="AH17" s="241">
        <f>SUM(DB_UtilityFE!BI17:BJ17)</f>
        <v>465539.41279999999</v>
      </c>
      <c r="AI17" s="241">
        <f>SUM(DB_UtilityFE!BK17:BM17)</f>
        <v>0</v>
      </c>
      <c r="AJ17" s="241">
        <f>SUM(DB_UtilityFE!BN17:BP17)</f>
        <v>0</v>
      </c>
      <c r="AK17" s="241">
        <f>SUM(DB_UtilityFE!BQ17:BR17)</f>
        <v>0</v>
      </c>
      <c r="AL17" s="241">
        <f>SUM(DB_UtilityFE!BS17:BU17)</f>
        <v>0</v>
      </c>
      <c r="AM17" s="241">
        <f>SUM(DB_UtilityFE!BV17:BX17)</f>
        <v>0</v>
      </c>
      <c r="AN17" s="241">
        <f>SUM(DB_UtilityFE!BY17:BZ17)</f>
        <v>0</v>
      </c>
      <c r="AO17" s="205">
        <f t="shared" si="0"/>
        <v>40787.842667963123</v>
      </c>
      <c r="AP17" s="205">
        <f t="shared" si="1"/>
        <v>9477967.9632690921</v>
      </c>
      <c r="AQ17" s="205">
        <f t="shared" si="2"/>
        <v>2624538.7392092473</v>
      </c>
    </row>
    <row r="18" spans="1:43" x14ac:dyDescent="0.2">
      <c r="A18" s="203">
        <v>29</v>
      </c>
      <c r="B18" s="203" t="s">
        <v>47</v>
      </c>
      <c r="C18" s="203">
        <v>1975</v>
      </c>
      <c r="D18" s="204" t="s">
        <v>201</v>
      </c>
      <c r="E18" s="241">
        <f>SUM(DB_UtilityFE!E18:G18)</f>
        <v>6217.2324419333336</v>
      </c>
      <c r="F18" s="241">
        <f>SUM(DB_UtilityFE!H18:J18)</f>
        <v>673563.84847666672</v>
      </c>
      <c r="G18" s="241">
        <f>SUM(DB_UtilityFE!K18:L18)</f>
        <v>329836.96183500002</v>
      </c>
      <c r="H18" s="241">
        <f>SUM(DB_UtilityFE!M18:O18)</f>
        <v>2716.7543161333338</v>
      </c>
      <c r="I18" s="241">
        <f>SUM(DB_UtilityFE!P18:R18)</f>
        <v>663056.1274177779</v>
      </c>
      <c r="J18" s="241">
        <f>SUM(DB_UtilityFE!S18:T18)</f>
        <v>266780.30564598972</v>
      </c>
      <c r="K18" s="241">
        <f>SUM(DB_UtilityFE!U18:V18)</f>
        <v>58568.969637360002</v>
      </c>
      <c r="L18" s="241">
        <f>SUM(DB_UtilityFE!W18:X18)</f>
        <v>6921269.8813439999</v>
      </c>
      <c r="M18" s="241">
        <f>SUM(DB_UtilityFE!Y18)</f>
        <v>694652.99903999991</v>
      </c>
      <c r="N18" s="241">
        <f>SUM(DB_UtilityFE!Z18:AA18)</f>
        <v>117218.07053</v>
      </c>
      <c r="O18" s="241">
        <f>SUM(DB_UtilityFE!AB18:AC18)</f>
        <v>18782266.623999998</v>
      </c>
      <c r="P18" s="241">
        <f>SUM(DB_UtilityFE!AD18)</f>
        <v>2686350.1555000003</v>
      </c>
      <c r="Q18" s="241">
        <f>SUM(DB_UtilityFE!AE18)</f>
        <v>2297.6144099999997</v>
      </c>
      <c r="R18" s="241">
        <f>SUM(DB_UtilityFE!AF18)</f>
        <v>313482.73320000002</v>
      </c>
      <c r="S18" s="241">
        <f>SUM(DB_UtilityFE!AG18)</f>
        <v>261235.611</v>
      </c>
      <c r="T18" s="241">
        <f>SUM(DB_UtilityFE!AH18:AI18)</f>
        <v>14829.064761785583</v>
      </c>
      <c r="U18" s="241">
        <f>SUM(DB_UtilityFE!AJ18:AK18)</f>
        <v>4743730.8315432416</v>
      </c>
      <c r="V18" s="241">
        <f>SUM(DB_UtilityFE!AL18)</f>
        <v>571130.57860559993</v>
      </c>
      <c r="W18" s="241">
        <f>SUM(DB_UtilityFE!AM18:AN18)</f>
        <v>51506.243711999996</v>
      </c>
      <c r="X18" s="241">
        <f>SUM(DB_UtilityFE!AO18:AP18)</f>
        <v>6579793.0044</v>
      </c>
      <c r="Y18" s="241">
        <f>SUM(DB_UtilityFE!AQ18)</f>
        <v>1914794.3014200004</v>
      </c>
      <c r="Z18" s="241">
        <f>SUM(DB_UtilityFE!AR18:AS18)</f>
        <v>730.55062992890635</v>
      </c>
      <c r="AA18" s="241">
        <f>SUM(DB_UtilityFE!AT18:AU18)</f>
        <v>201486.83589385945</v>
      </c>
      <c r="AB18" s="241">
        <f>SUM(DB_UtilityFE!AV18:AW18)</f>
        <v>105132.49764933597</v>
      </c>
      <c r="AC18" s="241">
        <f>SUM(DB_UtilityFE!AX18:AY18)</f>
        <v>123654.13863727273</v>
      </c>
      <c r="AD18" s="241">
        <f>SUM(DB_UtilityFE!AZ18:BA18)</f>
        <v>22440897.342818186</v>
      </c>
      <c r="AE18" s="241">
        <f>SUM(DB_UtilityFE!BB18)</f>
        <v>10700827.648000002</v>
      </c>
      <c r="AF18" s="241">
        <f>SUM(DB_UtilityFE!BC18:BE18)</f>
        <v>38071.591249999998</v>
      </c>
      <c r="AG18" s="241">
        <f>SUM(DB_UtilityFE!BF18:BH18)</f>
        <v>8636812.4149999991</v>
      </c>
      <c r="AH18" s="241">
        <f>SUM(DB_UtilityFE!BI18:BJ18)</f>
        <v>3985551.7239999999</v>
      </c>
      <c r="AI18" s="241">
        <f>SUM(DB_UtilityFE!BK18:BM18)</f>
        <v>35.475773680000003</v>
      </c>
      <c r="AJ18" s="241">
        <f>SUM(DB_UtilityFE!BN18:BP18)</f>
        <v>2954.7903720000004</v>
      </c>
      <c r="AK18" s="241">
        <f>SUM(DB_UtilityFE!BQ18:BR18)</f>
        <v>1342.6430260000002</v>
      </c>
      <c r="AL18" s="241">
        <f>SUM(DB_UtilityFE!BS18:BU18)</f>
        <v>0</v>
      </c>
      <c r="AM18" s="241">
        <f>SUM(DB_UtilityFE!BV18:BX18)</f>
        <v>0</v>
      </c>
      <c r="AN18" s="241">
        <f>SUM(DB_UtilityFE!BY18:BZ18)</f>
        <v>0</v>
      </c>
      <c r="AO18" s="205">
        <f t="shared" si="0"/>
        <v>415845.70610009396</v>
      </c>
      <c r="AP18" s="205">
        <f t="shared" si="1"/>
        <v>69959314.434465721</v>
      </c>
      <c r="AQ18" s="205">
        <f t="shared" si="2"/>
        <v>21517635.425721928</v>
      </c>
    </row>
    <row r="19" spans="1:43" x14ac:dyDescent="0.2">
      <c r="A19" s="203">
        <v>31</v>
      </c>
      <c r="B19" s="203" t="s">
        <v>48</v>
      </c>
      <c r="C19" s="203">
        <v>1975</v>
      </c>
      <c r="D19" s="204" t="s">
        <v>202</v>
      </c>
      <c r="E19" s="241">
        <f>SUM(DB_UtilityFE!E19:G19)</f>
        <v>14878.632609866665</v>
      </c>
      <c r="F19" s="241">
        <f>SUM(DB_UtilityFE!H19:J19)</f>
        <v>1611924.4590533334</v>
      </c>
      <c r="G19" s="241">
        <f>SUM(DB_UtilityFE!K19:L19)</f>
        <v>789342.04602000001</v>
      </c>
      <c r="H19" s="241">
        <f>SUM(DB_UtilityFE!M19:O19)</f>
        <v>70986.648556</v>
      </c>
      <c r="I19" s="241">
        <f>SUM(DB_UtilityFE!P19:R19)</f>
        <v>17325133.896133333</v>
      </c>
      <c r="J19" s="241">
        <f>SUM(DB_UtilityFE!S19:T19)</f>
        <v>6970759.0730941528</v>
      </c>
      <c r="K19" s="241">
        <f>SUM(DB_UtilityFE!U19:V19)</f>
        <v>38633.295398040005</v>
      </c>
      <c r="L19" s="241">
        <f>SUM(DB_UtilityFE!W19:X19)</f>
        <v>4565411.7788160006</v>
      </c>
      <c r="M19" s="241">
        <f>SUM(DB_UtilityFE!Y19)</f>
        <v>458207.38655999996</v>
      </c>
      <c r="N19" s="241">
        <f>SUM(DB_UtilityFE!Z19:AA19)</f>
        <v>4.0420999999999996</v>
      </c>
      <c r="O19" s="241">
        <f>SUM(DB_UtilityFE!AB19:AC19)</f>
        <v>647.67999999999995</v>
      </c>
      <c r="P19" s="241">
        <f>SUM(DB_UtilityFE!AD19)</f>
        <v>92.635000000000005</v>
      </c>
      <c r="Q19" s="241">
        <f>SUM(DB_UtilityFE!AE19)</f>
        <v>40402.72088999999</v>
      </c>
      <c r="R19" s="241">
        <f>SUM(DB_UtilityFE!AF19)</f>
        <v>5512480.8228000002</v>
      </c>
      <c r="S19" s="241">
        <f>SUM(DB_UtilityFE!AG19)</f>
        <v>4593734.0189999994</v>
      </c>
      <c r="T19" s="241">
        <f>SUM(DB_UtilityFE!AH19:AI19)</f>
        <v>71514.131593688347</v>
      </c>
      <c r="U19" s="241">
        <f>SUM(DB_UtilityFE!AJ19:AK19)</f>
        <v>22876951.202361017</v>
      </c>
      <c r="V19" s="241">
        <f>SUM(DB_UtilityFE!AL19)</f>
        <v>2754314.4501489238</v>
      </c>
      <c r="W19" s="241">
        <f>SUM(DB_UtilityFE!AM19:AN19)</f>
        <v>58734.312384000004</v>
      </c>
      <c r="X19" s="241">
        <f>SUM(DB_UtilityFE!AO19:AP19)</f>
        <v>7503160.5857999995</v>
      </c>
      <c r="Y19" s="241">
        <f>SUM(DB_UtilityFE!AQ19)</f>
        <v>2183504.7276900001</v>
      </c>
      <c r="Z19" s="241">
        <f>SUM(DB_UtilityFE!AR19:AS19)</f>
        <v>1176.0273593306251</v>
      </c>
      <c r="AA19" s="241">
        <f>SUM(DB_UtilityFE!AT19:AU19)</f>
        <v>324349.9106683376</v>
      </c>
      <c r="AB19" s="241">
        <f>SUM(DB_UtilityFE!AV19:AW19)</f>
        <v>169240.4174675938</v>
      </c>
      <c r="AC19" s="241">
        <f>SUM(DB_UtilityFE!AX19:AY19)</f>
        <v>21049.472487999999</v>
      </c>
      <c r="AD19" s="241">
        <f>SUM(DB_UtilityFE!AZ19:BA19)</f>
        <v>3820082.8248000005</v>
      </c>
      <c r="AE19" s="241">
        <f>SUM(DB_UtilityFE!BB19)</f>
        <v>1821587.0464000003</v>
      </c>
      <c r="AF19" s="241">
        <f>SUM(DB_UtilityFE!BC19:BE19)</f>
        <v>259845.16249999998</v>
      </c>
      <c r="AG19" s="241">
        <f>SUM(DB_UtilityFE!BF19:BH19)</f>
        <v>58947731.149999999</v>
      </c>
      <c r="AH19" s="241">
        <f>SUM(DB_UtilityFE!BI19:BJ19)</f>
        <v>27202076.439999998</v>
      </c>
      <c r="AI19" s="241">
        <f>SUM(DB_UtilityFE!BK19:BM19)</f>
        <v>20406.690826240003</v>
      </c>
      <c r="AJ19" s="241">
        <f>SUM(DB_UtilityFE!BN19:BP19)</f>
        <v>1699680.8616960002</v>
      </c>
      <c r="AK19" s="241">
        <f>SUM(DB_UtilityFE!BQ19:BR19)</f>
        <v>772327.09196800017</v>
      </c>
      <c r="AL19" s="241">
        <f>SUM(DB_UtilityFE!BS19:BU19)</f>
        <v>124.08123999999999</v>
      </c>
      <c r="AM19" s="241">
        <f>SUM(DB_UtilityFE!BV19:BX19)</f>
        <v>30642.967500000002</v>
      </c>
      <c r="AN19" s="241">
        <f>SUM(DB_UtilityFE!BY19:BZ19)</f>
        <v>9406.5189999999984</v>
      </c>
      <c r="AO19" s="205">
        <f t="shared" si="0"/>
        <v>597755.21794516558</v>
      </c>
      <c r="AP19" s="205">
        <f t="shared" si="1"/>
        <v>124218198.13962802</v>
      </c>
      <c r="AQ19" s="205">
        <f t="shared" si="2"/>
        <v>47724591.852348663</v>
      </c>
    </row>
    <row r="20" spans="1:43" x14ac:dyDescent="0.2">
      <c r="A20" s="203">
        <v>32</v>
      </c>
      <c r="B20" s="203" t="s">
        <v>49</v>
      </c>
      <c r="C20" s="203">
        <v>1975</v>
      </c>
      <c r="D20" s="204" t="s">
        <v>202</v>
      </c>
      <c r="E20" s="241">
        <f>SUM(DB_UtilityFE!E20:G20)</f>
        <v>114.71511846666667</v>
      </c>
      <c r="F20" s="241">
        <f>SUM(DB_UtilityFE!H20:J20)</f>
        <v>12428.030863333333</v>
      </c>
      <c r="G20" s="241">
        <f>SUM(DB_UtilityFE!K20:L20)</f>
        <v>6085.8728550000005</v>
      </c>
      <c r="H20" s="241">
        <f>SUM(DB_UtilityFE!M20:O20)</f>
        <v>4718.8449858666672</v>
      </c>
      <c r="I20" s="241">
        <f>SUM(DB_UtilityFE!P20:R20)</f>
        <v>1151690.1118488889</v>
      </c>
      <c r="J20" s="241">
        <f>SUM(DB_UtilityFE!S20:T20)</f>
        <v>463381.94813924102</v>
      </c>
      <c r="K20" s="241">
        <f>SUM(DB_UtilityFE!U20:V20)</f>
        <v>30262.848716520002</v>
      </c>
      <c r="L20" s="241">
        <f>SUM(DB_UtilityFE!W20:X20)</f>
        <v>3576251.1214079997</v>
      </c>
      <c r="M20" s="241">
        <f>SUM(DB_UtilityFE!Y20)</f>
        <v>358930.31328</v>
      </c>
      <c r="N20" s="241">
        <f>SUM(DB_UtilityFE!Z20:AA20)</f>
        <v>3828.6771200000003</v>
      </c>
      <c r="O20" s="241">
        <f>SUM(DB_UtilityFE!AB20:AC20)</f>
        <v>613482.49599999993</v>
      </c>
      <c r="P20" s="241">
        <f>SUM(DB_UtilityFE!AD20)</f>
        <v>87743.872000000003</v>
      </c>
      <c r="Q20" s="241">
        <f>SUM(DB_UtilityFE!AE20)</f>
        <v>14967.537479999997</v>
      </c>
      <c r="R20" s="241">
        <f>SUM(DB_UtilityFE!AF20)</f>
        <v>2042146.2095999999</v>
      </c>
      <c r="S20" s="241">
        <f>SUM(DB_UtilityFE!AG20)</f>
        <v>1701788.5079999999</v>
      </c>
      <c r="T20" s="241">
        <f>SUM(DB_UtilityFE!AH20:AI20)</f>
        <v>9565.2445194588618</v>
      </c>
      <c r="U20" s="241">
        <f>SUM(DB_UtilityFE!AJ20:AK20)</f>
        <v>3059865.6130451327</v>
      </c>
      <c r="V20" s="241">
        <f>SUM(DB_UtilityFE!AL20)</f>
        <v>368398.39360474795</v>
      </c>
      <c r="W20" s="241">
        <f>SUM(DB_UtilityFE!AM20:AN20)</f>
        <v>6987.6470399999998</v>
      </c>
      <c r="X20" s="241">
        <f>SUM(DB_UtilityFE!AO20:AP20)</f>
        <v>892654.32299999986</v>
      </c>
      <c r="Y20" s="241">
        <f>SUM(DB_UtilityFE!AQ20)</f>
        <v>259772.52015</v>
      </c>
      <c r="Z20" s="241">
        <f>SUM(DB_UtilityFE!AR20:AS20)</f>
        <v>193.0916951939063</v>
      </c>
      <c r="AA20" s="241">
        <f>SUM(DB_UtilityFE!AT20:AU20)</f>
        <v>53254.946485759399</v>
      </c>
      <c r="AB20" s="241">
        <f>SUM(DB_UtilityFE!AV20:AW20)</f>
        <v>27787.550047085948</v>
      </c>
      <c r="AC20" s="241">
        <f>SUM(DB_UtilityFE!AX20:AY20)</f>
        <v>10291.48845909091</v>
      </c>
      <c r="AD20" s="241">
        <f>SUM(DB_UtilityFE!AZ20:BA20)</f>
        <v>1867711.3322727275</v>
      </c>
      <c r="AE20" s="241">
        <f>SUM(DB_UtilityFE!BB20)</f>
        <v>890608.64000000013</v>
      </c>
      <c r="AF20" s="241">
        <f>SUM(DB_UtilityFE!BC20:BE20)</f>
        <v>20491.56725</v>
      </c>
      <c r="AG20" s="241">
        <f>SUM(DB_UtilityFE!BF20:BH20)</f>
        <v>4648658.3990000002</v>
      </c>
      <c r="AH20" s="241">
        <f>SUM(DB_UtilityFE!BI20:BJ20)</f>
        <v>2145174.3543999996</v>
      </c>
      <c r="AI20" s="241">
        <f>SUM(DB_UtilityFE!BK20:BM20)</f>
        <v>53.427370000000003</v>
      </c>
      <c r="AJ20" s="241">
        <f>SUM(DB_UtilityFE!BN20:BP20)</f>
        <v>4449.9854999999998</v>
      </c>
      <c r="AK20" s="241">
        <f>SUM(DB_UtilityFE!BQ20:BR20)</f>
        <v>2022.0527500000001</v>
      </c>
      <c r="AL20" s="241">
        <f>SUM(DB_UtilityFE!BS20:BU20)</f>
        <v>0</v>
      </c>
      <c r="AM20" s="241">
        <f>SUM(DB_UtilityFE!BV20:BX20)</f>
        <v>0</v>
      </c>
      <c r="AN20" s="241">
        <f>SUM(DB_UtilityFE!BY20:BZ20)</f>
        <v>0</v>
      </c>
      <c r="AO20" s="205">
        <f t="shared" si="0"/>
        <v>101475.08975459701</v>
      </c>
      <c r="AP20" s="205">
        <f t="shared" si="1"/>
        <v>17922592.56902384</v>
      </c>
      <c r="AQ20" s="205">
        <f t="shared" si="2"/>
        <v>6311694.0252260743</v>
      </c>
    </row>
    <row r="21" spans="1:43" x14ac:dyDescent="0.2">
      <c r="A21" s="203">
        <v>33</v>
      </c>
      <c r="B21" s="203" t="s">
        <v>50</v>
      </c>
      <c r="C21" s="203">
        <v>1975</v>
      </c>
      <c r="D21" s="204" t="s">
        <v>202</v>
      </c>
      <c r="E21" s="241">
        <f>SUM(DB_UtilityFE!E21:G21)</f>
        <v>38.4200278</v>
      </c>
      <c r="F21" s="241">
        <f>SUM(DB_UtilityFE!H21:J21)</f>
        <v>4162.3571300000003</v>
      </c>
      <c r="G21" s="241">
        <f>SUM(DB_UtilityFE!K21:L21)</f>
        <v>2038.2614550000001</v>
      </c>
      <c r="H21" s="241">
        <f>SUM(DB_UtilityFE!M21:O21)</f>
        <v>8410.2665477333339</v>
      </c>
      <c r="I21" s="241">
        <f>SUM(DB_UtilityFE!P21:R21)</f>
        <v>2052625.3458311113</v>
      </c>
      <c r="J21" s="241">
        <f>SUM(DB_UtilityFE!S21:T21)</f>
        <v>825872.79491725122</v>
      </c>
      <c r="K21" s="241">
        <f>SUM(DB_UtilityFE!U21:V21)</f>
        <v>48163.284477000008</v>
      </c>
      <c r="L21" s="241">
        <f>SUM(DB_UtilityFE!W21:X21)</f>
        <v>5691599.0208000001</v>
      </c>
      <c r="M21" s="241">
        <f>SUM(DB_UtilityFE!Y21)</f>
        <v>571237.12799999991</v>
      </c>
      <c r="N21" s="241">
        <f>SUM(DB_UtilityFE!Z21:AA21)</f>
        <v>1.2126299999999999</v>
      </c>
      <c r="O21" s="241">
        <f>SUM(DB_UtilityFE!AB21:AC21)</f>
        <v>194.30399999999997</v>
      </c>
      <c r="P21" s="241">
        <f>SUM(DB_UtilityFE!AD21)</f>
        <v>27.790500000000005</v>
      </c>
      <c r="Q21" s="241">
        <f>SUM(DB_UtilityFE!AE21)</f>
        <v>543.46382999999992</v>
      </c>
      <c r="R21" s="241">
        <f>SUM(DB_UtilityFE!AF21)</f>
        <v>74149.311600000001</v>
      </c>
      <c r="S21" s="241">
        <f>SUM(DB_UtilityFE!AG21)</f>
        <v>61791.093000000008</v>
      </c>
      <c r="T21" s="241">
        <f>SUM(DB_UtilityFE!AH21:AI21)</f>
        <v>126722.62866569984</v>
      </c>
      <c r="U21" s="241">
        <f>SUM(DB_UtilityFE!AJ21:AK21)</f>
        <v>40537825.568394244</v>
      </c>
      <c r="V21" s="241">
        <f>SUM(DB_UtilityFE!AL21)</f>
        <v>4880629.3178228028</v>
      </c>
      <c r="W21" s="241">
        <f>SUM(DB_UtilityFE!AM21:AN21)</f>
        <v>2227.6763519999995</v>
      </c>
      <c r="X21" s="241">
        <f>SUM(DB_UtilityFE!AO21:AP21)</f>
        <v>284580.04739999998</v>
      </c>
      <c r="Y21" s="241">
        <f>SUM(DB_UtilityFE!AQ21)</f>
        <v>82816.017570000011</v>
      </c>
      <c r="Z21" s="241">
        <f>SUM(DB_UtilityFE!AR21:AS21)</f>
        <v>2707.1331562879695</v>
      </c>
      <c r="AA21" s="241">
        <f>SUM(DB_UtilityFE!AT21:AU21)</f>
        <v>746630.92694465339</v>
      </c>
      <c r="AB21" s="241">
        <f>SUM(DB_UtilityFE!AV21:AW21)</f>
        <v>389579.66570719541</v>
      </c>
      <c r="AC21" s="241">
        <f>SUM(DB_UtilityFE!AX21:AY21)</f>
        <v>7700.3469362727265</v>
      </c>
      <c r="AD21" s="241">
        <f>SUM(DB_UtilityFE!AZ21:BA21)</f>
        <v>1397467.9457181818</v>
      </c>
      <c r="AE21" s="241">
        <f>SUM(DB_UtilityFE!BB21)</f>
        <v>666375.4752000001</v>
      </c>
      <c r="AF21" s="241">
        <f>SUM(DB_UtilityFE!BC21:BE21)</f>
        <v>8430.9032499999994</v>
      </c>
      <c r="AG21" s="241">
        <f>SUM(DB_UtilityFE!BF21:BH21)</f>
        <v>1912610.6230000001</v>
      </c>
      <c r="AH21" s="241">
        <f>SUM(DB_UtilityFE!BI21:BJ21)</f>
        <v>882595.12879999995</v>
      </c>
      <c r="AI21" s="241">
        <f>SUM(DB_UtilityFE!BK21:BM21)</f>
        <v>19.233853199999999</v>
      </c>
      <c r="AJ21" s="241">
        <f>SUM(DB_UtilityFE!BN21:BP21)</f>
        <v>1601.99478</v>
      </c>
      <c r="AK21" s="241">
        <f>SUM(DB_UtilityFE!BQ21:BR21)</f>
        <v>727.93898999999999</v>
      </c>
      <c r="AL21" s="241">
        <f>SUM(DB_UtilityFE!BS21:BU21)</f>
        <v>0</v>
      </c>
      <c r="AM21" s="241">
        <f>SUM(DB_UtilityFE!BV21:BX21)</f>
        <v>0</v>
      </c>
      <c r="AN21" s="241">
        <f>SUM(DB_UtilityFE!BY21:BZ21)</f>
        <v>0</v>
      </c>
      <c r="AO21" s="205">
        <f t="shared" si="0"/>
        <v>204964.5697259939</v>
      </c>
      <c r="AP21" s="205">
        <f t="shared" si="1"/>
        <v>52703447.445598185</v>
      </c>
      <c r="AQ21" s="205">
        <f t="shared" si="2"/>
        <v>8363690.6119622495</v>
      </c>
    </row>
    <row r="22" spans="1:43" x14ac:dyDescent="0.2">
      <c r="A22" s="203">
        <v>35</v>
      </c>
      <c r="B22" s="203" t="s">
        <v>51</v>
      </c>
      <c r="C22" s="203">
        <v>1975</v>
      </c>
      <c r="D22" s="204" t="s">
        <v>202</v>
      </c>
      <c r="E22" s="241">
        <f>SUM(DB_UtilityFE!E22:G22)</f>
        <v>107558.63896213332</v>
      </c>
      <c r="F22" s="241">
        <f>SUM(DB_UtilityFE!H22:J22)</f>
        <v>11652710.667146668</v>
      </c>
      <c r="G22" s="241">
        <f>SUM(DB_UtilityFE!K22:L22)</f>
        <v>5706206.9056800008</v>
      </c>
      <c r="H22" s="241">
        <f>SUM(DB_UtilityFE!M22:O22)</f>
        <v>65970.530689733336</v>
      </c>
      <c r="I22" s="241">
        <f>SUM(DB_UtilityFE!P22:R22)</f>
        <v>16100890.810431113</v>
      </c>
      <c r="J22" s="241">
        <f>SUM(DB_UtilityFE!S22:T22)</f>
        <v>6478185.4717301745</v>
      </c>
      <c r="K22" s="241">
        <f>SUM(DB_UtilityFE!U22:V22)</f>
        <v>69222.265413839996</v>
      </c>
      <c r="L22" s="241">
        <f>SUM(DB_UtilityFE!W22:X22)</f>
        <v>8180201.6271359995</v>
      </c>
      <c r="M22" s="241">
        <f>SUM(DB_UtilityFE!Y22)</f>
        <v>821005.63775999984</v>
      </c>
      <c r="N22" s="241">
        <f>SUM(DB_UtilityFE!Z22:AA22)</f>
        <v>5.6589399999999994</v>
      </c>
      <c r="O22" s="241">
        <f>SUM(DB_UtilityFE!AB22:AC22)</f>
        <v>906.75199999999995</v>
      </c>
      <c r="P22" s="241">
        <f>SUM(DB_UtilityFE!AD22)</f>
        <v>129.68900000000002</v>
      </c>
      <c r="Q22" s="241">
        <f>SUM(DB_UtilityFE!AE22)</f>
        <v>117236.97215999999</v>
      </c>
      <c r="R22" s="241">
        <f>SUM(DB_UtilityFE!AF22)</f>
        <v>15995619.7632</v>
      </c>
      <c r="S22" s="241">
        <f>SUM(DB_UtilityFE!AG22)</f>
        <v>13329683.136</v>
      </c>
      <c r="T22" s="241">
        <f>SUM(DB_UtilityFE!AH22:AI22)</f>
        <v>661735.4327791112</v>
      </c>
      <c r="U22" s="241">
        <f>SUM(DB_UtilityFE!AJ22:AK22)</f>
        <v>211685283.27479625</v>
      </c>
      <c r="V22" s="241">
        <f>SUM(DB_UtilityFE!AL22)</f>
        <v>25486255.989717122</v>
      </c>
      <c r="W22" s="241">
        <f>SUM(DB_UtilityFE!AM22:AN22)</f>
        <v>29371.089791999999</v>
      </c>
      <c r="X22" s="241">
        <f>SUM(DB_UtilityFE!AO22:AP22)</f>
        <v>3752082.8004000001</v>
      </c>
      <c r="Y22" s="241">
        <f>SUM(DB_UtilityFE!AQ22)</f>
        <v>1091898.59922</v>
      </c>
      <c r="Z22" s="241">
        <f>SUM(DB_UtilityFE!AR22:AS22)</f>
        <v>23165.979599283288</v>
      </c>
      <c r="AA22" s="241">
        <f>SUM(DB_UtilityFE!AT22:AU22)</f>
        <v>6389208.0009506233</v>
      </c>
      <c r="AB22" s="241">
        <f>SUM(DB_UtilityFE!AV22:AW22)</f>
        <v>3333783.0343164932</v>
      </c>
      <c r="AC22" s="241">
        <f>SUM(DB_UtilityFE!AX22:AY22)</f>
        <v>11122.204282454544</v>
      </c>
      <c r="AD22" s="241">
        <f>SUM(DB_UtilityFE!AZ22:BA22)</f>
        <v>2018470.6090636363</v>
      </c>
      <c r="AE22" s="241">
        <f>SUM(DB_UtilityFE!BB22)</f>
        <v>962497.43359999999</v>
      </c>
      <c r="AF22" s="241">
        <f>SUM(DB_UtilityFE!BC22:BE22)</f>
        <v>289218.91075000004</v>
      </c>
      <c r="AG22" s="241">
        <f>SUM(DB_UtilityFE!BF22:BH22)</f>
        <v>65611375.753000006</v>
      </c>
      <c r="AH22" s="241">
        <f>SUM(DB_UtilityFE!BI22:BJ22)</f>
        <v>30277088.256799996</v>
      </c>
      <c r="AI22" s="241">
        <f>SUM(DB_UtilityFE!BK22:BM22)</f>
        <v>269093.14657992008</v>
      </c>
      <c r="AJ22" s="241">
        <f>SUM(DB_UtilityFE!BN22:BP22)</f>
        <v>22412868.169068001</v>
      </c>
      <c r="AK22" s="241">
        <f>SUM(DB_UtilityFE!BQ22:BR22)</f>
        <v>10184303.233494002</v>
      </c>
      <c r="AL22" s="241">
        <f>SUM(DB_UtilityFE!BS22:BU22)</f>
        <v>5695.9118479999997</v>
      </c>
      <c r="AM22" s="241">
        <f>SUM(DB_UtilityFE!BV22:BX22)</f>
        <v>1406656.1684999999</v>
      </c>
      <c r="AN22" s="241">
        <f>SUM(DB_UtilityFE!BY22:BZ22)</f>
        <v>431803.41379999998</v>
      </c>
      <c r="AO22" s="205">
        <f t="shared" si="0"/>
        <v>1649396.7417964756</v>
      </c>
      <c r="AP22" s="205">
        <f t="shared" si="1"/>
        <v>365206274.39569229</v>
      </c>
      <c r="AQ22" s="205">
        <f t="shared" si="2"/>
        <v>98102840.801117793</v>
      </c>
    </row>
    <row r="23" spans="1:43" x14ac:dyDescent="0.2">
      <c r="A23" s="203">
        <v>41</v>
      </c>
      <c r="B23" s="203" t="s">
        <v>52</v>
      </c>
      <c r="C23" s="203">
        <v>1975</v>
      </c>
      <c r="D23" s="204" t="s">
        <v>203</v>
      </c>
      <c r="E23" s="241">
        <f>SUM(DB_UtilityFE!E23:G23)</f>
        <v>74366.732250066663</v>
      </c>
      <c r="F23" s="241">
        <f>SUM(DB_UtilityFE!H23:J23)</f>
        <v>8056758.8297233339</v>
      </c>
      <c r="G23" s="241">
        <f>SUM(DB_UtilityFE!K23:L23)</f>
        <v>3945308.021865</v>
      </c>
      <c r="H23" s="241">
        <f>SUM(DB_UtilityFE!M23:O23)</f>
        <v>87070.106072533323</v>
      </c>
      <c r="I23" s="241">
        <f>SUM(DB_UtilityFE!P23:R23)</f>
        <v>21250492.546737779</v>
      </c>
      <c r="J23" s="241">
        <f>SUM(DB_UtilityFE!S23:T23)</f>
        <v>8550125.1889864206</v>
      </c>
      <c r="K23" s="241">
        <f>SUM(DB_UtilityFE!U23:V23)</f>
        <v>7124.3412231600014</v>
      </c>
      <c r="L23" s="241">
        <f>SUM(DB_UtilityFE!W23:X23)</f>
        <v>841904.65766400006</v>
      </c>
      <c r="M23" s="241">
        <f>SUM(DB_UtilityFE!Y23)</f>
        <v>84497.730240000004</v>
      </c>
      <c r="N23" s="241">
        <f>SUM(DB_UtilityFE!Z23:AA23)</f>
        <v>0</v>
      </c>
      <c r="O23" s="241">
        <f>SUM(DB_UtilityFE!AB23:AC23)</f>
        <v>0</v>
      </c>
      <c r="P23" s="241">
        <f>SUM(DB_UtilityFE!AD23)</f>
        <v>0</v>
      </c>
      <c r="Q23" s="241">
        <f>SUM(DB_UtilityFE!AE23)</f>
        <v>164875.94360999999</v>
      </c>
      <c r="R23" s="241">
        <f>SUM(DB_UtilityFE!AF23)</f>
        <v>22495402.7172</v>
      </c>
      <c r="S23" s="241">
        <f>SUM(DB_UtilityFE!AG23)</f>
        <v>18746168.931000002</v>
      </c>
      <c r="T23" s="241">
        <f>SUM(DB_UtilityFE!AH23:AI23)</f>
        <v>32344.705787811316</v>
      </c>
      <c r="U23" s="241">
        <f>SUM(DB_UtilityFE!AJ23:AK23)</f>
        <v>10346881.650839891</v>
      </c>
      <c r="V23" s="241">
        <f>SUM(DB_UtilityFE!AL23)</f>
        <v>1245732.6762120239</v>
      </c>
      <c r="W23" s="241">
        <f>SUM(DB_UtilityFE!AM23:AN23)</f>
        <v>114079.12031999999</v>
      </c>
      <c r="X23" s="241">
        <f>SUM(DB_UtilityFE!AO23:AP23)</f>
        <v>14573320.509</v>
      </c>
      <c r="Y23" s="241">
        <f>SUM(DB_UtilityFE!AQ23)</f>
        <v>4241001.35745</v>
      </c>
      <c r="Z23" s="241">
        <f>SUM(DB_UtilityFE!AR23:AS23)</f>
        <v>328.36985142046876</v>
      </c>
      <c r="AA23" s="241">
        <f>SUM(DB_UtilityFE!AT23:AU23)</f>
        <v>90564.841990603149</v>
      </c>
      <c r="AB23" s="241">
        <f>SUM(DB_UtilityFE!AV23:AW23)</f>
        <v>47255.23628107032</v>
      </c>
      <c r="AC23" s="241">
        <f>SUM(DB_UtilityFE!AX23:AY23)</f>
        <v>19281.427583363635</v>
      </c>
      <c r="AD23" s="241">
        <f>SUM(DB_UtilityFE!AZ23:BA23)</f>
        <v>3499215.972790909</v>
      </c>
      <c r="AE23" s="241">
        <f>SUM(DB_UtilityFE!BB23)</f>
        <v>1668583.3216000001</v>
      </c>
      <c r="AF23" s="241">
        <f>SUM(DB_UtilityFE!BC23:BE23)</f>
        <v>462157.06075</v>
      </c>
      <c r="AG23" s="241">
        <f>SUM(DB_UtilityFE!BF23:BH23)</f>
        <v>104843630.353</v>
      </c>
      <c r="AH23" s="241">
        <f>SUM(DB_UtilityFE!BI23:BJ23)</f>
        <v>48381242.016800001</v>
      </c>
      <c r="AI23" s="241">
        <f>SUM(DB_UtilityFE!BK23:BM23)</f>
        <v>1326301.9764090404</v>
      </c>
      <c r="AJ23" s="241">
        <f>SUM(DB_UtilityFE!BN23:BP23)</f>
        <v>110468184.446316</v>
      </c>
      <c r="AK23" s="241">
        <f>SUM(DB_UtilityFE!BQ23:BR23)</f>
        <v>50196230.110678017</v>
      </c>
      <c r="AL23" s="241">
        <f>SUM(DB_UtilityFE!BS23:BU23)</f>
        <v>63389.691200000001</v>
      </c>
      <c r="AM23" s="241">
        <f>SUM(DB_UtilityFE!BV23:BX23)</f>
        <v>15654648.9</v>
      </c>
      <c r="AN23" s="241">
        <f>SUM(DB_UtilityFE!BY23:BZ23)</f>
        <v>4805531.72</v>
      </c>
      <c r="AO23" s="205">
        <f t="shared" si="0"/>
        <v>2351319.4750573961</v>
      </c>
      <c r="AP23" s="205">
        <f t="shared" si="1"/>
        <v>312121005.42526251</v>
      </c>
      <c r="AQ23" s="205">
        <f t="shared" si="2"/>
        <v>141911676.31111252</v>
      </c>
    </row>
    <row r="24" spans="1:43" x14ac:dyDescent="0.2">
      <c r="A24" s="203">
        <v>42</v>
      </c>
      <c r="B24" s="203" t="s">
        <v>53</v>
      </c>
      <c r="C24" s="203">
        <v>1975</v>
      </c>
      <c r="D24" s="204" t="s">
        <v>203</v>
      </c>
      <c r="E24" s="241">
        <f>SUM(DB_UtilityFE!E24:G24)</f>
        <v>0</v>
      </c>
      <c r="F24" s="241">
        <f>SUM(DB_UtilityFE!H24:J24)</f>
        <v>0</v>
      </c>
      <c r="G24" s="241">
        <f>SUM(DB_UtilityFE!K24:L24)</f>
        <v>0</v>
      </c>
      <c r="H24" s="241">
        <f>SUM(DB_UtilityFE!M24:O24)</f>
        <v>26145.659765600001</v>
      </c>
      <c r="I24" s="241">
        <f>SUM(DB_UtilityFE!P24:R24)</f>
        <v>6381158.5059466679</v>
      </c>
      <c r="J24" s="241">
        <f>SUM(DB_UtilityFE!S24:T24)</f>
        <v>2567455.9757432616</v>
      </c>
      <c r="K24" s="241">
        <f>SUM(DB_UtilityFE!U24:V24)</f>
        <v>25147.57574448</v>
      </c>
      <c r="L24" s="241">
        <f>SUM(DB_UtilityFE!W24:X24)</f>
        <v>2971764.0529919993</v>
      </c>
      <c r="M24" s="241">
        <f>SUM(DB_UtilityFE!Y24)</f>
        <v>298260.99071999994</v>
      </c>
      <c r="N24" s="241">
        <f>SUM(DB_UtilityFE!Z24:AA24)</f>
        <v>0</v>
      </c>
      <c r="O24" s="241">
        <f>SUM(DB_UtilityFE!AB24:AC24)</f>
        <v>0</v>
      </c>
      <c r="P24" s="241">
        <f>SUM(DB_UtilityFE!AD24)</f>
        <v>0</v>
      </c>
      <c r="Q24" s="241">
        <f>SUM(DB_UtilityFE!AE24)</f>
        <v>126.38051999999999</v>
      </c>
      <c r="R24" s="241">
        <f>SUM(DB_UtilityFE!AF24)</f>
        <v>17243.150400000002</v>
      </c>
      <c r="S24" s="241">
        <f>SUM(DB_UtilityFE!AG24)</f>
        <v>14369.292000000001</v>
      </c>
      <c r="T24" s="241">
        <f>SUM(DB_UtilityFE!AH24:AI24)</f>
        <v>9612.1477064797418</v>
      </c>
      <c r="U24" s="241">
        <f>SUM(DB_UtilityFE!AJ24:AK24)</f>
        <v>3074869.6674438943</v>
      </c>
      <c r="V24" s="241">
        <f>SUM(DB_UtilityFE!AL24)</f>
        <v>370204.83553294791</v>
      </c>
      <c r="W24" s="241">
        <f>SUM(DB_UtilityFE!AM24:AN24)</f>
        <v>29967.108863999994</v>
      </c>
      <c r="X24" s="241">
        <f>SUM(DB_UtilityFE!AO24:AP24)</f>
        <v>3828222.7367999996</v>
      </c>
      <c r="Y24" s="241">
        <f>SUM(DB_UtilityFE!AQ24)</f>
        <v>1114056.1832400002</v>
      </c>
      <c r="Z24" s="241">
        <f>SUM(DB_UtilityFE!AR24:AS24)</f>
        <v>348.9510104170314</v>
      </c>
      <c r="AA24" s="241">
        <f>SUM(DB_UtilityFE!AT24:AU24)</f>
        <v>96241.153029646914</v>
      </c>
      <c r="AB24" s="241">
        <f>SUM(DB_UtilityFE!AV24:AW24)</f>
        <v>50217.041474554702</v>
      </c>
      <c r="AC24" s="241">
        <f>SUM(DB_UtilityFE!AX24:AY24)</f>
        <v>55353.803719090916</v>
      </c>
      <c r="AD24" s="241">
        <f>SUM(DB_UtilityFE!AZ24:BA24)</f>
        <v>10045672.878272727</v>
      </c>
      <c r="AE24" s="241">
        <f>SUM(DB_UtilityFE!BB24)</f>
        <v>4790227.9680000003</v>
      </c>
      <c r="AF24" s="241">
        <f>SUM(DB_UtilityFE!BC24:BE24)</f>
        <v>223901.139</v>
      </c>
      <c r="AG24" s="241">
        <f>SUM(DB_UtilityFE!BF24:BH24)</f>
        <v>50793572.675999999</v>
      </c>
      <c r="AH24" s="241">
        <f>SUM(DB_UtilityFE!BI24:BJ24)</f>
        <v>23439250.665599998</v>
      </c>
      <c r="AI24" s="241">
        <f>SUM(DB_UtilityFE!BK24:BM24)</f>
        <v>115774.97369519999</v>
      </c>
      <c r="AJ24" s="241">
        <f>SUM(DB_UtilityFE!BN24:BP24)</f>
        <v>9642940.5790800005</v>
      </c>
      <c r="AK24" s="241">
        <f>SUM(DB_UtilityFE!BQ24:BR24)</f>
        <v>4381707.4271400003</v>
      </c>
      <c r="AL24" s="241">
        <f>SUM(DB_UtilityFE!BS24:BU24)</f>
        <v>3530.402744</v>
      </c>
      <c r="AM24" s="241">
        <f>SUM(DB_UtilityFE!BV24:BX24)</f>
        <v>871864.40549999988</v>
      </c>
      <c r="AN24" s="241">
        <f>SUM(DB_UtilityFE!BY24:BZ24)</f>
        <v>267637.56140000001</v>
      </c>
      <c r="AO24" s="205">
        <f t="shared" si="0"/>
        <v>489908.14276926767</v>
      </c>
      <c r="AP24" s="205">
        <f t="shared" si="1"/>
        <v>87723549.805464938</v>
      </c>
      <c r="AQ24" s="205">
        <f t="shared" si="2"/>
        <v>37293387.940850765</v>
      </c>
    </row>
    <row r="25" spans="1:43" x14ac:dyDescent="0.2">
      <c r="A25" s="203">
        <v>43</v>
      </c>
      <c r="B25" s="203" t="s">
        <v>54</v>
      </c>
      <c r="C25" s="203">
        <v>1975</v>
      </c>
      <c r="D25" s="204" t="s">
        <v>203</v>
      </c>
      <c r="E25" s="241">
        <f>SUM(DB_UtilityFE!E25:G25)</f>
        <v>0.27248246666666665</v>
      </c>
      <c r="F25" s="241">
        <f>SUM(DB_UtilityFE!H25:J25)</f>
        <v>29.520263333333336</v>
      </c>
      <c r="G25" s="241">
        <f>SUM(DB_UtilityFE!K25:L25)</f>
        <v>14.455755</v>
      </c>
      <c r="H25" s="241">
        <f>SUM(DB_UtilityFE!M25:O25)</f>
        <v>236233.73032600002</v>
      </c>
      <c r="I25" s="241">
        <f>SUM(DB_UtilityFE!P25:R25)</f>
        <v>57655644.997133337</v>
      </c>
      <c r="J25" s="241">
        <f>SUM(DB_UtilityFE!S25:T25)</f>
        <v>23197720.311331078</v>
      </c>
      <c r="K25" s="241">
        <f>SUM(DB_UtilityFE!U25:V25)</f>
        <v>10520.43154344</v>
      </c>
      <c r="L25" s="241">
        <f>SUM(DB_UtilityFE!W25:X25)</f>
        <v>1243230.7829759999</v>
      </c>
      <c r="M25" s="241">
        <f>SUM(DB_UtilityFE!Y25)</f>
        <v>124776.81215999996</v>
      </c>
      <c r="N25" s="241">
        <f>SUM(DB_UtilityFE!Z25:AA25)</f>
        <v>0</v>
      </c>
      <c r="O25" s="241">
        <f>SUM(DB_UtilityFE!AB25:AC25)</f>
        <v>0</v>
      </c>
      <c r="P25" s="241">
        <f>SUM(DB_UtilityFE!AD25)</f>
        <v>0</v>
      </c>
      <c r="Q25" s="241">
        <f>SUM(DB_UtilityFE!AE25)</f>
        <v>3.7251899999999991</v>
      </c>
      <c r="R25" s="241">
        <f>SUM(DB_UtilityFE!AF25)</f>
        <v>508.25880000000001</v>
      </c>
      <c r="S25" s="241">
        <f>SUM(DB_UtilityFE!AG25)</f>
        <v>423.54899999999998</v>
      </c>
      <c r="T25" s="241">
        <f>SUM(DB_UtilityFE!AH25:AI25)</f>
        <v>11929.08856867941</v>
      </c>
      <c r="U25" s="241">
        <f>SUM(DB_UtilityFE!AJ25:AK25)</f>
        <v>3816045.4583273856</v>
      </c>
      <c r="V25" s="241">
        <f>SUM(DB_UtilityFE!AL25)</f>
        <v>459440.11749308388</v>
      </c>
      <c r="W25" s="241">
        <f>SUM(DB_UtilityFE!AM25:AN25)</f>
        <v>35038.620671999997</v>
      </c>
      <c r="X25" s="241">
        <f>SUM(DB_UtilityFE!AO25:AP25)</f>
        <v>4476095.6063999999</v>
      </c>
      <c r="Y25" s="241">
        <f>SUM(DB_UtilityFE!AQ25)</f>
        <v>1302594.52752</v>
      </c>
      <c r="Z25" s="241">
        <f>SUM(DB_UtilityFE!AR25:AS25)</f>
        <v>1494.5286380203129</v>
      </c>
      <c r="AA25" s="241">
        <f>SUM(DB_UtilityFE!AT25:AU25)</f>
        <v>412192.98716746893</v>
      </c>
      <c r="AB25" s="241">
        <f>SUM(DB_UtilityFE!AV25:AW25)</f>
        <v>215075.48154304695</v>
      </c>
      <c r="AC25" s="241">
        <f>SUM(DB_UtilityFE!AX25:AY25)</f>
        <v>68687.023484818172</v>
      </c>
      <c r="AD25" s="241">
        <f>SUM(DB_UtilityFE!AZ25:BA25)</f>
        <v>12465401.156754546</v>
      </c>
      <c r="AE25" s="241">
        <f>SUM(DB_UtilityFE!BB25)</f>
        <v>5944063.0784000009</v>
      </c>
      <c r="AF25" s="241">
        <f>SUM(DB_UtilityFE!BC25:BE25)</f>
        <v>290466.022</v>
      </c>
      <c r="AG25" s="241">
        <f>SUM(DB_UtilityFE!BF25:BH25)</f>
        <v>65894291.848000005</v>
      </c>
      <c r="AH25" s="241">
        <f>SUM(DB_UtilityFE!BI25:BJ25)</f>
        <v>30407642.988799997</v>
      </c>
      <c r="AI25" s="241">
        <f>SUM(DB_UtilityFE!BK25:BM25)</f>
        <v>1888963.1340564003</v>
      </c>
      <c r="AJ25" s="241">
        <f>SUM(DB_UtilityFE!BN25:BP25)</f>
        <v>157332441.34206</v>
      </c>
      <c r="AK25" s="241">
        <f>SUM(DB_UtilityFE!BQ25:BR25)</f>
        <v>71491130.854230002</v>
      </c>
      <c r="AL25" s="241">
        <f>SUM(DB_UtilityFE!BS25:BU25)</f>
        <v>186562.22348800002</v>
      </c>
      <c r="AM25" s="241">
        <f>SUM(DB_UtilityFE!BV25:BX25)</f>
        <v>46073202.936000004</v>
      </c>
      <c r="AN25" s="241">
        <f>SUM(DB_UtilityFE!BY25:BZ25)</f>
        <v>14143162.172800001</v>
      </c>
      <c r="AO25" s="205">
        <f t="shared" si="0"/>
        <v>2729898.8004498249</v>
      </c>
      <c r="AP25" s="205">
        <f t="shared" si="1"/>
        <v>349369084.89388204</v>
      </c>
      <c r="AQ25" s="205">
        <f t="shared" si="2"/>
        <v>147286044.34903219</v>
      </c>
    </row>
    <row r="26" spans="1:43" x14ac:dyDescent="0.2">
      <c r="A26" s="203">
        <v>50</v>
      </c>
      <c r="B26" s="203" t="s">
        <v>55</v>
      </c>
      <c r="C26" s="203">
        <v>1975</v>
      </c>
      <c r="D26" s="204" t="s">
        <v>204</v>
      </c>
      <c r="E26" s="241">
        <f>SUM(DB_UtilityFE!E26:G26)</f>
        <v>8662.217615333333</v>
      </c>
      <c r="F26" s="241">
        <f>SUM(DB_UtilityFE!H26:J26)</f>
        <v>938449.17136666668</v>
      </c>
      <c r="G26" s="241">
        <f>SUM(DB_UtilityFE!K26:L26)</f>
        <v>459548.45145000005</v>
      </c>
      <c r="H26" s="241">
        <f>SUM(DB_UtilityFE!M26:O26)</f>
        <v>73712.468372933334</v>
      </c>
      <c r="I26" s="241">
        <f>SUM(DB_UtilityFE!P26:R26)</f>
        <v>17990402.566591114</v>
      </c>
      <c r="J26" s="241">
        <f>SUM(DB_UtilityFE!S26:T26)</f>
        <v>7238429.5943403896</v>
      </c>
      <c r="K26" s="241">
        <f>SUM(DB_UtilityFE!U26:V26)</f>
        <v>3233.0296706400009</v>
      </c>
      <c r="L26" s="241">
        <f>SUM(DB_UtilityFE!W26:X26)</f>
        <v>382056.76185600006</v>
      </c>
      <c r="M26" s="241">
        <f>SUM(DB_UtilityFE!Y26)</f>
        <v>38345.112959999999</v>
      </c>
      <c r="N26" s="241">
        <f>SUM(DB_UtilityFE!Z26:AA26)</f>
        <v>0</v>
      </c>
      <c r="O26" s="241">
        <f>SUM(DB_UtilityFE!AB26:AC26)</f>
        <v>0</v>
      </c>
      <c r="P26" s="241">
        <f>SUM(DB_UtilityFE!AD26)</f>
        <v>0</v>
      </c>
      <c r="Q26" s="241">
        <f>SUM(DB_UtilityFE!AE26)</f>
        <v>1821.204</v>
      </c>
      <c r="R26" s="241">
        <f>SUM(DB_UtilityFE!AF26)</f>
        <v>248482.08000000002</v>
      </c>
      <c r="S26" s="241">
        <f>SUM(DB_UtilityFE!AG26)</f>
        <v>207068.40000000002</v>
      </c>
      <c r="T26" s="241">
        <f>SUM(DB_UtilityFE!AH26:AI26)</f>
        <v>200.49676639579189</v>
      </c>
      <c r="U26" s="241">
        <f>SUM(DB_UtilityFE!AJ26:AK26)</f>
        <v>64137.739476829811</v>
      </c>
      <c r="V26" s="241">
        <f>SUM(DB_UtilityFE!AL26)</f>
        <v>7721.9862506279997</v>
      </c>
      <c r="W26" s="241">
        <f>SUM(DB_UtilityFE!AM26:AN26)</f>
        <v>3066.0051839999996</v>
      </c>
      <c r="X26" s="241">
        <f>SUM(DB_UtilityFE!AO26:AP26)</f>
        <v>391674.44579999999</v>
      </c>
      <c r="Y26" s="241">
        <f>SUM(DB_UtilityFE!AQ26)</f>
        <v>113981.70069000001</v>
      </c>
      <c r="Z26" s="241">
        <f>SUM(DB_UtilityFE!AR26:AS26)</f>
        <v>81.643039529531279</v>
      </c>
      <c r="AA26" s="241">
        <f>SUM(DB_UtilityFE!AT26:AU26)</f>
        <v>22517.258946396883</v>
      </c>
      <c r="AB26" s="241">
        <f>SUM(DB_UtilityFE!AV26:AW26)</f>
        <v>11749.133201429693</v>
      </c>
      <c r="AC26" s="241">
        <f>SUM(DB_UtilityFE!AX26:AY26)</f>
        <v>4099.8553780909097</v>
      </c>
      <c r="AD26" s="241">
        <f>SUM(DB_UtilityFE!AZ26:BA26)</f>
        <v>744046.53717272729</v>
      </c>
      <c r="AE26" s="241">
        <f>SUM(DB_UtilityFE!BB26)</f>
        <v>354794.80320000002</v>
      </c>
      <c r="AF26" s="241">
        <f>SUM(DB_UtilityFE!BC26:BE26)</f>
        <v>17534.748</v>
      </c>
      <c r="AG26" s="241">
        <f>SUM(DB_UtilityFE!BF26:BH26)</f>
        <v>3977882.8320000004</v>
      </c>
      <c r="AH26" s="241">
        <f>SUM(DB_UtilityFE!BI26:BJ26)</f>
        <v>1835637.6192000001</v>
      </c>
      <c r="AI26" s="241">
        <f>SUM(DB_UtilityFE!BK26:BM26)</f>
        <v>71798.264319760012</v>
      </c>
      <c r="AJ26" s="241">
        <f>SUM(DB_UtilityFE!BN26:BP26)</f>
        <v>5980104.1142040007</v>
      </c>
      <c r="AK26" s="241">
        <f>SUM(DB_UtilityFE!BQ26:BR26)</f>
        <v>2717331.5439820001</v>
      </c>
      <c r="AL26" s="241">
        <f>SUM(DB_UtilityFE!BS26:BU26)</f>
        <v>987.486808</v>
      </c>
      <c r="AM26" s="241">
        <f>SUM(DB_UtilityFE!BV26:BX26)</f>
        <v>243868.66350000002</v>
      </c>
      <c r="AN26" s="241">
        <f>SUM(DB_UtilityFE!BY26:BZ26)</f>
        <v>74860.739799999996</v>
      </c>
      <c r="AO26" s="205">
        <f t="shared" si="0"/>
        <v>185197.41915468287</v>
      </c>
      <c r="AP26" s="205">
        <f t="shared" si="1"/>
        <v>30983622.170913734</v>
      </c>
      <c r="AQ26" s="205">
        <f t="shared" si="2"/>
        <v>13059469.085074449</v>
      </c>
    </row>
    <row r="27" spans="1:43" x14ac:dyDescent="0.2">
      <c r="A27" s="203">
        <v>51</v>
      </c>
      <c r="B27" s="203" t="s">
        <v>56</v>
      </c>
      <c r="C27" s="203">
        <v>1975</v>
      </c>
      <c r="D27" s="204" t="s">
        <v>204</v>
      </c>
      <c r="E27" s="241">
        <f>SUM(DB_UtilityFE!E27:G27)</f>
        <v>725.07584380000003</v>
      </c>
      <c r="F27" s="241">
        <f>SUM(DB_UtilityFE!H27:J27)</f>
        <v>78553.420729999998</v>
      </c>
      <c r="G27" s="241">
        <f>SUM(DB_UtilityFE!K27:L27)</f>
        <v>38466.764055000007</v>
      </c>
      <c r="H27" s="241">
        <f>SUM(DB_UtilityFE!M27:O27)</f>
        <v>44784.958959066673</v>
      </c>
      <c r="I27" s="241">
        <f>SUM(DB_UtilityFE!P27:R27)</f>
        <v>10930300.645008892</v>
      </c>
      <c r="J27" s="241">
        <f>SUM(DB_UtilityFE!S27:T27)</f>
        <v>4397801.0703771487</v>
      </c>
      <c r="K27" s="241">
        <f>SUM(DB_UtilityFE!U27:V27)</f>
        <v>5900.3798036400003</v>
      </c>
      <c r="L27" s="241">
        <f>SUM(DB_UtilityFE!W27:X27)</f>
        <v>697265.48505599995</v>
      </c>
      <c r="M27" s="241">
        <f>SUM(DB_UtilityFE!Y27)</f>
        <v>69981.024959999995</v>
      </c>
      <c r="N27" s="241">
        <f>SUM(DB_UtilityFE!Z27:AA27)</f>
        <v>0</v>
      </c>
      <c r="O27" s="241">
        <f>SUM(DB_UtilityFE!AB27:AC27)</f>
        <v>0</v>
      </c>
      <c r="P27" s="241">
        <f>SUM(DB_UtilityFE!AD27)</f>
        <v>0</v>
      </c>
      <c r="Q27" s="241">
        <f>SUM(DB_UtilityFE!AE27)</f>
        <v>430.32842999999997</v>
      </c>
      <c r="R27" s="241">
        <f>SUM(DB_UtilityFE!AF27)</f>
        <v>58713.303600000007</v>
      </c>
      <c r="S27" s="241">
        <f>SUM(DB_UtilityFE!AG27)</f>
        <v>48927.753000000004</v>
      </c>
      <c r="T27" s="241">
        <f>SUM(DB_UtilityFE!AH27:AI27)</f>
        <v>1360.3455768693002</v>
      </c>
      <c r="U27" s="241">
        <f>SUM(DB_UtilityFE!AJ27:AK27)</f>
        <v>435166.57039478398</v>
      </c>
      <c r="V27" s="241">
        <f>SUM(DB_UtilityFE!AL27)</f>
        <v>52392.714503687996</v>
      </c>
      <c r="W27" s="241">
        <f>SUM(DB_UtilityFE!AM27:AN27)</f>
        <v>6542.6782079999994</v>
      </c>
      <c r="X27" s="241">
        <f>SUM(DB_UtilityFE!AO27:AP27)</f>
        <v>835810.67460000003</v>
      </c>
      <c r="Y27" s="241">
        <f>SUM(DB_UtilityFE!AQ27)</f>
        <v>243230.37453</v>
      </c>
      <c r="Z27" s="241">
        <f>SUM(DB_UtilityFE!AR27:AS27)</f>
        <v>35.765073545625008</v>
      </c>
      <c r="AA27" s="241">
        <f>SUM(DB_UtilityFE!AT27:AU27)</f>
        <v>9864.0548772375041</v>
      </c>
      <c r="AB27" s="241">
        <f>SUM(DB_UtilityFE!AV27:AW27)</f>
        <v>5146.9006478437514</v>
      </c>
      <c r="AC27" s="241">
        <f>SUM(DB_UtilityFE!AX27:AY27)</f>
        <v>2446.3210097272727</v>
      </c>
      <c r="AD27" s="241">
        <f>SUM(DB_UtilityFE!AZ27:BA27)</f>
        <v>443961.19088181818</v>
      </c>
      <c r="AE27" s="241">
        <f>SUM(DB_UtilityFE!BB27)</f>
        <v>211700.63360000003</v>
      </c>
      <c r="AF27" s="241">
        <f>SUM(DB_UtilityFE!BC27:BE27)</f>
        <v>12564.629000000001</v>
      </c>
      <c r="AG27" s="241">
        <f>SUM(DB_UtilityFE!BF27:BH27)</f>
        <v>2850375.8360000001</v>
      </c>
      <c r="AH27" s="241">
        <f>SUM(DB_UtilityFE!BI27:BJ27)</f>
        <v>1315337.1615999998</v>
      </c>
      <c r="AI27" s="241">
        <f>SUM(DB_UtilityFE!BK27:BM27)</f>
        <v>2.1370948000000003</v>
      </c>
      <c r="AJ27" s="241">
        <f>SUM(DB_UtilityFE!BN27:BP27)</f>
        <v>177.99941999999999</v>
      </c>
      <c r="AK27" s="241">
        <f>SUM(DB_UtilityFE!BQ27:BR27)</f>
        <v>80.882109999999997</v>
      </c>
      <c r="AL27" s="241">
        <f>SUM(DB_UtilityFE!BS27:BU27)</f>
        <v>0</v>
      </c>
      <c r="AM27" s="241">
        <f>SUM(DB_UtilityFE!BV27:BX27)</f>
        <v>0</v>
      </c>
      <c r="AN27" s="241">
        <f>SUM(DB_UtilityFE!BY27:BZ27)</f>
        <v>0</v>
      </c>
      <c r="AO27" s="205">
        <f t="shared" si="0"/>
        <v>74792.618999448881</v>
      </c>
      <c r="AP27" s="205">
        <f t="shared" si="1"/>
        <v>16340189.180568734</v>
      </c>
      <c r="AQ27" s="205">
        <f t="shared" si="2"/>
        <v>6383065.2793836799</v>
      </c>
    </row>
    <row r="28" spans="1:43" x14ac:dyDescent="0.2">
      <c r="A28" s="203">
        <v>52</v>
      </c>
      <c r="B28" s="203" t="s">
        <v>57</v>
      </c>
      <c r="C28" s="203">
        <v>1975</v>
      </c>
      <c r="D28" s="204" t="s">
        <v>204</v>
      </c>
      <c r="E28" s="241">
        <f>SUM(DB_UtilityFE!E28:G28)</f>
        <v>12842.098654000001</v>
      </c>
      <c r="F28" s="241">
        <f>SUM(DB_UtilityFE!H28:J28)</f>
        <v>1391290.0109000001</v>
      </c>
      <c r="G28" s="241">
        <f>SUM(DB_UtilityFE!K28:L28)</f>
        <v>681299.7331500001</v>
      </c>
      <c r="H28" s="241">
        <f>SUM(DB_UtilityFE!M28:O28)</f>
        <v>138537.97594773333</v>
      </c>
      <c r="I28" s="241">
        <f>SUM(DB_UtilityFE!P28:R28)</f>
        <v>33811836.899164446</v>
      </c>
      <c r="J28" s="241">
        <f>SUM(DB_UtilityFE!S28:T28)</f>
        <v>13604175.89011725</v>
      </c>
      <c r="K28" s="241">
        <f>SUM(DB_UtilityFE!U28:V28)</f>
        <v>27357.953439600002</v>
      </c>
      <c r="L28" s="241">
        <f>SUM(DB_UtilityFE!W28:X28)</f>
        <v>3232970.9798399997</v>
      </c>
      <c r="M28" s="241">
        <f>SUM(DB_UtilityFE!Y28)</f>
        <v>324477.01439999999</v>
      </c>
      <c r="N28" s="241">
        <f>SUM(DB_UtilityFE!Z28:AA28)</f>
        <v>1.2126299999999999</v>
      </c>
      <c r="O28" s="241">
        <f>SUM(DB_UtilityFE!AB28:AC28)</f>
        <v>194.30399999999997</v>
      </c>
      <c r="P28" s="241">
        <f>SUM(DB_UtilityFE!AD28)</f>
        <v>27.790500000000005</v>
      </c>
      <c r="Q28" s="241">
        <f>SUM(DB_UtilityFE!AE28)</f>
        <v>515.45591999999999</v>
      </c>
      <c r="R28" s="241">
        <f>SUM(DB_UtilityFE!AF28)</f>
        <v>70327.958400000003</v>
      </c>
      <c r="S28" s="241">
        <f>SUM(DB_UtilityFE!AG28)</f>
        <v>58606.632000000005</v>
      </c>
      <c r="T28" s="241">
        <f>SUM(DB_UtilityFE!AH28:AI28)</f>
        <v>6483.8965737666349</v>
      </c>
      <c r="U28" s="241">
        <f>SUM(DB_UtilityFE!AJ28:AK28)</f>
        <v>2074160.4800848404</v>
      </c>
      <c r="V28" s="241">
        <f>SUM(DB_UtilityFE!AL28)</f>
        <v>249722.532154368</v>
      </c>
      <c r="W28" s="241">
        <f>SUM(DB_UtilityFE!AM28:AN28)</f>
        <v>24003.771264000003</v>
      </c>
      <c r="X28" s="241">
        <f>SUM(DB_UtilityFE!AO28:AP28)</f>
        <v>3066421.3668</v>
      </c>
      <c r="Y28" s="241">
        <f>SUM(DB_UtilityFE!AQ28)</f>
        <v>892363.3547400001</v>
      </c>
      <c r="Z28" s="241">
        <f>SUM(DB_UtilityFE!AR28:AS28)</f>
        <v>121.11594227250004</v>
      </c>
      <c r="AA28" s="241">
        <f>SUM(DB_UtilityFE!AT28:AU28)</f>
        <v>33403.938050350014</v>
      </c>
      <c r="AB28" s="241">
        <f>SUM(DB_UtilityFE!AV28:AW28)</f>
        <v>17429.622252875004</v>
      </c>
      <c r="AC28" s="241">
        <f>SUM(DB_UtilityFE!AX28:AY28)</f>
        <v>4118.5975105454545</v>
      </c>
      <c r="AD28" s="241">
        <f>SUM(DB_UtilityFE!AZ28:BA28)</f>
        <v>747447.88123636367</v>
      </c>
      <c r="AE28" s="241">
        <f>SUM(DB_UtilityFE!BB28)</f>
        <v>356416.71680000005</v>
      </c>
      <c r="AF28" s="241">
        <f>SUM(DB_UtilityFE!BC28:BE28)</f>
        <v>146903.50675</v>
      </c>
      <c r="AG28" s="241">
        <f>SUM(DB_UtilityFE!BF28:BH28)</f>
        <v>33326109.816999998</v>
      </c>
      <c r="AH28" s="241">
        <f>SUM(DB_UtilityFE!BI28:BJ28)</f>
        <v>15378698.535199998</v>
      </c>
      <c r="AI28" s="241">
        <f>SUM(DB_UtilityFE!BK28:BM28)</f>
        <v>35122.298200080004</v>
      </c>
      <c r="AJ28" s="241">
        <f>SUM(DB_UtilityFE!BN28:BP28)</f>
        <v>2925349.2679320006</v>
      </c>
      <c r="AK28" s="241">
        <f>SUM(DB_UtilityFE!BQ28:BR28)</f>
        <v>1329265.1250060003</v>
      </c>
      <c r="AL28" s="241">
        <f>SUM(DB_UtilityFE!BS28:BU28)</f>
        <v>0</v>
      </c>
      <c r="AM28" s="241">
        <f>SUM(DB_UtilityFE!BV28:BX28)</f>
        <v>0</v>
      </c>
      <c r="AN28" s="241">
        <f>SUM(DB_UtilityFE!BY28:BZ28)</f>
        <v>0</v>
      </c>
      <c r="AO28" s="205">
        <f t="shared" si="0"/>
        <v>396007.88283199794</v>
      </c>
      <c r="AP28" s="205">
        <f t="shared" si="1"/>
        <v>80679512.903408006</v>
      </c>
      <c r="AQ28" s="205">
        <f t="shared" si="2"/>
        <v>32892482.946320493</v>
      </c>
    </row>
    <row r="29" spans="1:43" x14ac:dyDescent="0.2">
      <c r="A29" s="203">
        <v>53</v>
      </c>
      <c r="B29" s="203" t="s">
        <v>58</v>
      </c>
      <c r="C29" s="203">
        <v>1975</v>
      </c>
      <c r="D29" s="204" t="s">
        <v>204</v>
      </c>
      <c r="E29" s="241">
        <f>SUM(DB_UtilityFE!E29:G29)</f>
        <v>0</v>
      </c>
      <c r="F29" s="241">
        <f>SUM(DB_UtilityFE!H29:J29)</f>
        <v>0</v>
      </c>
      <c r="G29" s="241">
        <f>SUM(DB_UtilityFE!K29:L29)</f>
        <v>0</v>
      </c>
      <c r="H29" s="241">
        <f>SUM(DB_UtilityFE!M29:O29)</f>
        <v>144.41846413333334</v>
      </c>
      <c r="I29" s="241">
        <f>SUM(DB_UtilityFE!P29:R29)</f>
        <v>35247.039817777782</v>
      </c>
      <c r="J29" s="241">
        <f>SUM(DB_UtilityFE!S29:T29)</f>
        <v>14181.62907614359</v>
      </c>
      <c r="K29" s="241">
        <f>SUM(DB_UtilityFE!U29:V29)</f>
        <v>1219.9352306400001</v>
      </c>
      <c r="L29" s="241">
        <f>SUM(DB_UtilityFE!W29:X29)</f>
        <v>144163.38585600001</v>
      </c>
      <c r="M29" s="241">
        <f>SUM(DB_UtilityFE!Y29)</f>
        <v>14468.952959999997</v>
      </c>
      <c r="N29" s="241">
        <f>SUM(DB_UtilityFE!Z29:AA29)</f>
        <v>0</v>
      </c>
      <c r="O29" s="241">
        <f>SUM(DB_UtilityFE!AB29:AC29)</f>
        <v>0</v>
      </c>
      <c r="P29" s="241">
        <f>SUM(DB_UtilityFE!AD29)</f>
        <v>0</v>
      </c>
      <c r="Q29" s="241">
        <f>SUM(DB_UtilityFE!AE29)</f>
        <v>3.1733099999999999</v>
      </c>
      <c r="R29" s="241">
        <f>SUM(DB_UtilityFE!AF29)</f>
        <v>432.96120000000002</v>
      </c>
      <c r="S29" s="241">
        <f>SUM(DB_UtilityFE!AG29)</f>
        <v>360.80100000000004</v>
      </c>
      <c r="T29" s="241">
        <f>SUM(DB_UtilityFE!AH29:AI29)</f>
        <v>65.281578669879735</v>
      </c>
      <c r="U29" s="241">
        <f>SUM(DB_UtilityFE!AJ29:AK29)</f>
        <v>20883.194081542028</v>
      </c>
      <c r="V29" s="241">
        <f>SUM(DB_UtilityFE!AL29)</f>
        <v>2514.2722347600002</v>
      </c>
      <c r="W29" s="241">
        <f>SUM(DB_UtilityFE!AM29:AN29)</f>
        <v>166.15526399999999</v>
      </c>
      <c r="X29" s="241">
        <f>SUM(DB_UtilityFE!AO29:AP29)</f>
        <v>21225.916799999999</v>
      </c>
      <c r="Y29" s="241">
        <f>SUM(DB_UtilityFE!AQ29)</f>
        <v>6176.9822400000003</v>
      </c>
      <c r="Z29" s="241">
        <f>SUM(DB_UtilityFE!AR29:AS29)</f>
        <v>11.134593033281252</v>
      </c>
      <c r="AA29" s="241">
        <f>SUM(DB_UtilityFE!AT29:AU29)</f>
        <v>3070.9355756218756</v>
      </c>
      <c r="AB29" s="241">
        <f>SUM(DB_UtilityFE!AV29:AW29)</f>
        <v>1602.3633789921878</v>
      </c>
      <c r="AC29" s="241">
        <f>SUM(DB_UtilityFE!AX29:AY29)</f>
        <v>156.94450381818183</v>
      </c>
      <c r="AD29" s="241">
        <f>SUM(DB_UtilityFE!AZ29:BA29)</f>
        <v>28482.471654545454</v>
      </c>
      <c r="AE29" s="241">
        <f>SUM(DB_UtilityFE!BB29)</f>
        <v>13581.721599999999</v>
      </c>
      <c r="AF29" s="241">
        <f>SUM(DB_UtilityFE!BC29:BE29)</f>
        <v>325.82550000000003</v>
      </c>
      <c r="AG29" s="241">
        <f>SUM(DB_UtilityFE!BF29:BH29)</f>
        <v>73915.842000000004</v>
      </c>
      <c r="AH29" s="241">
        <f>SUM(DB_UtilityFE!BI29:BJ29)</f>
        <v>34109.275199999996</v>
      </c>
      <c r="AI29" s="241">
        <f>SUM(DB_UtilityFE!BK29:BM29)</f>
        <v>0.85483792000000003</v>
      </c>
      <c r="AJ29" s="241">
        <f>SUM(DB_UtilityFE!BN29:BP29)</f>
        <v>71.199767999999992</v>
      </c>
      <c r="AK29" s="241">
        <f>SUM(DB_UtilityFE!BQ29:BR29)</f>
        <v>32.352844000000005</v>
      </c>
      <c r="AL29" s="241">
        <f>SUM(DB_UtilityFE!BS29:BU29)</f>
        <v>0.66620800000000002</v>
      </c>
      <c r="AM29" s="241">
        <f>SUM(DB_UtilityFE!BV29:BX29)</f>
        <v>164.52599999999998</v>
      </c>
      <c r="AN29" s="241">
        <f>SUM(DB_UtilityFE!BY29:BZ29)</f>
        <v>50.504800000000003</v>
      </c>
      <c r="AO29" s="205">
        <f t="shared" si="0"/>
        <v>2094.3894902146767</v>
      </c>
      <c r="AP29" s="205">
        <f t="shared" si="1"/>
        <v>327657.47275348718</v>
      </c>
      <c r="AQ29" s="205">
        <f t="shared" si="2"/>
        <v>87078.855333895757</v>
      </c>
    </row>
    <row r="30" spans="1:43" x14ac:dyDescent="0.2">
      <c r="A30" s="203">
        <v>11</v>
      </c>
      <c r="B30" s="203" t="s">
        <v>32</v>
      </c>
      <c r="C30" s="203">
        <v>1985</v>
      </c>
      <c r="D30" s="204" t="s">
        <v>200</v>
      </c>
      <c r="E30" s="241">
        <f>SUM(DB_UtilityFE!E30:G30)</f>
        <v>81.744740000000007</v>
      </c>
      <c r="F30" s="241">
        <f>SUM(DB_UtilityFE!H30:J30)</f>
        <v>8856.0790000000015</v>
      </c>
      <c r="G30" s="241">
        <f>SUM(DB_UtilityFE!K30:L30)</f>
        <v>4336.7265000000007</v>
      </c>
      <c r="H30" s="241">
        <f>SUM(DB_UtilityFE!M30:O30)</f>
        <v>28319.239492133336</v>
      </c>
      <c r="I30" s="241">
        <f>SUM(DB_UtilityFE!P30:R30)</f>
        <v>6911646.4295511115</v>
      </c>
      <c r="J30" s="241">
        <f>SUM(DB_UtilityFE!S30:T30)</f>
        <v>2780897.5300078359</v>
      </c>
      <c r="K30" s="241">
        <f>SUM(DB_UtilityFE!U30:V30)</f>
        <v>5022.6706278000001</v>
      </c>
      <c r="L30" s="241">
        <f>SUM(DB_UtilityFE!W30:X30)</f>
        <v>593543.97311999998</v>
      </c>
      <c r="M30" s="241">
        <f>SUM(DB_UtilityFE!Y30)</f>
        <v>59571.019199999995</v>
      </c>
      <c r="N30" s="241">
        <f>SUM(DB_UtilityFE!Z30:AA30)</f>
        <v>3966.9169400000001</v>
      </c>
      <c r="O30" s="241">
        <f>SUM(DB_UtilityFE!AB30:AC30)</f>
        <v>635633.152</v>
      </c>
      <c r="P30" s="241">
        <f>SUM(DB_UtilityFE!AD30)</f>
        <v>90911.989000000001</v>
      </c>
      <c r="Q30" s="241">
        <f>SUM(DB_UtilityFE!AE30)</f>
        <v>8961.9793199999986</v>
      </c>
      <c r="R30" s="241">
        <f>SUM(DB_UtilityFE!AF30)</f>
        <v>1222757.7264</v>
      </c>
      <c r="S30" s="241">
        <f>SUM(DB_UtilityFE!AG30)</f>
        <v>1018964.7720000001</v>
      </c>
      <c r="T30" s="241">
        <f>SUM(DB_UtilityFE!AH30:AI30)</f>
        <v>85.880692643132107</v>
      </c>
      <c r="U30" s="241">
        <f>SUM(DB_UtilityFE!AJ30:AK30)</f>
        <v>27472.729809324792</v>
      </c>
      <c r="V30" s="241">
        <f>SUM(DB_UtilityFE!AL30)</f>
        <v>3307.6320366959994</v>
      </c>
      <c r="W30" s="241">
        <f>SUM(DB_UtilityFE!AM30:AN30)</f>
        <v>10758.238656</v>
      </c>
      <c r="X30" s="241">
        <f>SUM(DB_UtilityFE!AO30:AP30)</f>
        <v>1374337.9122000001</v>
      </c>
      <c r="Y30" s="241">
        <f>SUM(DB_UtilityFE!AQ30)</f>
        <v>399947.90121000004</v>
      </c>
      <c r="Z30" s="241">
        <f>SUM(DB_UtilityFE!AR30:AS30)</f>
        <v>23.836441462968757</v>
      </c>
      <c r="AA30" s="241">
        <f>SUM(DB_UtilityFE!AT30:AU30)</f>
        <v>6574.1222751531277</v>
      </c>
      <c r="AB30" s="241">
        <f>SUM(DB_UtilityFE!AV30:AW30)</f>
        <v>3430.2682434453141</v>
      </c>
      <c r="AC30" s="241">
        <f>SUM(DB_UtilityFE!AX30:AY30)</f>
        <v>3866.3295199999993</v>
      </c>
      <c r="AD30" s="241">
        <f>SUM(DB_UtilityFE!AZ30:BA30)</f>
        <v>701665.99199999997</v>
      </c>
      <c r="AE30" s="241">
        <f>SUM(DB_UtilityFE!BB30)</f>
        <v>334585.85600000003</v>
      </c>
      <c r="AF30" s="241">
        <f>SUM(DB_UtilityFE!BC30:BE30)</f>
        <v>15706.190500000001</v>
      </c>
      <c r="AG30" s="241">
        <f>SUM(DB_UtilityFE!BF30:BH30)</f>
        <v>3563061.5020000003</v>
      </c>
      <c r="AH30" s="241">
        <f>SUM(DB_UtilityFE!BI30:BJ30)</f>
        <v>1644213.7711999998</v>
      </c>
      <c r="AI30" s="241">
        <f>SUM(DB_UtilityFE!BK30:BM30)</f>
        <v>537.26563271999999</v>
      </c>
      <c r="AJ30" s="241">
        <f>SUM(DB_UtilityFE!BN30:BP30)</f>
        <v>44749.054187999995</v>
      </c>
      <c r="AK30" s="241">
        <f>SUM(DB_UtilityFE!BQ30:BR30)</f>
        <v>20333.762454</v>
      </c>
      <c r="AL30" s="241">
        <f>SUM(DB_UtilityFE!BS30:BU30)</f>
        <v>0</v>
      </c>
      <c r="AM30" s="241">
        <f>SUM(DB_UtilityFE!BV30:BX30)</f>
        <v>0</v>
      </c>
      <c r="AN30" s="241">
        <f>SUM(DB_UtilityFE!BY30:BZ30)</f>
        <v>0</v>
      </c>
      <c r="AO30" s="205">
        <f t="shared" si="0"/>
        <v>77330.292562759438</v>
      </c>
      <c r="AP30" s="205">
        <f t="shared" si="1"/>
        <v>15090298.672543591</v>
      </c>
      <c r="AQ30" s="205">
        <f t="shared" si="2"/>
        <v>6360501.2278519766</v>
      </c>
    </row>
    <row r="31" spans="1:43" x14ac:dyDescent="0.2">
      <c r="A31" s="203">
        <v>12</v>
      </c>
      <c r="B31" s="203" t="s">
        <v>33</v>
      </c>
      <c r="C31" s="203">
        <v>1985</v>
      </c>
      <c r="D31" s="204" t="s">
        <v>200</v>
      </c>
      <c r="E31" s="241">
        <f>SUM(DB_UtilityFE!E31:G31)</f>
        <v>0.27248246666666665</v>
      </c>
      <c r="F31" s="241">
        <f>SUM(DB_UtilityFE!H31:J31)</f>
        <v>29.520263333333336</v>
      </c>
      <c r="G31" s="241">
        <f>SUM(DB_UtilityFE!K31:L31)</f>
        <v>14.455755</v>
      </c>
      <c r="H31" s="241">
        <f>SUM(DB_UtilityFE!M31:O31)</f>
        <v>2426.7842002666671</v>
      </c>
      <c r="I31" s="241">
        <f>SUM(DB_UtilityFE!P31:R31)</f>
        <v>592285.47990222229</v>
      </c>
      <c r="J31" s="241">
        <f>SUM(DB_UtilityFE!S31:T31)</f>
        <v>238305.77054367177</v>
      </c>
      <c r="K31" s="241">
        <f>SUM(DB_UtilityFE!U31:V31)</f>
        <v>4865.6492614800009</v>
      </c>
      <c r="L31" s="241">
        <f>SUM(DB_UtilityFE!W31:X31)</f>
        <v>574988.28979200008</v>
      </c>
      <c r="M31" s="241">
        <f>SUM(DB_UtilityFE!Y31)</f>
        <v>57708.678720000004</v>
      </c>
      <c r="N31" s="241">
        <f>SUM(DB_UtilityFE!Z31:AA31)</f>
        <v>34.357849999999999</v>
      </c>
      <c r="O31" s="241">
        <f>SUM(DB_UtilityFE!AB31:AC31)</f>
        <v>5505.2800000000007</v>
      </c>
      <c r="P31" s="241">
        <f>SUM(DB_UtilityFE!AD31)</f>
        <v>787.39750000000004</v>
      </c>
      <c r="Q31" s="241">
        <f>SUM(DB_UtilityFE!AE31)</f>
        <v>57.671459999999996</v>
      </c>
      <c r="R31" s="241">
        <f>SUM(DB_UtilityFE!AF31)</f>
        <v>7868.5992000000006</v>
      </c>
      <c r="S31" s="241">
        <f>SUM(DB_UtilityFE!AG31)</f>
        <v>6557.1660000000002</v>
      </c>
      <c r="T31" s="241">
        <f>SUM(DB_UtilityFE!AH31:AI31)</f>
        <v>38.135162671671679</v>
      </c>
      <c r="U31" s="241">
        <f>SUM(DB_UtilityFE!AJ31:AK31)</f>
        <v>12199.214841768833</v>
      </c>
      <c r="V31" s="241">
        <f>SUM(DB_UtilityFE!AL31)</f>
        <v>1468.7478861120001</v>
      </c>
      <c r="W31" s="241">
        <f>SUM(DB_UtilityFE!AM31:AN31)</f>
        <v>1693.9655039999998</v>
      </c>
      <c r="X31" s="241">
        <f>SUM(DB_UtilityFE!AO31:AP31)</f>
        <v>216399.82979999998</v>
      </c>
      <c r="Y31" s="241">
        <f>SUM(DB_UtilityFE!AQ31)</f>
        <v>62974.801890000002</v>
      </c>
      <c r="Z31" s="241">
        <f>SUM(DB_UtilityFE!AR31:AS31)</f>
        <v>13.518098361562505</v>
      </c>
      <c r="AA31" s="241">
        <f>SUM(DB_UtilityFE!AT31:AU31)</f>
        <v>3728.3095169437511</v>
      </c>
      <c r="AB31" s="241">
        <f>SUM(DB_UtilityFE!AV31:AW31)</f>
        <v>1945.3702262343754</v>
      </c>
      <c r="AC31" s="241">
        <f>SUM(DB_UtilityFE!AX31:AY31)</f>
        <v>3546.4897462727272</v>
      </c>
      <c r="AD31" s="241">
        <f>SUM(DB_UtilityFE!AZ31:BA31)</f>
        <v>643621.09671818186</v>
      </c>
      <c r="AE31" s="241">
        <f>SUM(DB_UtilityFE!BB31)</f>
        <v>306907.44320000004</v>
      </c>
      <c r="AF31" s="241">
        <f>SUM(DB_UtilityFE!BC31:BE31)</f>
        <v>3136.9800000000005</v>
      </c>
      <c r="AG31" s="241">
        <f>SUM(DB_UtilityFE!BF31:BH31)</f>
        <v>711646.32000000007</v>
      </c>
      <c r="AH31" s="241">
        <f>SUM(DB_UtilityFE!BI31:BJ31)</f>
        <v>328396.99199999997</v>
      </c>
      <c r="AI31" s="241">
        <f>SUM(DB_UtilityFE!BK31:BM31)</f>
        <v>0.42741896000000001</v>
      </c>
      <c r="AJ31" s="241">
        <f>SUM(DB_UtilityFE!BN31:BP31)</f>
        <v>35.599883999999996</v>
      </c>
      <c r="AK31" s="241">
        <f>SUM(DB_UtilityFE!BQ31:BR31)</f>
        <v>16.176422000000002</v>
      </c>
      <c r="AL31" s="241">
        <f>SUM(DB_UtilityFE!BS31:BU31)</f>
        <v>0</v>
      </c>
      <c r="AM31" s="241">
        <f>SUM(DB_UtilityFE!BV31:BX31)</f>
        <v>0</v>
      </c>
      <c r="AN31" s="241">
        <f>SUM(DB_UtilityFE!BY31:BZ31)</f>
        <v>0</v>
      </c>
      <c r="AO31" s="205">
        <f t="shared" si="0"/>
        <v>15814.251184479297</v>
      </c>
      <c r="AP31" s="205">
        <f t="shared" si="1"/>
        <v>2768307.5399184502</v>
      </c>
      <c r="AQ31" s="205">
        <f t="shared" si="2"/>
        <v>1005083.0001430183</v>
      </c>
    </row>
    <row r="32" spans="1:43" x14ac:dyDescent="0.2">
      <c r="A32" s="203">
        <v>13</v>
      </c>
      <c r="B32" s="203" t="s">
        <v>34</v>
      </c>
      <c r="C32" s="203">
        <v>1985</v>
      </c>
      <c r="D32" s="204" t="s">
        <v>200</v>
      </c>
      <c r="E32" s="241">
        <f>SUM(DB_UtilityFE!E32:G32)</f>
        <v>3.2697895999999997</v>
      </c>
      <c r="F32" s="241">
        <f>SUM(DB_UtilityFE!H32:J32)</f>
        <v>354.24315999999999</v>
      </c>
      <c r="G32" s="241">
        <f>SUM(DB_UtilityFE!K32:L32)</f>
        <v>173.46906000000001</v>
      </c>
      <c r="H32" s="241">
        <f>SUM(DB_UtilityFE!M32:O32)</f>
        <v>904.91325346666667</v>
      </c>
      <c r="I32" s="241">
        <f>SUM(DB_UtilityFE!P32:R32)</f>
        <v>220854.81706222222</v>
      </c>
      <c r="J32" s="241">
        <f>SUM(DB_UtilityFE!S32:T32)</f>
        <v>88860.826652348711</v>
      </c>
      <c r="K32" s="241">
        <f>SUM(DB_UtilityFE!U32:V32)</f>
        <v>29888.41315068</v>
      </c>
      <c r="L32" s="241">
        <f>SUM(DB_UtilityFE!W32:X32)</f>
        <v>3532002.9534720001</v>
      </c>
      <c r="M32" s="241">
        <f>SUM(DB_UtilityFE!Y32)</f>
        <v>354489.34751999995</v>
      </c>
      <c r="N32" s="241">
        <f>SUM(DB_UtilityFE!Z32:AA32)</f>
        <v>868.24307999999996</v>
      </c>
      <c r="O32" s="241">
        <f>SUM(DB_UtilityFE!AB32:AC32)</f>
        <v>139121.66399999999</v>
      </c>
      <c r="P32" s="241">
        <f>SUM(DB_UtilityFE!AD32)</f>
        <v>19897.998</v>
      </c>
      <c r="Q32" s="241">
        <f>SUM(DB_UtilityFE!AE32)</f>
        <v>48.427469999999992</v>
      </c>
      <c r="R32" s="241">
        <f>SUM(DB_UtilityFE!AF32)</f>
        <v>6607.3644000000004</v>
      </c>
      <c r="S32" s="241">
        <f>SUM(DB_UtilityFE!AG32)</f>
        <v>5506.1370000000006</v>
      </c>
      <c r="T32" s="241">
        <f>SUM(DB_UtilityFE!AH32:AI32)</f>
        <v>135.17689940997678</v>
      </c>
      <c r="U32" s="241">
        <f>SUM(DB_UtilityFE!AJ32:AK32)</f>
        <v>43242.297187615331</v>
      </c>
      <c r="V32" s="241">
        <f>SUM(DB_UtilityFE!AL32)</f>
        <v>5206.2393693959993</v>
      </c>
      <c r="W32" s="241">
        <f>SUM(DB_UtilityFE!AM32:AN32)</f>
        <v>1557.0762239999999</v>
      </c>
      <c r="X32" s="241">
        <f>SUM(DB_UtilityFE!AO32:AP32)</f>
        <v>198912.56879999998</v>
      </c>
      <c r="Y32" s="241">
        <f>SUM(DB_UtilityFE!AQ32)</f>
        <v>57885.810839999998</v>
      </c>
      <c r="Z32" s="241">
        <f>SUM(DB_UtilityFE!AR32:AS32)</f>
        <v>63.18163163156251</v>
      </c>
      <c r="AA32" s="241">
        <f>SUM(DB_UtilityFE!AT32:AU32)</f>
        <v>17425.578081143754</v>
      </c>
      <c r="AB32" s="241">
        <f>SUM(DB_UtilityFE!AV32:AW32)</f>
        <v>9092.3783607343776</v>
      </c>
      <c r="AC32" s="241">
        <f>SUM(DB_UtilityFE!AX32:AY32)</f>
        <v>41409.545943636367</v>
      </c>
      <c r="AD32" s="241">
        <f>SUM(DB_UtilityFE!AZ32:BA32)</f>
        <v>7515052.7089090915</v>
      </c>
      <c r="AE32" s="241">
        <f>SUM(DB_UtilityFE!BB32)</f>
        <v>3583514.6240000003</v>
      </c>
      <c r="AF32" s="241">
        <f>SUM(DB_UtilityFE!BC32:BE32)</f>
        <v>1982.3072500000003</v>
      </c>
      <c r="AG32" s="241">
        <f>SUM(DB_UtilityFE!BF32:BH32)</f>
        <v>449700.55900000001</v>
      </c>
      <c r="AH32" s="241">
        <f>SUM(DB_UtilityFE!BI32:BJ32)</f>
        <v>207519.25039999999</v>
      </c>
      <c r="AI32" s="241">
        <f>SUM(DB_UtilityFE!BK32:BM32)</f>
        <v>5.1290275200000011</v>
      </c>
      <c r="AJ32" s="241">
        <f>SUM(DB_UtilityFE!BN32:BP32)</f>
        <v>427.19860800000004</v>
      </c>
      <c r="AK32" s="241">
        <f>SUM(DB_UtilityFE!BQ32:BR32)</f>
        <v>194.11706400000003</v>
      </c>
      <c r="AL32" s="241">
        <f>SUM(DB_UtilityFE!BS32:BU32)</f>
        <v>0</v>
      </c>
      <c r="AM32" s="241">
        <f>SUM(DB_UtilityFE!BV32:BX32)</f>
        <v>0</v>
      </c>
      <c r="AN32" s="241">
        <f>SUM(DB_UtilityFE!BY32:BZ32)</f>
        <v>0</v>
      </c>
      <c r="AO32" s="205">
        <f t="shared" si="0"/>
        <v>76865.683719944558</v>
      </c>
      <c r="AP32" s="205">
        <f t="shared" si="1"/>
        <v>12123701.952680072</v>
      </c>
      <c r="AQ32" s="205">
        <f t="shared" si="2"/>
        <v>4332340.1982664792</v>
      </c>
    </row>
    <row r="33" spans="1:43" x14ac:dyDescent="0.2">
      <c r="A33" s="203">
        <v>14</v>
      </c>
      <c r="B33" s="203" t="s">
        <v>35</v>
      </c>
      <c r="C33" s="203">
        <v>1985</v>
      </c>
      <c r="D33" s="204" t="s">
        <v>200</v>
      </c>
      <c r="E33" s="241">
        <f>SUM(DB_UtilityFE!E33:G33)</f>
        <v>0</v>
      </c>
      <c r="F33" s="241">
        <f>SUM(DB_UtilityFE!H33:J33)</f>
        <v>0</v>
      </c>
      <c r="G33" s="241">
        <f>SUM(DB_UtilityFE!K33:L33)</f>
        <v>0</v>
      </c>
      <c r="H33" s="241">
        <f>SUM(DB_UtilityFE!M33:O33)</f>
        <v>2861.5505094666669</v>
      </c>
      <c r="I33" s="241">
        <f>SUM(DB_UtilityFE!P33:R33)</f>
        <v>698395.35652888892</v>
      </c>
      <c r="J33" s="241">
        <f>SUM(DB_UtilityFE!S33:T33)</f>
        <v>280999.02703881025</v>
      </c>
      <c r="K33" s="241">
        <f>SUM(DB_UtilityFE!U33:V33)</f>
        <v>1306.4982915599999</v>
      </c>
      <c r="L33" s="241">
        <f>SUM(DB_UtilityFE!W33:X33)</f>
        <v>154392.80102399999</v>
      </c>
      <c r="M33" s="241">
        <f>SUM(DB_UtilityFE!Y33)</f>
        <v>15495.627839999997</v>
      </c>
      <c r="N33" s="241">
        <f>SUM(DB_UtilityFE!Z33:AA33)</f>
        <v>1.2126299999999999</v>
      </c>
      <c r="O33" s="241">
        <f>SUM(DB_UtilityFE!AB33:AC33)</f>
        <v>194.30399999999997</v>
      </c>
      <c r="P33" s="241">
        <f>SUM(DB_UtilityFE!AD33)</f>
        <v>27.790500000000005</v>
      </c>
      <c r="Q33" s="241">
        <f>SUM(DB_UtilityFE!AE33)</f>
        <v>2.3454899999999994</v>
      </c>
      <c r="R33" s="241">
        <f>SUM(DB_UtilityFE!AF33)</f>
        <v>320.01479999999998</v>
      </c>
      <c r="S33" s="241">
        <f>SUM(DB_UtilityFE!AG33)</f>
        <v>266.67899999999997</v>
      </c>
      <c r="T33" s="241">
        <f>SUM(DB_UtilityFE!AH33:AI33)</f>
        <v>12.194828625429146</v>
      </c>
      <c r="U33" s="241">
        <f>SUM(DB_UtilityFE!AJ33:AK33)</f>
        <v>3901.0541436780859</v>
      </c>
      <c r="V33" s="241">
        <f>SUM(DB_UtilityFE!AL33)</f>
        <v>469.67490133199999</v>
      </c>
      <c r="W33" s="241">
        <f>SUM(DB_UtilityFE!AM33:AN33)</f>
        <v>168.98745599999998</v>
      </c>
      <c r="X33" s="241">
        <f>SUM(DB_UtilityFE!AO33:AP33)</f>
        <v>21587.722199999997</v>
      </c>
      <c r="Y33" s="241">
        <f>SUM(DB_UtilityFE!AQ33)</f>
        <v>6282.27171</v>
      </c>
      <c r="Z33" s="241">
        <f>SUM(DB_UtilityFE!AR33:AS33)</f>
        <v>10.448832036093751</v>
      </c>
      <c r="AA33" s="241">
        <f>SUM(DB_UtilityFE!AT33:AU33)</f>
        <v>2881.801780040626</v>
      </c>
      <c r="AB33" s="241">
        <f>SUM(DB_UtilityFE!AV33:AW33)</f>
        <v>1503.6764934140629</v>
      </c>
      <c r="AC33" s="241">
        <f>SUM(DB_UtilityFE!AX33:AY33)</f>
        <v>897.89830409090905</v>
      </c>
      <c r="AD33" s="241">
        <f>SUM(DB_UtilityFE!AZ33:BA33)</f>
        <v>162951.6317727273</v>
      </c>
      <c r="AE33" s="241">
        <f>SUM(DB_UtilityFE!BB33)</f>
        <v>77702.656000000003</v>
      </c>
      <c r="AF33" s="241">
        <f>SUM(DB_UtilityFE!BC33:BE33)</f>
        <v>1289.0184999999999</v>
      </c>
      <c r="AG33" s="241">
        <f>SUM(DB_UtilityFE!BF33:BH33)</f>
        <v>292423.054</v>
      </c>
      <c r="AH33" s="241">
        <f>SUM(DB_UtilityFE!BI33:BJ33)</f>
        <v>134941.8224</v>
      </c>
      <c r="AI33" s="241">
        <f>SUM(DB_UtilityFE!BK33:BM33)</f>
        <v>8.9757981600000001</v>
      </c>
      <c r="AJ33" s="241">
        <f>SUM(DB_UtilityFE!BN33:BP33)</f>
        <v>747.59756399999992</v>
      </c>
      <c r="AK33" s="241">
        <f>SUM(DB_UtilityFE!BQ33:BR33)</f>
        <v>339.70486199999999</v>
      </c>
      <c r="AL33" s="241">
        <f>SUM(DB_UtilityFE!BS33:BU33)</f>
        <v>0</v>
      </c>
      <c r="AM33" s="241">
        <f>SUM(DB_UtilityFE!BV33:BX33)</f>
        <v>0</v>
      </c>
      <c r="AN33" s="241">
        <f>SUM(DB_UtilityFE!BY33:BZ33)</f>
        <v>0</v>
      </c>
      <c r="AO33" s="205">
        <f t="shared" si="0"/>
        <v>6559.1306399390978</v>
      </c>
      <c r="AP33" s="205">
        <f t="shared" si="1"/>
        <v>1337795.3378133348</v>
      </c>
      <c r="AQ33" s="205">
        <f t="shared" si="2"/>
        <v>518028.93074555631</v>
      </c>
    </row>
    <row r="34" spans="1:43" x14ac:dyDescent="0.2">
      <c r="A34" s="203">
        <v>15</v>
      </c>
      <c r="B34" s="203" t="s">
        <v>36</v>
      </c>
      <c r="C34" s="203">
        <v>1985</v>
      </c>
      <c r="D34" s="204" t="s">
        <v>200</v>
      </c>
      <c r="E34" s="241">
        <f>SUM(DB_UtilityFE!E34:G34)</f>
        <v>900.55455233333339</v>
      </c>
      <c r="F34" s="241">
        <f>SUM(DB_UtilityFE!H34:J34)</f>
        <v>97564.470316666659</v>
      </c>
      <c r="G34" s="241">
        <f>SUM(DB_UtilityFE!K34:L34)</f>
        <v>47776.270275000003</v>
      </c>
      <c r="H34" s="241">
        <f>SUM(DB_UtilityFE!M34:O34)</f>
        <v>39473.205038933338</v>
      </c>
      <c r="I34" s="241">
        <f>SUM(DB_UtilityFE!P34:R34)</f>
        <v>9633904.0723911114</v>
      </c>
      <c r="J34" s="241">
        <f>SUM(DB_UtilityFE!S34:T34)</f>
        <v>3876196.5491606975</v>
      </c>
      <c r="K34" s="241">
        <f>SUM(DB_UtilityFE!U34:V34)</f>
        <v>30377.595099600003</v>
      </c>
      <c r="L34" s="241">
        <f>SUM(DB_UtilityFE!W34:X34)</f>
        <v>3589811.0438399999</v>
      </c>
      <c r="M34" s="241">
        <f>SUM(DB_UtilityFE!Y34)</f>
        <v>360291.25439999998</v>
      </c>
      <c r="N34" s="241">
        <f>SUM(DB_UtilityFE!Z34:AA34)</f>
        <v>9025.6050900000009</v>
      </c>
      <c r="O34" s="241">
        <f>SUM(DB_UtilityFE!AB34:AC34)</f>
        <v>1446204.672</v>
      </c>
      <c r="P34" s="241">
        <f>SUM(DB_UtilityFE!AD34)</f>
        <v>206844.69150000002</v>
      </c>
      <c r="Q34" s="241">
        <f>SUM(DB_UtilityFE!AE34)</f>
        <v>461.50964999999991</v>
      </c>
      <c r="R34" s="241">
        <f>SUM(DB_UtilityFE!AF34)</f>
        <v>62967.617999999995</v>
      </c>
      <c r="S34" s="241">
        <f>SUM(DB_UtilityFE!AG34)</f>
        <v>52473.014999999999</v>
      </c>
      <c r="T34" s="241">
        <f>SUM(DB_UtilityFE!AH34:AI34)</f>
        <v>2714.3352932933221</v>
      </c>
      <c r="U34" s="241">
        <f>SUM(DB_UtilityFE!AJ34:AK34)</f>
        <v>868299.93831593986</v>
      </c>
      <c r="V34" s="241">
        <f>SUM(DB_UtilityFE!AL34)</f>
        <v>104540.63769302399</v>
      </c>
      <c r="W34" s="241">
        <f>SUM(DB_UtilityFE!AM34:AN34)</f>
        <v>13965.853439999999</v>
      </c>
      <c r="X34" s="241">
        <f>SUM(DB_UtilityFE!AO34:AP34)</f>
        <v>1784102.628</v>
      </c>
      <c r="Y34" s="241">
        <f>SUM(DB_UtilityFE!AQ34)</f>
        <v>519194.07540000003</v>
      </c>
      <c r="Z34" s="241">
        <f>SUM(DB_UtilityFE!AR34:AS34)</f>
        <v>76.156951552031273</v>
      </c>
      <c r="AA34" s="241">
        <f>SUM(DB_UtilityFE!AT34:AU34)</f>
        <v>21004.188581746883</v>
      </c>
      <c r="AB34" s="241">
        <f>SUM(DB_UtilityFE!AV34:AW34)</f>
        <v>10959.638116804692</v>
      </c>
      <c r="AC34" s="241">
        <f>SUM(DB_UtilityFE!AX34:AY34)</f>
        <v>102205.46428945454</v>
      </c>
      <c r="AD34" s="241">
        <f>SUM(DB_UtilityFE!AZ34:BA34)</f>
        <v>18548366.898763634</v>
      </c>
      <c r="AE34" s="241">
        <f>SUM(DB_UtilityFE!BB34)</f>
        <v>8844694.3232000005</v>
      </c>
      <c r="AF34" s="241">
        <f>SUM(DB_UtilityFE!BC34:BE34)</f>
        <v>20715.1175</v>
      </c>
      <c r="AG34" s="241">
        <f>SUM(DB_UtilityFE!BF34:BH34)</f>
        <v>4699372.37</v>
      </c>
      <c r="AH34" s="241">
        <f>SUM(DB_UtilityFE!BI34:BJ34)</f>
        <v>2168576.872</v>
      </c>
      <c r="AI34" s="241">
        <f>SUM(DB_UtilityFE!BK34:BM34)</f>
        <v>139.33858096</v>
      </c>
      <c r="AJ34" s="241">
        <f>SUM(DB_UtilityFE!BN34:BP34)</f>
        <v>11605.562184</v>
      </c>
      <c r="AK34" s="241">
        <f>SUM(DB_UtilityFE!BQ34:BR34)</f>
        <v>5273.5135719999998</v>
      </c>
      <c r="AL34" s="241">
        <f>SUM(DB_UtilityFE!BS34:BU34)</f>
        <v>0</v>
      </c>
      <c r="AM34" s="241">
        <f>SUM(DB_UtilityFE!BV34:BX34)</f>
        <v>0</v>
      </c>
      <c r="AN34" s="241">
        <f>SUM(DB_UtilityFE!BY34:BZ34)</f>
        <v>0</v>
      </c>
      <c r="AO34" s="205">
        <f t="shared" si="0"/>
        <v>220054.73548612653</v>
      </c>
      <c r="AP34" s="205">
        <f t="shared" si="1"/>
        <v>40763203.46239309</v>
      </c>
      <c r="AQ34" s="205">
        <f t="shared" si="2"/>
        <v>16196820.840317527</v>
      </c>
    </row>
    <row r="35" spans="1:43" x14ac:dyDescent="0.2">
      <c r="A35" s="203">
        <v>16</v>
      </c>
      <c r="B35" s="203" t="s">
        <v>37</v>
      </c>
      <c r="C35" s="203">
        <v>1985</v>
      </c>
      <c r="D35" s="204" t="s">
        <v>200</v>
      </c>
      <c r="E35" s="241">
        <f>SUM(DB_UtilityFE!E35:G35)</f>
        <v>0</v>
      </c>
      <c r="F35" s="241">
        <f>SUM(DB_UtilityFE!H35:J35)</f>
        <v>0</v>
      </c>
      <c r="G35" s="241">
        <f>SUM(DB_UtilityFE!K35:L35)</f>
        <v>0</v>
      </c>
      <c r="H35" s="241">
        <f>SUM(DB_UtilityFE!M35:O35)</f>
        <v>46.208872133333344</v>
      </c>
      <c r="I35" s="241">
        <f>SUM(DB_UtilityFE!P35:R35)</f>
        <v>11277.823551111112</v>
      </c>
      <c r="J35" s="241">
        <f>SUM(DB_UtilityFE!S35:T35)</f>
        <v>4537.6267401435898</v>
      </c>
      <c r="K35" s="241">
        <f>SUM(DB_UtilityFE!U35:V35)</f>
        <v>944.14129236000008</v>
      </c>
      <c r="L35" s="241">
        <f>SUM(DB_UtilityFE!W35:X35)</f>
        <v>111571.99334399999</v>
      </c>
      <c r="M35" s="241">
        <f>SUM(DB_UtilityFE!Y35)</f>
        <v>11197.919039999999</v>
      </c>
      <c r="N35" s="241">
        <f>SUM(DB_UtilityFE!Z35:AA35)</f>
        <v>6.0631500000000003</v>
      </c>
      <c r="O35" s="241">
        <f>SUM(DB_UtilityFE!AB35:AC35)</f>
        <v>971.52</v>
      </c>
      <c r="P35" s="241">
        <f>SUM(DB_UtilityFE!AD35)</f>
        <v>138.95249999999999</v>
      </c>
      <c r="Q35" s="241">
        <f>SUM(DB_UtilityFE!AE35)</f>
        <v>1.7936099999999999</v>
      </c>
      <c r="R35" s="241">
        <f>SUM(DB_UtilityFE!AF35)</f>
        <v>244.71720000000002</v>
      </c>
      <c r="S35" s="241">
        <f>SUM(DB_UtilityFE!AG35)</f>
        <v>203.93100000000001</v>
      </c>
      <c r="T35" s="241">
        <f>SUM(DB_UtilityFE!AH35:AI35)</f>
        <v>28.084479738625681</v>
      </c>
      <c r="U35" s="241">
        <f>SUM(DB_UtilityFE!AJ35:AK35)</f>
        <v>8984.0603277484333</v>
      </c>
      <c r="V35" s="241">
        <f>SUM(DB_UtilityFE!AL35)</f>
        <v>1081.6531872120001</v>
      </c>
      <c r="W35" s="241">
        <f>SUM(DB_UtilityFE!AM35:AN35)</f>
        <v>34.615679999999998</v>
      </c>
      <c r="X35" s="241">
        <f>SUM(DB_UtilityFE!AO35:AP35)</f>
        <v>4422.0659999999998</v>
      </c>
      <c r="Y35" s="241">
        <f>SUM(DB_UtilityFE!AQ35)</f>
        <v>1286.8713000000002</v>
      </c>
      <c r="Z35" s="241">
        <f>SUM(DB_UtilityFE!AR35:AS35)</f>
        <v>2.7721957720312509</v>
      </c>
      <c r="AA35" s="241">
        <f>SUM(DB_UtilityFE!AT35:AU35)</f>
        <v>764.57528294687529</v>
      </c>
      <c r="AB35" s="241">
        <f>SUM(DB_UtilityFE!AV35:AW35)</f>
        <v>398.94273380468769</v>
      </c>
      <c r="AC35" s="241">
        <f>SUM(DB_UtilityFE!AX35:AY35)</f>
        <v>2017.0872462727275</v>
      </c>
      <c r="AD35" s="241">
        <f>SUM(DB_UtilityFE!AZ35:BA35)</f>
        <v>366063.34671818186</v>
      </c>
      <c r="AE35" s="241">
        <f>SUM(DB_UtilityFE!BB35)</f>
        <v>174555.44320000001</v>
      </c>
      <c r="AF35" s="241">
        <f>SUM(DB_UtilityFE!BC35:BE35)</f>
        <v>109.417</v>
      </c>
      <c r="AG35" s="241">
        <f>SUM(DB_UtilityFE!BF35:BH35)</f>
        <v>24822.027999999998</v>
      </c>
      <c r="AH35" s="241">
        <f>SUM(DB_UtilityFE!BI35:BJ35)</f>
        <v>11454.396799999999</v>
      </c>
      <c r="AI35" s="241">
        <f>SUM(DB_UtilityFE!BK35:BM35)</f>
        <v>0</v>
      </c>
      <c r="AJ35" s="241">
        <f>SUM(DB_UtilityFE!BN35:BP35)</f>
        <v>0</v>
      </c>
      <c r="AK35" s="241">
        <f>SUM(DB_UtilityFE!BQ35:BR35)</f>
        <v>0</v>
      </c>
      <c r="AL35" s="241">
        <f>SUM(DB_UtilityFE!BS35:BU35)</f>
        <v>0</v>
      </c>
      <c r="AM35" s="241">
        <f>SUM(DB_UtilityFE!BV35:BX35)</f>
        <v>0</v>
      </c>
      <c r="AN35" s="241">
        <f>SUM(DB_UtilityFE!BY35:BZ35)</f>
        <v>0</v>
      </c>
      <c r="AO35" s="205">
        <f t="shared" si="0"/>
        <v>3190.1835262767177</v>
      </c>
      <c r="AP35" s="205">
        <f t="shared" si="1"/>
        <v>529122.13042398833</v>
      </c>
      <c r="AQ35" s="205">
        <f t="shared" si="2"/>
        <v>204855.73650116028</v>
      </c>
    </row>
    <row r="36" spans="1:43" x14ac:dyDescent="0.2">
      <c r="A36" s="203">
        <v>17</v>
      </c>
      <c r="B36" s="203" t="s">
        <v>38</v>
      </c>
      <c r="C36" s="203">
        <v>1985</v>
      </c>
      <c r="D36" s="204" t="s">
        <v>200</v>
      </c>
      <c r="E36" s="241">
        <f>SUM(DB_UtilityFE!E36:G36)</f>
        <v>59.946142666666667</v>
      </c>
      <c r="F36" s="241">
        <f>SUM(DB_UtilityFE!H36:J36)</f>
        <v>6494.4579333333331</v>
      </c>
      <c r="G36" s="241">
        <f>SUM(DB_UtilityFE!K36:L36)</f>
        <v>3180.2661000000003</v>
      </c>
      <c r="H36" s="241">
        <f>SUM(DB_UtilityFE!M36:O36)</f>
        <v>50129.071680666668</v>
      </c>
      <c r="I36" s="241">
        <f>SUM(DB_UtilityFE!P36:R36)</f>
        <v>12234594.76708889</v>
      </c>
      <c r="J36" s="241">
        <f>SUM(DB_UtilityFE!S36:T36)</f>
        <v>4922583.1667222558</v>
      </c>
      <c r="K36" s="241">
        <f>SUM(DB_UtilityFE!U36:V36)</f>
        <v>16519.452974640004</v>
      </c>
      <c r="L36" s="241">
        <f>SUM(DB_UtilityFE!W36:X36)</f>
        <v>1952153.0434560003</v>
      </c>
      <c r="M36" s="241">
        <f>SUM(DB_UtilityFE!Y36)</f>
        <v>195927.76895999999</v>
      </c>
      <c r="N36" s="241">
        <f>SUM(DB_UtilityFE!Z36:AA36)</f>
        <v>18.997869999999999</v>
      </c>
      <c r="O36" s="241">
        <f>SUM(DB_UtilityFE!AB36:AC36)</f>
        <v>3044.096</v>
      </c>
      <c r="P36" s="241">
        <f>SUM(DB_UtilityFE!AD36)</f>
        <v>435.3845</v>
      </c>
      <c r="Q36" s="241">
        <f>SUM(DB_UtilityFE!AE36)</f>
        <v>14.62482</v>
      </c>
      <c r="R36" s="241">
        <f>SUM(DB_UtilityFE!AF36)</f>
        <v>1995.3864000000001</v>
      </c>
      <c r="S36" s="241">
        <f>SUM(DB_UtilityFE!AG36)</f>
        <v>1662.8220000000001</v>
      </c>
      <c r="T36" s="241">
        <f>SUM(DB_UtilityFE!AH36:AI36)</f>
        <v>2372.7077943595968</v>
      </c>
      <c r="U36" s="241">
        <f>SUM(DB_UtilityFE!AJ36:AK36)</f>
        <v>759015.30535842746</v>
      </c>
      <c r="V36" s="241">
        <f>SUM(DB_UtilityFE!AL36)</f>
        <v>91383.10454660398</v>
      </c>
      <c r="W36" s="241">
        <f>SUM(DB_UtilityFE!AM36:AN36)</f>
        <v>2205.0188159999998</v>
      </c>
      <c r="X36" s="241">
        <f>SUM(DB_UtilityFE!AO36:AP36)</f>
        <v>281685.60419999994</v>
      </c>
      <c r="Y36" s="241">
        <f>SUM(DB_UtilityFE!AQ36)</f>
        <v>81973.701809999999</v>
      </c>
      <c r="Z36" s="241">
        <f>SUM(DB_UtilityFE!AR36:AS36)</f>
        <v>27.311056394062508</v>
      </c>
      <c r="AA36" s="241">
        <f>SUM(DB_UtilityFE!AT36:AU36)</f>
        <v>7532.4256968937534</v>
      </c>
      <c r="AB36" s="241">
        <f>SUM(DB_UtilityFE!AV36:AW36)</f>
        <v>3930.2951151093762</v>
      </c>
      <c r="AC36" s="241">
        <f>SUM(DB_UtilityFE!AX36:AY36)</f>
        <v>2776.1714180000004</v>
      </c>
      <c r="AD36" s="241">
        <f>SUM(DB_UtilityFE!AZ36:BA36)</f>
        <v>503822.82780000003</v>
      </c>
      <c r="AE36" s="241">
        <f>SUM(DB_UtilityFE!BB36)</f>
        <v>240245.35040000002</v>
      </c>
      <c r="AF36" s="241">
        <f>SUM(DB_UtilityFE!BC36:BE36)</f>
        <v>9538.1440000000002</v>
      </c>
      <c r="AG36" s="241">
        <f>SUM(DB_UtilityFE!BF36:BH36)</f>
        <v>2163796.0960000004</v>
      </c>
      <c r="AH36" s="241">
        <f>SUM(DB_UtilityFE!BI36:BJ36)</f>
        <v>998507.41759999993</v>
      </c>
      <c r="AI36" s="241">
        <f>SUM(DB_UtilityFE!BK36:BM36)</f>
        <v>12837.10104464</v>
      </c>
      <c r="AJ36" s="241">
        <f>SUM(DB_UtilityFE!BN36:BP36)</f>
        <v>1069206.9160559999</v>
      </c>
      <c r="AK36" s="241">
        <f>SUM(DB_UtilityFE!BQ36:BR36)</f>
        <v>485842.65834800003</v>
      </c>
      <c r="AL36" s="241">
        <f>SUM(DB_UtilityFE!BS36:BU36)</f>
        <v>0</v>
      </c>
      <c r="AM36" s="241">
        <f>SUM(DB_UtilityFE!BV36:BX36)</f>
        <v>0</v>
      </c>
      <c r="AN36" s="241">
        <f>SUM(DB_UtilityFE!BY36:BZ36)</f>
        <v>0</v>
      </c>
      <c r="AO36" s="205">
        <f t="shared" si="0"/>
        <v>96498.547617366989</v>
      </c>
      <c r="AP36" s="205">
        <f t="shared" si="1"/>
        <v>18983340.925989542</v>
      </c>
      <c r="AQ36" s="205">
        <f t="shared" si="2"/>
        <v>7025671.9361019684</v>
      </c>
    </row>
    <row r="37" spans="1:43" x14ac:dyDescent="0.2">
      <c r="A37" s="203">
        <v>21</v>
      </c>
      <c r="B37" s="203" t="s">
        <v>39</v>
      </c>
      <c r="C37" s="203">
        <v>1985</v>
      </c>
      <c r="D37" s="204" t="s">
        <v>201</v>
      </c>
      <c r="E37" s="241">
        <f>SUM(DB_UtilityFE!E37:G37)</f>
        <v>849.87281353333333</v>
      </c>
      <c r="F37" s="241">
        <f>SUM(DB_UtilityFE!H37:J37)</f>
        <v>92073.701336666665</v>
      </c>
      <c r="G37" s="241">
        <f>SUM(DB_UtilityFE!K37:L37)</f>
        <v>45087.499845000006</v>
      </c>
      <c r="H37" s="241">
        <f>SUM(DB_UtilityFE!M37:O37)</f>
        <v>98124.225200800007</v>
      </c>
      <c r="I37" s="241">
        <f>SUM(DB_UtilityFE!P37:R37)</f>
        <v>23948381.486373335</v>
      </c>
      <c r="J37" s="241">
        <f>SUM(DB_UtilityFE!S37:T37)</f>
        <v>9635619.4724310152</v>
      </c>
      <c r="K37" s="241">
        <f>SUM(DB_UtilityFE!U37:V37)</f>
        <v>17741.401299720001</v>
      </c>
      <c r="L37" s="241">
        <f>SUM(DB_UtilityFE!W37:X37)</f>
        <v>2096554.3226880003</v>
      </c>
      <c r="M37" s="241">
        <f>SUM(DB_UtilityFE!Y37)</f>
        <v>210420.59808</v>
      </c>
      <c r="N37" s="241">
        <f>SUM(DB_UtilityFE!Z37:AA37)</f>
        <v>8.0841999999999992</v>
      </c>
      <c r="O37" s="241">
        <f>SUM(DB_UtilityFE!AB37:AC37)</f>
        <v>1295.3599999999999</v>
      </c>
      <c r="P37" s="241">
        <f>SUM(DB_UtilityFE!AD37)</f>
        <v>185.27</v>
      </c>
      <c r="Q37" s="241">
        <f>SUM(DB_UtilityFE!AE37)</f>
        <v>16.970309999999998</v>
      </c>
      <c r="R37" s="241">
        <f>SUM(DB_UtilityFE!AF37)</f>
        <v>2315.4012000000002</v>
      </c>
      <c r="S37" s="241">
        <f>SUM(DB_UtilityFE!AG37)</f>
        <v>1929.5010000000002</v>
      </c>
      <c r="T37" s="241">
        <f>SUM(DB_UtilityFE!AH37:AI37)</f>
        <v>15197.130342872711</v>
      </c>
      <c r="U37" s="241">
        <f>SUM(DB_UtilityFE!AJ37:AK37)</f>
        <v>4861472.8518985864</v>
      </c>
      <c r="V37" s="241">
        <f>SUM(DB_UtilityFE!AL37)</f>
        <v>585306.35514093598</v>
      </c>
      <c r="W37" s="241">
        <f>SUM(DB_UtilityFE!AM37:AN37)</f>
        <v>8903.1528959999996</v>
      </c>
      <c r="X37" s="241">
        <f>SUM(DB_UtilityFE!AO37:AP37)</f>
        <v>1137355.3751999999</v>
      </c>
      <c r="Y37" s="241">
        <f>SUM(DB_UtilityFE!AQ37)</f>
        <v>330983.29836000002</v>
      </c>
      <c r="Z37" s="241">
        <f>SUM(DB_UtilityFE!AR37:AS37)</f>
        <v>141.16542826921878</v>
      </c>
      <c r="AA37" s="241">
        <f>SUM(DB_UtilityFE!AT37:AU37)</f>
        <v>38933.612968528141</v>
      </c>
      <c r="AB37" s="241">
        <f>SUM(DB_UtilityFE!AV37:AW37)</f>
        <v>20314.91514438282</v>
      </c>
      <c r="AC37" s="241">
        <f>SUM(DB_UtilityFE!AX37:AY37)</f>
        <v>44886.96231154546</v>
      </c>
      <c r="AD37" s="241">
        <f>SUM(DB_UtilityFE!AZ37:BA37)</f>
        <v>8146138.2883363646</v>
      </c>
      <c r="AE37" s="241">
        <f>SUM(DB_UtilityFE!BB37)</f>
        <v>3884444.5696000005</v>
      </c>
      <c r="AF37" s="241">
        <f>SUM(DB_UtilityFE!BC37:BE37)</f>
        <v>28181.345499999999</v>
      </c>
      <c r="AG37" s="241">
        <f>SUM(DB_UtilityFE!BF37:BH37)</f>
        <v>6393139.5219999999</v>
      </c>
      <c r="AH37" s="241">
        <f>SUM(DB_UtilityFE!BI37:BJ37)</f>
        <v>2950184.2831999995</v>
      </c>
      <c r="AI37" s="241">
        <f>SUM(DB_UtilityFE!BK37:BM37)</f>
        <v>3457.3919674400004</v>
      </c>
      <c r="AJ37" s="241">
        <f>SUM(DB_UtilityFE!BN37:BP37)</f>
        <v>287967.46167600004</v>
      </c>
      <c r="AK37" s="241">
        <f>SUM(DB_UtilityFE!BQ37:BR37)</f>
        <v>130851.07755800002</v>
      </c>
      <c r="AL37" s="241">
        <f>SUM(DB_UtilityFE!BS37:BU37)</f>
        <v>0</v>
      </c>
      <c r="AM37" s="241">
        <f>SUM(DB_UtilityFE!BV37:BX37)</f>
        <v>0</v>
      </c>
      <c r="AN37" s="241">
        <f>SUM(DB_UtilityFE!BY37:BZ37)</f>
        <v>0</v>
      </c>
      <c r="AO37" s="205">
        <f t="shared" si="0"/>
        <v>217507.70227018077</v>
      </c>
      <c r="AP37" s="205">
        <f t="shared" si="1"/>
        <v>47005627.383677475</v>
      </c>
      <c r="AQ37" s="205">
        <f t="shared" si="2"/>
        <v>17795326.840359334</v>
      </c>
    </row>
    <row r="38" spans="1:43" x14ac:dyDescent="0.2">
      <c r="A38" s="203">
        <v>22</v>
      </c>
      <c r="B38" s="203" t="s">
        <v>40</v>
      </c>
      <c r="C38" s="203">
        <v>1985</v>
      </c>
      <c r="D38" s="204" t="s">
        <v>201</v>
      </c>
      <c r="E38" s="241">
        <f>SUM(DB_UtilityFE!E38:G38)</f>
        <v>4050.4518670000007</v>
      </c>
      <c r="F38" s="241">
        <f>SUM(DB_UtilityFE!H38:J38)</f>
        <v>438818.71445000003</v>
      </c>
      <c r="G38" s="241">
        <f>SUM(DB_UtilityFE!K38:L38)</f>
        <v>214884.79807500003</v>
      </c>
      <c r="H38" s="241">
        <f>SUM(DB_UtilityFE!M38:O38)</f>
        <v>19318.834024266667</v>
      </c>
      <c r="I38" s="241">
        <f>SUM(DB_UtilityFE!P38:R38)</f>
        <v>4714990.6777688898</v>
      </c>
      <c r="J38" s="241">
        <f>SUM(DB_UtilityFE!S38:T38)</f>
        <v>1897074.1723356715</v>
      </c>
      <c r="K38" s="241">
        <f>SUM(DB_UtilityFE!U38:V38)</f>
        <v>2663.3239441199999</v>
      </c>
      <c r="L38" s="241">
        <f>SUM(DB_UtilityFE!W38:X38)</f>
        <v>314732.93644800002</v>
      </c>
      <c r="M38" s="241">
        <f>SUM(DB_UtilityFE!Y38)</f>
        <v>31588.159679999997</v>
      </c>
      <c r="N38" s="241">
        <f>SUM(DB_UtilityFE!Z38:AA38)</f>
        <v>0</v>
      </c>
      <c r="O38" s="241">
        <f>SUM(DB_UtilityFE!AB38:AC38)</f>
        <v>0</v>
      </c>
      <c r="P38" s="241">
        <f>SUM(DB_UtilityFE!AD38)</f>
        <v>0</v>
      </c>
      <c r="Q38" s="241">
        <f>SUM(DB_UtilityFE!AE38)</f>
        <v>1.3796999999999997</v>
      </c>
      <c r="R38" s="241">
        <f>SUM(DB_UtilityFE!AF38)</f>
        <v>188.244</v>
      </c>
      <c r="S38" s="241">
        <f>SUM(DB_UtilityFE!AG38)</f>
        <v>156.87</v>
      </c>
      <c r="T38" s="241">
        <f>SUM(DB_UtilityFE!AH38:AI38)</f>
        <v>5997.7306821767252</v>
      </c>
      <c r="U38" s="241">
        <f>SUM(DB_UtilityFE!AJ38:AK38)</f>
        <v>1918638.8631637965</v>
      </c>
      <c r="V38" s="241">
        <f>SUM(DB_UtilityFE!AL38)</f>
        <v>230998.20857614797</v>
      </c>
      <c r="W38" s="241">
        <f>SUM(DB_UtilityFE!AM38:AN38)</f>
        <v>16679.408064000003</v>
      </c>
      <c r="X38" s="241">
        <f>SUM(DB_UtilityFE!AO38:AP38)</f>
        <v>2130752.4018000001</v>
      </c>
      <c r="Y38" s="241">
        <f>SUM(DB_UtilityFE!AQ38)</f>
        <v>620073.08649000002</v>
      </c>
      <c r="Z38" s="241">
        <f>SUM(DB_UtilityFE!AR38:AS38)</f>
        <v>47.472984983437513</v>
      </c>
      <c r="AA38" s="241">
        <f>SUM(DB_UtilityFE!AT38:AU38)</f>
        <v>13093.112431756255</v>
      </c>
      <c r="AB38" s="241">
        <f>SUM(DB_UtilityFE!AV38:AW38)</f>
        <v>6831.7694595156281</v>
      </c>
      <c r="AC38" s="241">
        <f>SUM(DB_UtilityFE!AX38:AY38)</f>
        <v>11857.374160545454</v>
      </c>
      <c r="AD38" s="241">
        <f>SUM(DB_UtilityFE!AZ38:BA38)</f>
        <v>2151890.096236364</v>
      </c>
      <c r="AE38" s="241">
        <f>SUM(DB_UtilityFE!BB38)</f>
        <v>1026117.8368000002</v>
      </c>
      <c r="AF38" s="241">
        <f>SUM(DB_UtilityFE!BC38:BE38)</f>
        <v>24153.263750000002</v>
      </c>
      <c r="AG38" s="241">
        <f>SUM(DB_UtilityFE!BF38:BH38)</f>
        <v>5479340.4050000003</v>
      </c>
      <c r="AH38" s="241">
        <f>SUM(DB_UtilityFE!BI38:BJ38)</f>
        <v>2528501.6679999996</v>
      </c>
      <c r="AI38" s="241">
        <f>SUM(DB_UtilityFE!BK38:BM38)</f>
        <v>60.693492320000004</v>
      </c>
      <c r="AJ38" s="241">
        <f>SUM(DB_UtilityFE!BN38:BP38)</f>
        <v>5055.1835279999996</v>
      </c>
      <c r="AK38" s="241">
        <f>SUM(DB_UtilityFE!BQ38:BR38)</f>
        <v>2297.0519240000003</v>
      </c>
      <c r="AL38" s="241">
        <f>SUM(DB_UtilityFE!BS38:BU38)</f>
        <v>0</v>
      </c>
      <c r="AM38" s="241">
        <f>SUM(DB_UtilityFE!BV38:BX38)</f>
        <v>0</v>
      </c>
      <c r="AN38" s="241">
        <f>SUM(DB_UtilityFE!BY38:BZ38)</f>
        <v>0</v>
      </c>
      <c r="AO38" s="205">
        <f t="shared" si="0"/>
        <v>84829.932669412301</v>
      </c>
      <c r="AP38" s="205">
        <f t="shared" si="1"/>
        <v>17167500.634826805</v>
      </c>
      <c r="AQ38" s="205">
        <f t="shared" si="2"/>
        <v>6558523.6213403344</v>
      </c>
    </row>
    <row r="39" spans="1:43" x14ac:dyDescent="0.2">
      <c r="A39" s="203">
        <v>23</v>
      </c>
      <c r="B39" s="203" t="s">
        <v>41</v>
      </c>
      <c r="C39" s="203">
        <v>1985</v>
      </c>
      <c r="D39" s="204" t="s">
        <v>201</v>
      </c>
      <c r="E39" s="241">
        <f>SUM(DB_UtilityFE!E39:G39)</f>
        <v>33665.208756666667</v>
      </c>
      <c r="F39" s="241">
        <f>SUM(DB_UtilityFE!H39:J39)</f>
        <v>3647228.5348333335</v>
      </c>
      <c r="G39" s="241">
        <f>SUM(DB_UtilityFE!K39:L39)</f>
        <v>1786008.5302500003</v>
      </c>
      <c r="H39" s="241">
        <f>SUM(DB_UtilityFE!M39:O39)</f>
        <v>13037.952886666668</v>
      </c>
      <c r="I39" s="241">
        <f>SUM(DB_UtilityFE!P39:R39)</f>
        <v>3182067.1082222229</v>
      </c>
      <c r="J39" s="241">
        <f>SUM(DB_UtilityFE!S39:T39)</f>
        <v>1280303.1306317947</v>
      </c>
      <c r="K39" s="241">
        <f>SUM(DB_UtilityFE!U39:V39)</f>
        <v>33997.138902719998</v>
      </c>
      <c r="L39" s="241">
        <f>SUM(DB_UtilityFE!W39:X39)</f>
        <v>4017543.3338879999</v>
      </c>
      <c r="M39" s="241">
        <f>SUM(DB_UtilityFE!Y39)</f>
        <v>403220.59007999999</v>
      </c>
      <c r="N39" s="241">
        <f>SUM(DB_UtilityFE!Z39:AA39)</f>
        <v>0</v>
      </c>
      <c r="O39" s="241">
        <f>SUM(DB_UtilityFE!AB39:AC39)</f>
        <v>0</v>
      </c>
      <c r="P39" s="241">
        <f>SUM(DB_UtilityFE!AD39)</f>
        <v>0</v>
      </c>
      <c r="Q39" s="241">
        <f>SUM(DB_UtilityFE!AE39)</f>
        <v>524.83787999999993</v>
      </c>
      <c r="R39" s="241">
        <f>SUM(DB_UtilityFE!AF39)</f>
        <v>71608.017600000006</v>
      </c>
      <c r="S39" s="241">
        <f>SUM(DB_UtilityFE!AG39)</f>
        <v>59673.347999999998</v>
      </c>
      <c r="T39" s="241">
        <f>SUM(DB_UtilityFE!AH39:AI39)</f>
        <v>25751.055756415819</v>
      </c>
      <c r="U39" s="241">
        <f>SUM(DB_UtilityFE!AJ39:AK39)</f>
        <v>8237611.6834619483</v>
      </c>
      <c r="V39" s="241">
        <f>SUM(DB_UtilityFE!AL39)</f>
        <v>991783.06994566787</v>
      </c>
      <c r="W39" s="241">
        <f>SUM(DB_UtilityFE!AM39:AN39)</f>
        <v>27954.993791999997</v>
      </c>
      <c r="X39" s="241">
        <f>SUM(DB_UtilityFE!AO39:AP39)</f>
        <v>3571180.1003999999</v>
      </c>
      <c r="Y39" s="241">
        <f>SUM(DB_UtilityFE!AQ39)</f>
        <v>1039253.86422</v>
      </c>
      <c r="Z39" s="241">
        <f>SUM(DB_UtilityFE!AR39:AS39)</f>
        <v>34.289438039531262</v>
      </c>
      <c r="AA39" s="241">
        <f>SUM(DB_UtilityFE!AT39:AU39)</f>
        <v>9457.0726409968775</v>
      </c>
      <c r="AB39" s="241">
        <f>SUM(DB_UtilityFE!AV39:AW39)</f>
        <v>4934.5440499296892</v>
      </c>
      <c r="AC39" s="241">
        <f>SUM(DB_UtilityFE!AX39:AY39)</f>
        <v>18590.304497272729</v>
      </c>
      <c r="AD39" s="241">
        <f>SUM(DB_UtilityFE!AZ39:BA39)</f>
        <v>3373790.1488181823</v>
      </c>
      <c r="AE39" s="241">
        <f>SUM(DB_UtilityFE!BB39)</f>
        <v>1608774.6560000002</v>
      </c>
      <c r="AF39" s="241">
        <f>SUM(DB_UtilityFE!BC39:BE39)</f>
        <v>41716.039750000004</v>
      </c>
      <c r="AG39" s="241">
        <f>SUM(DB_UtilityFE!BF39:BH39)</f>
        <v>9463581.5889999997</v>
      </c>
      <c r="AH39" s="241">
        <f>SUM(DB_UtilityFE!BI39:BJ39)</f>
        <v>4367073.4183999998</v>
      </c>
      <c r="AI39" s="241">
        <f>SUM(DB_UtilityFE!BK39:BM39)</f>
        <v>7.6935412800000016</v>
      </c>
      <c r="AJ39" s="241">
        <f>SUM(DB_UtilityFE!BN39:BP39)</f>
        <v>640.797912</v>
      </c>
      <c r="AK39" s="241">
        <f>SUM(DB_UtilityFE!BQ39:BR39)</f>
        <v>291.17559600000004</v>
      </c>
      <c r="AL39" s="241">
        <f>SUM(DB_UtilityFE!BS39:BU39)</f>
        <v>0.49965599999999999</v>
      </c>
      <c r="AM39" s="241">
        <f>SUM(DB_UtilityFE!BV39:BX39)</f>
        <v>123.39449999999999</v>
      </c>
      <c r="AN39" s="241">
        <f>SUM(DB_UtilityFE!BY39:BZ39)</f>
        <v>37.878599999999999</v>
      </c>
      <c r="AO39" s="205">
        <f t="shared" si="0"/>
        <v>195280.01485706141</v>
      </c>
      <c r="AP39" s="205">
        <f t="shared" si="1"/>
        <v>35574831.781276688</v>
      </c>
      <c r="AQ39" s="205">
        <f t="shared" si="2"/>
        <v>11541354.205773393</v>
      </c>
    </row>
    <row r="40" spans="1:43" x14ac:dyDescent="0.2">
      <c r="A40" s="203">
        <v>24</v>
      </c>
      <c r="B40" s="203" t="s">
        <v>42</v>
      </c>
      <c r="C40" s="203">
        <v>1985</v>
      </c>
      <c r="D40" s="204" t="s">
        <v>201</v>
      </c>
      <c r="E40" s="241">
        <f>SUM(DB_UtilityFE!E40:G40)</f>
        <v>7266.5624210666665</v>
      </c>
      <c r="F40" s="241">
        <f>SUM(DB_UtilityFE!H40:J40)</f>
        <v>787246.38257333334</v>
      </c>
      <c r="G40" s="241">
        <f>SUM(DB_UtilityFE!K40:L40)</f>
        <v>385506.07434000005</v>
      </c>
      <c r="H40" s="241">
        <f>SUM(DB_UtilityFE!M40:O40)</f>
        <v>1298.1293506666668</v>
      </c>
      <c r="I40" s="241">
        <f>SUM(DB_UtilityFE!P40:R40)</f>
        <v>316823.87142222229</v>
      </c>
      <c r="J40" s="241">
        <f>SUM(DB_UtilityFE!S40:T40)</f>
        <v>127473.92831302564</v>
      </c>
      <c r="K40" s="241">
        <f>SUM(DB_UtilityFE!U40:V40)</f>
        <v>3824.8794360000006</v>
      </c>
      <c r="L40" s="241">
        <f>SUM(DB_UtilityFE!W40:X40)</f>
        <v>451997.41440000001</v>
      </c>
      <c r="M40" s="241">
        <f>SUM(DB_UtilityFE!Y40)</f>
        <v>45364.703999999998</v>
      </c>
      <c r="N40" s="241">
        <f>SUM(DB_UtilityFE!Z40:AA40)</f>
        <v>0</v>
      </c>
      <c r="O40" s="241">
        <f>SUM(DB_UtilityFE!AB40:AC40)</f>
        <v>0</v>
      </c>
      <c r="P40" s="241">
        <f>SUM(DB_UtilityFE!AD40)</f>
        <v>0</v>
      </c>
      <c r="Q40" s="241">
        <f>SUM(DB_UtilityFE!AE40)</f>
        <v>3.0353399999999997</v>
      </c>
      <c r="R40" s="241">
        <f>SUM(DB_UtilityFE!AF40)</f>
        <v>414.13679999999999</v>
      </c>
      <c r="S40" s="241">
        <f>SUM(DB_UtilityFE!AG40)</f>
        <v>345.11400000000003</v>
      </c>
      <c r="T40" s="241">
        <f>SUM(DB_UtilityFE!AH40:AI40)</f>
        <v>48742.347132680938</v>
      </c>
      <c r="U40" s="241">
        <f>SUM(DB_UtilityFE!AJ40:AK40)</f>
        <v>15592390.930204581</v>
      </c>
      <c r="V40" s="241">
        <f>SUM(DB_UtilityFE!AL40)</f>
        <v>1877275.8341592837</v>
      </c>
      <c r="W40" s="241">
        <f>SUM(DB_UtilityFE!AM40:AN40)</f>
        <v>9774.2092799999991</v>
      </c>
      <c r="X40" s="241">
        <f>SUM(DB_UtilityFE!AO40:AP40)</f>
        <v>1248630.6359999999</v>
      </c>
      <c r="Y40" s="241">
        <f>SUM(DB_UtilityFE!AQ40)</f>
        <v>363365.65980000002</v>
      </c>
      <c r="Z40" s="241">
        <f>SUM(DB_UtilityFE!AR40:AS40)</f>
        <v>8.5498015823437541</v>
      </c>
      <c r="AA40" s="241">
        <f>SUM(DB_UtilityFE!AT40:AU40)</f>
        <v>2358.0466538156261</v>
      </c>
      <c r="AB40" s="241">
        <f>SUM(DB_UtilityFE!AV40:AW40)</f>
        <v>1230.3897333515631</v>
      </c>
      <c r="AC40" s="241">
        <f>SUM(DB_UtilityFE!AX40:AY40)</f>
        <v>13632.370894727273</v>
      </c>
      <c r="AD40" s="241">
        <f>SUM(DB_UtilityFE!AZ40:BA40)</f>
        <v>2474018.5743818181</v>
      </c>
      <c r="AE40" s="241">
        <f>SUM(DB_UtilityFE!BB40)</f>
        <v>1179723.1616</v>
      </c>
      <c r="AF40" s="241">
        <f>SUM(DB_UtilityFE!BC40:BE40)</f>
        <v>5295.4054999999998</v>
      </c>
      <c r="AG40" s="241">
        <f>SUM(DB_UtilityFE!BF40:BH40)</f>
        <v>1201300.5619999999</v>
      </c>
      <c r="AH40" s="241">
        <f>SUM(DB_UtilityFE!BI40:BJ40)</f>
        <v>554353.30719999992</v>
      </c>
      <c r="AI40" s="241">
        <f>SUM(DB_UtilityFE!BK40:BM40)</f>
        <v>0</v>
      </c>
      <c r="AJ40" s="241">
        <f>SUM(DB_UtilityFE!BN40:BP40)</f>
        <v>0</v>
      </c>
      <c r="AK40" s="241">
        <f>SUM(DB_UtilityFE!BQ40:BR40)</f>
        <v>0</v>
      </c>
      <c r="AL40" s="241">
        <f>SUM(DB_UtilityFE!BS40:BU40)</f>
        <v>0</v>
      </c>
      <c r="AM40" s="241">
        <f>SUM(DB_UtilityFE!BV40:BX40)</f>
        <v>0</v>
      </c>
      <c r="AN40" s="241">
        <f>SUM(DB_UtilityFE!BY40:BZ40)</f>
        <v>0</v>
      </c>
      <c r="AO40" s="205">
        <f t="shared" si="0"/>
        <v>89845.489156723866</v>
      </c>
      <c r="AP40" s="205">
        <f t="shared" si="1"/>
        <v>22075180.554435767</v>
      </c>
      <c r="AQ40" s="205">
        <f t="shared" si="2"/>
        <v>4534638.1731456611</v>
      </c>
    </row>
    <row r="41" spans="1:43" x14ac:dyDescent="0.2">
      <c r="A41" s="203">
        <v>25</v>
      </c>
      <c r="B41" s="203" t="s">
        <v>43</v>
      </c>
      <c r="C41" s="203">
        <v>1985</v>
      </c>
      <c r="D41" s="204" t="s">
        <v>201</v>
      </c>
      <c r="E41" s="241">
        <f>SUM(DB_UtilityFE!E41:G41)</f>
        <v>9874.7645920000014</v>
      </c>
      <c r="F41" s="241">
        <f>SUM(DB_UtilityFE!H41:J41)</f>
        <v>1069814.3432</v>
      </c>
      <c r="G41" s="241">
        <f>SUM(DB_UtilityFE!K41:L41)</f>
        <v>523876.56120000005</v>
      </c>
      <c r="H41" s="241">
        <f>SUM(DB_UtilityFE!M41:O41)</f>
        <v>3396.2891469333335</v>
      </c>
      <c r="I41" s="241">
        <f>SUM(DB_UtilityFE!P41:R41)</f>
        <v>828904.66612444457</v>
      </c>
      <c r="J41" s="241">
        <f>SUM(DB_UtilityFE!S41:T41)</f>
        <v>333509.38334777439</v>
      </c>
      <c r="K41" s="241">
        <f>SUM(DB_UtilityFE!U41:V41)</f>
        <v>30882.881804040007</v>
      </c>
      <c r="L41" s="241">
        <f>SUM(DB_UtilityFE!W41:X41)</f>
        <v>3649522.2812160007</v>
      </c>
      <c r="M41" s="241">
        <f>SUM(DB_UtilityFE!Y41)</f>
        <v>366284.17056</v>
      </c>
      <c r="N41" s="241">
        <f>SUM(DB_UtilityFE!Z41:AA41)</f>
        <v>0</v>
      </c>
      <c r="O41" s="241">
        <f>SUM(DB_UtilityFE!AB41:AC41)</f>
        <v>0</v>
      </c>
      <c r="P41" s="241">
        <f>SUM(DB_UtilityFE!AD41)</f>
        <v>0</v>
      </c>
      <c r="Q41" s="241">
        <f>SUM(DB_UtilityFE!AE41)</f>
        <v>18.625949999999996</v>
      </c>
      <c r="R41" s="241">
        <f>SUM(DB_UtilityFE!AF41)</f>
        <v>2541.2939999999999</v>
      </c>
      <c r="S41" s="241">
        <f>SUM(DB_UtilityFE!AG41)</f>
        <v>2117.7449999999999</v>
      </c>
      <c r="T41" s="241">
        <f>SUM(DB_UtilityFE!AH41:AI41)</f>
        <v>106774.22462176983</v>
      </c>
      <c r="U41" s="241">
        <f>SUM(DB_UtilityFE!AJ41:AK41)</f>
        <v>34156448.13000492</v>
      </c>
      <c r="V41" s="241">
        <f>SUM(DB_UtilityFE!AL41)</f>
        <v>4112331.132678444</v>
      </c>
      <c r="W41" s="241">
        <f>SUM(DB_UtilityFE!AM41:AN41)</f>
        <v>19405.864895999999</v>
      </c>
      <c r="X41" s="241">
        <f>SUM(DB_UtilityFE!AO41:AP41)</f>
        <v>2479050.4002</v>
      </c>
      <c r="Y41" s="241">
        <f>SUM(DB_UtilityFE!AQ41)</f>
        <v>721431.74961000006</v>
      </c>
      <c r="Z41" s="241">
        <f>SUM(DB_UtilityFE!AR41:AS41)</f>
        <v>102.46851823359377</v>
      </c>
      <c r="AA41" s="241">
        <f>SUM(DB_UtilityFE!AT41:AU41)</f>
        <v>28260.953685890636</v>
      </c>
      <c r="AB41" s="241">
        <f>SUM(DB_UtilityFE!AV41:AW41)</f>
        <v>14746.098095039066</v>
      </c>
      <c r="AC41" s="241">
        <f>SUM(DB_UtilityFE!AX41:AY41)</f>
        <v>10845.243393363637</v>
      </c>
      <c r="AD41" s="241">
        <f>SUM(DB_UtilityFE!AZ41:BA41)</f>
        <v>1968207.4237909093</v>
      </c>
      <c r="AE41" s="241">
        <f>SUM(DB_UtilityFE!BB41)</f>
        <v>938529.68960000004</v>
      </c>
      <c r="AF41" s="241">
        <f>SUM(DB_UtilityFE!BC41:BE41)</f>
        <v>21646.374749999999</v>
      </c>
      <c r="AG41" s="241">
        <f>SUM(DB_UtilityFE!BF41:BH41)</f>
        <v>4910634.7290000003</v>
      </c>
      <c r="AH41" s="241">
        <f>SUM(DB_UtilityFE!BI41:BJ41)</f>
        <v>2266066.2023999998</v>
      </c>
      <c r="AI41" s="241">
        <f>SUM(DB_UtilityFE!BK41:BM41)</f>
        <v>50.862856239999999</v>
      </c>
      <c r="AJ41" s="241">
        <f>SUM(DB_UtilityFE!BN41:BP41)</f>
        <v>4236.3861959999995</v>
      </c>
      <c r="AK41" s="241">
        <f>SUM(DB_UtilityFE!BQ41:BR41)</f>
        <v>1924.9942180000003</v>
      </c>
      <c r="AL41" s="241">
        <f>SUM(DB_UtilityFE!BS41:BU41)</f>
        <v>0</v>
      </c>
      <c r="AM41" s="241">
        <f>SUM(DB_UtilityFE!BV41:BX41)</f>
        <v>0</v>
      </c>
      <c r="AN41" s="241">
        <f>SUM(DB_UtilityFE!BY41:BZ41)</f>
        <v>0</v>
      </c>
      <c r="AO41" s="205">
        <f t="shared" si="0"/>
        <v>202997.6005285804</v>
      </c>
      <c r="AP41" s="205">
        <f t="shared" si="1"/>
        <v>49097620.607418172</v>
      </c>
      <c r="AQ41" s="205">
        <f t="shared" si="2"/>
        <v>9280817.7267092578</v>
      </c>
    </row>
    <row r="42" spans="1:43" x14ac:dyDescent="0.2">
      <c r="A42" s="203">
        <v>26</v>
      </c>
      <c r="B42" s="203" t="s">
        <v>44</v>
      </c>
      <c r="C42" s="203">
        <v>1985</v>
      </c>
      <c r="D42" s="204" t="s">
        <v>201</v>
      </c>
      <c r="E42" s="241">
        <f>SUM(DB_UtilityFE!E42:G42)</f>
        <v>4239.8271813333331</v>
      </c>
      <c r="F42" s="241">
        <f>SUM(DB_UtilityFE!H42:J42)</f>
        <v>459335.29746666667</v>
      </c>
      <c r="G42" s="241">
        <f>SUM(DB_UtilityFE!K42:L42)</f>
        <v>224931.5478</v>
      </c>
      <c r="H42" s="241">
        <f>SUM(DB_UtilityFE!M42:O42)</f>
        <v>3533.9084854666667</v>
      </c>
      <c r="I42" s="241">
        <f>SUM(DB_UtilityFE!P42:R42)</f>
        <v>862492.29866222222</v>
      </c>
      <c r="J42" s="241">
        <f>SUM(DB_UtilityFE!S42:T42)</f>
        <v>347023.35072373331</v>
      </c>
      <c r="K42" s="241">
        <f>SUM(DB_UtilityFE!U42:V42)</f>
        <v>74852.890562519984</v>
      </c>
      <c r="L42" s="241">
        <f>SUM(DB_UtilityFE!W42:X42)</f>
        <v>8845589.3998079989</v>
      </c>
      <c r="M42" s="241">
        <f>SUM(DB_UtilityFE!Y42)</f>
        <v>887787.25728000002</v>
      </c>
      <c r="N42" s="241">
        <f>SUM(DB_UtilityFE!Z42:AA42)</f>
        <v>2.0210499999999998</v>
      </c>
      <c r="O42" s="241">
        <f>SUM(DB_UtilityFE!AB42:AC42)</f>
        <v>323.83999999999997</v>
      </c>
      <c r="P42" s="241">
        <f>SUM(DB_UtilityFE!AD42)</f>
        <v>46.317500000000003</v>
      </c>
      <c r="Q42" s="241">
        <f>SUM(DB_UtilityFE!AE42)</f>
        <v>1011.7340099999999</v>
      </c>
      <c r="R42" s="241">
        <f>SUM(DB_UtilityFE!AF42)</f>
        <v>138039.32519999999</v>
      </c>
      <c r="S42" s="241">
        <f>SUM(DB_UtilityFE!AG42)</f>
        <v>115032.77100000001</v>
      </c>
      <c r="T42" s="241">
        <f>SUM(DB_UtilityFE!AH42:AI42)</f>
        <v>454942.89944990131</v>
      </c>
      <c r="U42" s="241">
        <f>SUM(DB_UtilityFE!AJ42:AK42)</f>
        <v>145533564.88628018</v>
      </c>
      <c r="V42" s="241">
        <f>SUM(DB_UtilityFE!AL42)</f>
        <v>17521792.88237492</v>
      </c>
      <c r="W42" s="241">
        <f>SUM(DB_UtilityFE!AM42:AN42)</f>
        <v>30470.294975999997</v>
      </c>
      <c r="X42" s="241">
        <f>SUM(DB_UtilityFE!AO42:AP42)</f>
        <v>3892503.4961999995</v>
      </c>
      <c r="Y42" s="241">
        <f>SUM(DB_UtilityFE!AQ42)</f>
        <v>1132762.6124100001</v>
      </c>
      <c r="Z42" s="241">
        <f>SUM(DB_UtilityFE!AR42:AS42)</f>
        <v>135.85286281125005</v>
      </c>
      <c r="AA42" s="241">
        <f>SUM(DB_UtilityFE!AT42:AU42)</f>
        <v>37468.400345675014</v>
      </c>
      <c r="AB42" s="241">
        <f>SUM(DB_UtilityFE!AV42:AW42)</f>
        <v>19550.391437687511</v>
      </c>
      <c r="AC42" s="241">
        <f>SUM(DB_UtilityFE!AX42:AY42)</f>
        <v>38182.506668636357</v>
      </c>
      <c r="AD42" s="241">
        <f>SUM(DB_UtilityFE!AZ42:BA42)</f>
        <v>6929405.8564090896</v>
      </c>
      <c r="AE42" s="241">
        <f>SUM(DB_UtilityFE!BB42)</f>
        <v>3304251.9040000001</v>
      </c>
      <c r="AF42" s="241">
        <f>SUM(DB_UtilityFE!BC42:BE42)</f>
        <v>36697.006500000003</v>
      </c>
      <c r="AG42" s="241">
        <f>SUM(DB_UtilityFE!BF42:BH42)</f>
        <v>8324978.0460000001</v>
      </c>
      <c r="AH42" s="241">
        <f>SUM(DB_UtilityFE!BI42:BJ42)</f>
        <v>3841652.3375999993</v>
      </c>
      <c r="AI42" s="241">
        <f>SUM(DB_UtilityFE!BK42:BM42)</f>
        <v>139.33858096</v>
      </c>
      <c r="AJ42" s="241">
        <f>SUM(DB_UtilityFE!BN42:BP42)</f>
        <v>11605.562184</v>
      </c>
      <c r="AK42" s="241">
        <f>SUM(DB_UtilityFE!BQ42:BR42)</f>
        <v>5273.5135719999998</v>
      </c>
      <c r="AL42" s="241">
        <f>SUM(DB_UtilityFE!BS42:BU42)</f>
        <v>0</v>
      </c>
      <c r="AM42" s="241">
        <f>SUM(DB_UtilityFE!BV42:BX42)</f>
        <v>0</v>
      </c>
      <c r="AN42" s="241">
        <f>SUM(DB_UtilityFE!BY42:BZ42)</f>
        <v>0</v>
      </c>
      <c r="AO42" s="205">
        <f t="shared" si="0"/>
        <v>644208.28032762883</v>
      </c>
      <c r="AP42" s="205">
        <f t="shared" si="1"/>
        <v>175035306.40855587</v>
      </c>
      <c r="AQ42" s="205">
        <f t="shared" si="2"/>
        <v>27400104.885698341</v>
      </c>
    </row>
    <row r="43" spans="1:43" x14ac:dyDescent="0.2">
      <c r="A43" s="203">
        <v>27</v>
      </c>
      <c r="B43" s="203" t="s">
        <v>45</v>
      </c>
      <c r="C43" s="203">
        <v>1985</v>
      </c>
      <c r="D43" s="204" t="s">
        <v>201</v>
      </c>
      <c r="E43" s="241">
        <f>SUM(DB_UtilityFE!E43:G43)</f>
        <v>7434.1391380666673</v>
      </c>
      <c r="F43" s="241">
        <f>SUM(DB_UtilityFE!H43:J43)</f>
        <v>805401.34452333336</v>
      </c>
      <c r="G43" s="241">
        <f>SUM(DB_UtilityFE!K43:L43)</f>
        <v>394396.36366500007</v>
      </c>
      <c r="H43" s="241">
        <f>SUM(DB_UtilityFE!M43:O43)</f>
        <v>2248.9996567999997</v>
      </c>
      <c r="I43" s="241">
        <f>SUM(DB_UtilityFE!P43:R43)</f>
        <v>548895.05250666663</v>
      </c>
      <c r="J43" s="241">
        <f>SUM(DB_UtilityFE!S43:T43)</f>
        <v>220847.65349440003</v>
      </c>
      <c r="K43" s="241">
        <f>SUM(DB_UtilityFE!U43:V43)</f>
        <v>10172.166205320002</v>
      </c>
      <c r="L43" s="241">
        <f>SUM(DB_UtilityFE!W43:X43)</f>
        <v>1202075.228928</v>
      </c>
      <c r="M43" s="241">
        <f>SUM(DB_UtilityFE!Y43)</f>
        <v>120646.23647999999</v>
      </c>
      <c r="N43" s="241">
        <f>SUM(DB_UtilityFE!Z43:AA43)</f>
        <v>0.40421000000000001</v>
      </c>
      <c r="O43" s="241">
        <f>SUM(DB_UtilityFE!AB43:AC43)</f>
        <v>64.768000000000001</v>
      </c>
      <c r="P43" s="241">
        <f>SUM(DB_UtilityFE!AD43)</f>
        <v>9.2635000000000005</v>
      </c>
      <c r="Q43" s="241">
        <f>SUM(DB_UtilityFE!AE43)</f>
        <v>12.279329999999998</v>
      </c>
      <c r="R43" s="241">
        <f>SUM(DB_UtilityFE!AF43)</f>
        <v>1675.3715999999999</v>
      </c>
      <c r="S43" s="241">
        <f>SUM(DB_UtilityFE!AG43)</f>
        <v>1396.143</v>
      </c>
      <c r="T43" s="241">
        <f>SUM(DB_UtilityFE!AH43:AI43)</f>
        <v>475602.94927796489</v>
      </c>
      <c r="U43" s="241">
        <f>SUM(DB_UtilityFE!AJ43:AK43)</f>
        <v>152142593.63657373</v>
      </c>
      <c r="V43" s="241">
        <f>SUM(DB_UtilityFE!AL43)</f>
        <v>18317499.584171105</v>
      </c>
      <c r="W43" s="241">
        <f>SUM(DB_UtilityFE!AM43:AN43)</f>
        <v>12425.770367999998</v>
      </c>
      <c r="X43" s="241">
        <f>SUM(DB_UtilityFE!AO43:AP43)</f>
        <v>1587360.8915999997</v>
      </c>
      <c r="Y43" s="241">
        <f>SUM(DB_UtilityFE!AQ43)</f>
        <v>461940.00137999997</v>
      </c>
      <c r="Z43" s="241">
        <f>SUM(DB_UtilityFE!AR43:AS43)</f>
        <v>35.908056101718763</v>
      </c>
      <c r="AA43" s="241">
        <f>SUM(DB_UtilityFE!AT43:AU43)</f>
        <v>9903.4896564781302</v>
      </c>
      <c r="AB43" s="241">
        <f>SUM(DB_UtilityFE!AV43:AW43)</f>
        <v>5167.4770632578147</v>
      </c>
      <c r="AC43" s="241">
        <f>SUM(DB_UtilityFE!AX43:AY43)</f>
        <v>8311.6630191818185</v>
      </c>
      <c r="AD43" s="241">
        <f>SUM(DB_UtilityFE!AZ43:BA43)</f>
        <v>1508410.3016454545</v>
      </c>
      <c r="AE43" s="241">
        <f>SUM(DB_UtilityFE!BB43)</f>
        <v>719277.77280000004</v>
      </c>
      <c r="AF43" s="241">
        <f>SUM(DB_UtilityFE!BC43:BE43)</f>
        <v>7097.012999999999</v>
      </c>
      <c r="AG43" s="241">
        <f>SUM(DB_UtilityFE!BF43:BH43)</f>
        <v>1610008.0919999999</v>
      </c>
      <c r="AH43" s="241">
        <f>SUM(DB_UtilityFE!BI43:BJ43)</f>
        <v>742955.87519999989</v>
      </c>
      <c r="AI43" s="241">
        <f>SUM(DB_UtilityFE!BK43:BM43)</f>
        <v>45.733828719999998</v>
      </c>
      <c r="AJ43" s="241">
        <f>SUM(DB_UtilityFE!BN43:BP43)</f>
        <v>3809.1875879999998</v>
      </c>
      <c r="AK43" s="241">
        <f>SUM(DB_UtilityFE!BQ43:BR43)</f>
        <v>1730.8771540000002</v>
      </c>
      <c r="AL43" s="241">
        <f>SUM(DB_UtilityFE!BS43:BU43)</f>
        <v>0</v>
      </c>
      <c r="AM43" s="241">
        <f>SUM(DB_UtilityFE!BV43:BX43)</f>
        <v>0</v>
      </c>
      <c r="AN43" s="241">
        <f>SUM(DB_UtilityFE!BY43:BZ43)</f>
        <v>0</v>
      </c>
      <c r="AO43" s="205">
        <f t="shared" si="0"/>
        <v>523387.02609015506</v>
      </c>
      <c r="AP43" s="205">
        <f t="shared" si="1"/>
        <v>159420197.3646217</v>
      </c>
      <c r="AQ43" s="205">
        <f t="shared" si="2"/>
        <v>20985867.247907761</v>
      </c>
    </row>
    <row r="44" spans="1:43" x14ac:dyDescent="0.2">
      <c r="A44" s="203">
        <v>28</v>
      </c>
      <c r="B44" s="203" t="s">
        <v>46</v>
      </c>
      <c r="C44" s="203">
        <v>1985</v>
      </c>
      <c r="D44" s="204" t="s">
        <v>201</v>
      </c>
      <c r="E44" s="241">
        <f>SUM(DB_UtilityFE!E44:G44)</f>
        <v>2489.9447804000001</v>
      </c>
      <c r="F44" s="241">
        <f>SUM(DB_UtilityFE!H44:J44)</f>
        <v>269756.16634</v>
      </c>
      <c r="G44" s="241">
        <f>SUM(DB_UtilityFE!K44:L44)</f>
        <v>132096.68919</v>
      </c>
      <c r="H44" s="241">
        <f>SUM(DB_UtilityFE!M44:O44)</f>
        <v>2872.756475733333</v>
      </c>
      <c r="I44" s="241">
        <f>SUM(DB_UtilityFE!P44:R44)</f>
        <v>701130.30556444451</v>
      </c>
      <c r="J44" s="241">
        <f>SUM(DB_UtilityFE!S44:T44)</f>
        <v>282099.43243355892</v>
      </c>
      <c r="K44" s="241">
        <f>SUM(DB_UtilityFE!U44:V44)</f>
        <v>3200.8201595999999</v>
      </c>
      <c r="L44" s="241">
        <f>SUM(DB_UtilityFE!W44:X44)</f>
        <v>378250.46783999994</v>
      </c>
      <c r="M44" s="241">
        <f>SUM(DB_UtilityFE!Y44)</f>
        <v>37963.094399999994</v>
      </c>
      <c r="N44" s="241">
        <f>SUM(DB_UtilityFE!Z44:AA44)</f>
        <v>0</v>
      </c>
      <c r="O44" s="241">
        <f>SUM(DB_UtilityFE!AB44:AC44)</f>
        <v>0</v>
      </c>
      <c r="P44" s="241">
        <f>SUM(DB_UtilityFE!AD44)</f>
        <v>0</v>
      </c>
      <c r="Q44" s="241">
        <f>SUM(DB_UtilityFE!AE44)</f>
        <v>1.9315799999999996</v>
      </c>
      <c r="R44" s="241">
        <f>SUM(DB_UtilityFE!AF44)</f>
        <v>263.54160000000002</v>
      </c>
      <c r="S44" s="241">
        <f>SUM(DB_UtilityFE!AG44)</f>
        <v>219.61799999999999</v>
      </c>
      <c r="T44" s="241">
        <f>SUM(DB_UtilityFE!AH44:AI44)</f>
        <v>27018.245860614254</v>
      </c>
      <c r="U44" s="241">
        <f>SUM(DB_UtilityFE!AJ44:AK44)</f>
        <v>8642978.364589639</v>
      </c>
      <c r="V44" s="241">
        <f>SUM(DB_UtilityFE!AL44)</f>
        <v>1040587.9695829798</v>
      </c>
      <c r="W44" s="241">
        <f>SUM(DB_UtilityFE!AM44:AN44)</f>
        <v>3374.7141119999997</v>
      </c>
      <c r="X44" s="241">
        <f>SUM(DB_UtilityFE!AO44:AP44)</f>
        <v>431111.23439999996</v>
      </c>
      <c r="Y44" s="241">
        <f>SUM(DB_UtilityFE!AQ44)</f>
        <v>125458.25292000001</v>
      </c>
      <c r="Z44" s="241">
        <f>SUM(DB_UtilityFE!AR44:AS44)</f>
        <v>1776.9302917467191</v>
      </c>
      <c r="AA44" s="241">
        <f>SUM(DB_UtilityFE!AT44:AU44)</f>
        <v>490079.73906317831</v>
      </c>
      <c r="AB44" s="241">
        <f>SUM(DB_UtilityFE!AV44:AW44)</f>
        <v>255715.50015400787</v>
      </c>
      <c r="AC44" s="241">
        <f>SUM(DB_UtilityFE!AX44:AY44)</f>
        <v>16632.224380181819</v>
      </c>
      <c r="AD44" s="241">
        <f>SUM(DB_UtilityFE!AZ44:BA44)</f>
        <v>3018435.484745455</v>
      </c>
      <c r="AE44" s="241">
        <f>SUM(DB_UtilityFE!BB44)</f>
        <v>1439325.5936000003</v>
      </c>
      <c r="AF44" s="241">
        <f>SUM(DB_UtilityFE!BC44:BE44)</f>
        <v>7642.8852500000012</v>
      </c>
      <c r="AG44" s="241">
        <f>SUM(DB_UtilityFE!BF44:BH44)</f>
        <v>1733843.111</v>
      </c>
      <c r="AH44" s="241">
        <f>SUM(DB_UtilityFE!BI44:BJ44)</f>
        <v>800100.90159999998</v>
      </c>
      <c r="AI44" s="241">
        <f>SUM(DB_UtilityFE!BK44:BM44)</f>
        <v>8.5483792000000012</v>
      </c>
      <c r="AJ44" s="241">
        <f>SUM(DB_UtilityFE!BN44:BP44)</f>
        <v>711.99767999999995</v>
      </c>
      <c r="AK44" s="241">
        <f>SUM(DB_UtilityFE!BQ44:BR44)</f>
        <v>323.52843999999999</v>
      </c>
      <c r="AL44" s="241">
        <f>SUM(DB_UtilityFE!BS44:BU44)</f>
        <v>0</v>
      </c>
      <c r="AM44" s="241">
        <f>SUM(DB_UtilityFE!BV44:BX44)</f>
        <v>0</v>
      </c>
      <c r="AN44" s="241">
        <f>SUM(DB_UtilityFE!BY44:BZ44)</f>
        <v>0</v>
      </c>
      <c r="AO44" s="205">
        <f t="shared" si="0"/>
        <v>65019.001269476132</v>
      </c>
      <c r="AP44" s="205">
        <f t="shared" si="1"/>
        <v>15666560.412822716</v>
      </c>
      <c r="AQ44" s="205">
        <f t="shared" si="2"/>
        <v>4113890.5803205473</v>
      </c>
    </row>
    <row r="45" spans="1:43" x14ac:dyDescent="0.2">
      <c r="A45" s="203">
        <v>29</v>
      </c>
      <c r="B45" s="203" t="s">
        <v>47</v>
      </c>
      <c r="C45" s="203">
        <v>1985</v>
      </c>
      <c r="D45" s="204" t="s">
        <v>201</v>
      </c>
      <c r="E45" s="241">
        <f>SUM(DB_UtilityFE!E45:G45)</f>
        <v>39064.176351200003</v>
      </c>
      <c r="F45" s="241">
        <f>SUM(DB_UtilityFE!H45:J45)</f>
        <v>4232143.0325199999</v>
      </c>
      <c r="G45" s="241">
        <f>SUM(DB_UtilityFE!K45:L45)</f>
        <v>2072434.8598200001</v>
      </c>
      <c r="H45" s="241">
        <f>SUM(DB_UtilityFE!M45:O45)</f>
        <v>7548.7921522666675</v>
      </c>
      <c r="I45" s="241">
        <f>SUM(DB_UtilityFE!P45:R45)</f>
        <v>1842372.2975022227</v>
      </c>
      <c r="J45" s="241">
        <f>SUM(DB_UtilityFE!S45:T45)</f>
        <v>741277.58468274865</v>
      </c>
      <c r="K45" s="241">
        <f>SUM(DB_UtilityFE!U45:V45)</f>
        <v>73274.624521560007</v>
      </c>
      <c r="L45" s="241">
        <f>SUM(DB_UtilityFE!W45:X45)</f>
        <v>8659080.9930240009</v>
      </c>
      <c r="M45" s="241">
        <f>SUM(DB_UtilityFE!Y45)</f>
        <v>869068.34783999983</v>
      </c>
      <c r="N45" s="241">
        <f>SUM(DB_UtilityFE!Z45:AA45)</f>
        <v>171775.50685999999</v>
      </c>
      <c r="O45" s="241">
        <f>SUM(DB_UtilityFE!AB45:AC45)</f>
        <v>27524197.887999997</v>
      </c>
      <c r="P45" s="241">
        <f>SUM(DB_UtilityFE!AD45)</f>
        <v>3936672.5409999997</v>
      </c>
      <c r="Q45" s="241">
        <f>SUM(DB_UtilityFE!AE45)</f>
        <v>14636.823389999998</v>
      </c>
      <c r="R45" s="241">
        <f>SUM(DB_UtilityFE!AF45)</f>
        <v>1997024.1228</v>
      </c>
      <c r="S45" s="241">
        <f>SUM(DB_UtilityFE!AG45)</f>
        <v>1664186.7690000001</v>
      </c>
      <c r="T45" s="241">
        <f>SUM(DB_UtilityFE!AH45:AI45)</f>
        <v>38860.094501434825</v>
      </c>
      <c r="U45" s="241">
        <f>SUM(DB_UtilityFE!AJ45:AK45)</f>
        <v>12431116.281735329</v>
      </c>
      <c r="V45" s="241">
        <f>SUM(DB_UtilityFE!AL45)</f>
        <v>1496668.1050896118</v>
      </c>
      <c r="W45" s="241">
        <f>SUM(DB_UtilityFE!AM45:AN45)</f>
        <v>101353.13759999999</v>
      </c>
      <c r="X45" s="241">
        <f>SUM(DB_UtilityFE!AO45:AP45)</f>
        <v>12947608.245000001</v>
      </c>
      <c r="Y45" s="241">
        <f>SUM(DB_UtilityFE!AQ45)</f>
        <v>3767900.6722500003</v>
      </c>
      <c r="Z45" s="241">
        <f>SUM(DB_UtilityFE!AR45:AS45)</f>
        <v>1153.9025440003129</v>
      </c>
      <c r="AA45" s="241">
        <f>SUM(DB_UtilityFE!AT45:AU45)</f>
        <v>318247.85715826886</v>
      </c>
      <c r="AB45" s="241">
        <f>SUM(DB_UtilityFE!AV45:AW45)</f>
        <v>166056.46689604694</v>
      </c>
      <c r="AC45" s="241">
        <f>SUM(DB_UtilityFE!AX45:AY45)</f>
        <v>116746.13342527274</v>
      </c>
      <c r="AD45" s="241">
        <f>SUM(DB_UtilityFE!AZ45:BA45)</f>
        <v>21187224.497618183</v>
      </c>
      <c r="AE45" s="241">
        <f>SUM(DB_UtilityFE!BB45)</f>
        <v>10103020.134400001</v>
      </c>
      <c r="AF45" s="241">
        <f>SUM(DB_UtilityFE!BC45:BE45)</f>
        <v>58610.86</v>
      </c>
      <c r="AG45" s="241">
        <f>SUM(DB_UtilityFE!BF45:BH45)</f>
        <v>13296292.24</v>
      </c>
      <c r="AH45" s="241">
        <f>SUM(DB_UtilityFE!BI45:BJ45)</f>
        <v>6135719.743999999</v>
      </c>
      <c r="AI45" s="241">
        <f>SUM(DB_UtilityFE!BK45:BM45)</f>
        <v>25791.742303280003</v>
      </c>
      <c r="AJ45" s="241">
        <f>SUM(DB_UtilityFE!BN45:BP45)</f>
        <v>2148203.800212</v>
      </c>
      <c r="AK45" s="241">
        <f>SUM(DB_UtilityFE!BQ45:BR45)</f>
        <v>976133.83274600003</v>
      </c>
      <c r="AL45" s="241">
        <f>SUM(DB_UtilityFE!BS45:BU45)</f>
        <v>23.816936000000002</v>
      </c>
      <c r="AM45" s="241">
        <f>SUM(DB_UtilityFE!BV45:BX45)</f>
        <v>5881.8045000000002</v>
      </c>
      <c r="AN45" s="241">
        <f>SUM(DB_UtilityFE!BY45:BZ45)</f>
        <v>1805.5466000000001</v>
      </c>
      <c r="AO45" s="205">
        <f t="shared" si="0"/>
        <v>648839.61058501457</v>
      </c>
      <c r="AP45" s="205">
        <f t="shared" si="1"/>
        <v>106589393.06006999</v>
      </c>
      <c r="AQ45" s="205">
        <f t="shared" si="2"/>
        <v>31930944.604324404</v>
      </c>
    </row>
    <row r="46" spans="1:43" x14ac:dyDescent="0.2">
      <c r="A46" s="203">
        <v>31</v>
      </c>
      <c r="B46" s="203" t="s">
        <v>48</v>
      </c>
      <c r="C46" s="203">
        <v>1985</v>
      </c>
      <c r="D46" s="204" t="s">
        <v>202</v>
      </c>
      <c r="E46" s="241">
        <f>SUM(DB_UtilityFE!E46:G46)</f>
        <v>42672.116692333337</v>
      </c>
      <c r="F46" s="241">
        <f>SUM(DB_UtilityFE!H46:J46)</f>
        <v>4623020.8393166661</v>
      </c>
      <c r="G46" s="241">
        <f>SUM(DB_UtilityFE!K46:L46)</f>
        <v>2263843.511775</v>
      </c>
      <c r="H46" s="241">
        <f>SUM(DB_UtilityFE!M46:O46)</f>
        <v>81709.876905066674</v>
      </c>
      <c r="I46" s="241">
        <f>SUM(DB_UtilityFE!P46:R46)</f>
        <v>19942265.014808893</v>
      </c>
      <c r="J46" s="241">
        <f>SUM(DB_UtilityFE!S46:T46)</f>
        <v>8023760.4871297637</v>
      </c>
      <c r="K46" s="241">
        <f>SUM(DB_UtilityFE!U46:V46)</f>
        <v>51726.461635800006</v>
      </c>
      <c r="L46" s="241">
        <f>SUM(DB_UtilityFE!W46:X46)</f>
        <v>6112670.2963199997</v>
      </c>
      <c r="M46" s="241">
        <f>SUM(DB_UtilityFE!Y46)</f>
        <v>613497.93119999999</v>
      </c>
      <c r="N46" s="241">
        <f>SUM(DB_UtilityFE!Z46:AA46)</f>
        <v>5.6589399999999994</v>
      </c>
      <c r="O46" s="241">
        <f>SUM(DB_UtilityFE!AB46:AC46)</f>
        <v>906.75199999999995</v>
      </c>
      <c r="P46" s="241">
        <f>SUM(DB_UtilityFE!AD46)</f>
        <v>129.68900000000002</v>
      </c>
      <c r="Q46" s="241">
        <f>SUM(DB_UtilityFE!AE46)</f>
        <v>185226.93251999997</v>
      </c>
      <c r="R46" s="241">
        <f>SUM(DB_UtilityFE!AF46)</f>
        <v>25272058.190400001</v>
      </c>
      <c r="S46" s="241">
        <f>SUM(DB_UtilityFE!AG46)</f>
        <v>21060048.491999999</v>
      </c>
      <c r="T46" s="241">
        <f>SUM(DB_UtilityFE!AH46:AI46)</f>
        <v>214838.07630087627</v>
      </c>
      <c r="U46" s="241">
        <f>SUM(DB_UtilityFE!AJ46:AK46)</f>
        <v>68725440.390833586</v>
      </c>
      <c r="V46" s="241">
        <f>SUM(DB_UtilityFE!AL46)</f>
        <v>8274331.307826791</v>
      </c>
      <c r="W46" s="241">
        <f>SUM(DB_UtilityFE!AM46:AN46)</f>
        <v>67071.341568000003</v>
      </c>
      <c r="X46" s="241">
        <f>SUM(DB_UtilityFE!AO46:AP46)</f>
        <v>8568195.0815999992</v>
      </c>
      <c r="Y46" s="241">
        <f>SUM(DB_UtilityFE!AQ46)</f>
        <v>2493441.8308800003</v>
      </c>
      <c r="Z46" s="241">
        <f>SUM(DB_UtilityFE!AR46:AS46)</f>
        <v>2403.2619082650008</v>
      </c>
      <c r="AA46" s="241">
        <f>SUM(DB_UtilityFE!AT46:AU46)</f>
        <v>662822.83237190032</v>
      </c>
      <c r="AB46" s="241">
        <f>SUM(DB_UtilityFE!AV46:AW46)</f>
        <v>345849.9884477501</v>
      </c>
      <c r="AC46" s="241">
        <f>SUM(DB_UtilityFE!AX46:AY46)</f>
        <v>24817.530945545452</v>
      </c>
      <c r="AD46" s="241">
        <f>SUM(DB_UtilityFE!AZ46:BA46)</f>
        <v>4503914.4697363637</v>
      </c>
      <c r="AE46" s="241">
        <f>SUM(DB_UtilityFE!BB46)</f>
        <v>2147668.6848000004</v>
      </c>
      <c r="AF46" s="241">
        <f>SUM(DB_UtilityFE!BC46:BE46)</f>
        <v>324120.23875000002</v>
      </c>
      <c r="AG46" s="241">
        <f>SUM(DB_UtilityFE!BF46:BH46)</f>
        <v>73528991.305000007</v>
      </c>
      <c r="AH46" s="241">
        <f>SUM(DB_UtilityFE!BI46:BJ46)</f>
        <v>33930758.707999997</v>
      </c>
      <c r="AI46" s="241">
        <f>SUM(DB_UtilityFE!BK46:BM46)</f>
        <v>272931.79625968001</v>
      </c>
      <c r="AJ46" s="241">
        <f>SUM(DB_UtilityFE!BN46:BP46)</f>
        <v>22732590.727272</v>
      </c>
      <c r="AK46" s="241">
        <f>SUM(DB_UtilityFE!BQ46:BR46)</f>
        <v>10329583.679476</v>
      </c>
      <c r="AL46" s="241">
        <f>SUM(DB_UtilityFE!BS46:BU46)</f>
        <v>3075.0495760000003</v>
      </c>
      <c r="AM46" s="241">
        <f>SUM(DB_UtilityFE!BV46:BX46)</f>
        <v>759410.88449999993</v>
      </c>
      <c r="AN46" s="241">
        <f>SUM(DB_UtilityFE!BY46:BZ46)</f>
        <v>233117.53060000003</v>
      </c>
      <c r="AO46" s="205">
        <f t="shared" si="0"/>
        <v>1270598.3420015667</v>
      </c>
      <c r="AP46" s="205">
        <f t="shared" si="1"/>
        <v>235432286.78415942</v>
      </c>
      <c r="AQ46" s="205">
        <f t="shared" si="2"/>
        <v>89716031.841135308</v>
      </c>
    </row>
    <row r="47" spans="1:43" x14ac:dyDescent="0.2">
      <c r="A47" s="203">
        <v>32</v>
      </c>
      <c r="B47" s="203" t="s">
        <v>49</v>
      </c>
      <c r="C47" s="203">
        <v>1985</v>
      </c>
      <c r="D47" s="204" t="s">
        <v>202</v>
      </c>
      <c r="E47" s="241">
        <f>SUM(DB_UtilityFE!E47:G47)</f>
        <v>9.264403866666667</v>
      </c>
      <c r="F47" s="241">
        <f>SUM(DB_UtilityFE!H47:J47)</f>
        <v>1003.6889533333333</v>
      </c>
      <c r="G47" s="241">
        <f>SUM(DB_UtilityFE!K47:L47)</f>
        <v>491.49567000000002</v>
      </c>
      <c r="H47" s="241">
        <f>SUM(DB_UtilityFE!M47:O47)</f>
        <v>8551.2854490666687</v>
      </c>
      <c r="I47" s="241">
        <f>SUM(DB_UtilityFE!P47:R47)</f>
        <v>2087042.682008889</v>
      </c>
      <c r="J47" s="241">
        <f>SUM(DB_UtilityFE!S47:T47)</f>
        <v>839720.59314330248</v>
      </c>
      <c r="K47" s="241">
        <f>SUM(DB_UtilityFE!U47:V47)</f>
        <v>46850.746902119994</v>
      </c>
      <c r="L47" s="241">
        <f>SUM(DB_UtilityFE!W47:X47)</f>
        <v>5536492.5396479992</v>
      </c>
      <c r="M47" s="241">
        <f>SUM(DB_UtilityFE!Y47)</f>
        <v>555669.87167999998</v>
      </c>
      <c r="N47" s="241">
        <f>SUM(DB_UtilityFE!Z47:AA47)</f>
        <v>4892.5578399999995</v>
      </c>
      <c r="O47" s="241">
        <f>SUM(DB_UtilityFE!AB47:AC47)</f>
        <v>783951.87199999986</v>
      </c>
      <c r="P47" s="241">
        <f>SUM(DB_UtilityFE!AD47)</f>
        <v>112125.40399999999</v>
      </c>
      <c r="Q47" s="241">
        <f>SUM(DB_UtilityFE!AE47)</f>
        <v>66065.83073999999</v>
      </c>
      <c r="R47" s="241">
        <f>SUM(DB_UtilityFE!AF47)</f>
        <v>9013913.344800001</v>
      </c>
      <c r="S47" s="241">
        <f>SUM(DB_UtilityFE!AG47)</f>
        <v>7511594.4540000008</v>
      </c>
      <c r="T47" s="241">
        <f>SUM(DB_UtilityFE!AH47:AI47)</f>
        <v>46149.749539904267</v>
      </c>
      <c r="U47" s="241">
        <f>SUM(DB_UtilityFE!AJ47:AK47)</f>
        <v>14763034.168183224</v>
      </c>
      <c r="V47" s="241">
        <f>SUM(DB_UtilityFE!AL47)</f>
        <v>1777423.8349239836</v>
      </c>
      <c r="W47" s="241">
        <f>SUM(DB_UtilityFE!AM47:AN47)</f>
        <v>13764.767807999999</v>
      </c>
      <c r="X47" s="241">
        <f>SUM(DB_UtilityFE!AO47:AP47)</f>
        <v>1758414.4445999996</v>
      </c>
      <c r="Y47" s="241">
        <f>SUM(DB_UtilityFE!AQ47)</f>
        <v>511718.52303000004</v>
      </c>
      <c r="Z47" s="241">
        <f>SUM(DB_UtilityFE!AR47:AS47)</f>
        <v>180.28989779296882</v>
      </c>
      <c r="AA47" s="241">
        <f>SUM(DB_UtilityFE!AT47:AU47)</f>
        <v>49724.193726953148</v>
      </c>
      <c r="AB47" s="241">
        <f>SUM(DB_UtilityFE!AV47:AW47)</f>
        <v>25945.261668945321</v>
      </c>
      <c r="AC47" s="241">
        <f>SUM(DB_UtilityFE!AX47:AY47)</f>
        <v>18125.755439727272</v>
      </c>
      <c r="AD47" s="241">
        <f>SUM(DB_UtilityFE!AZ47:BA47)</f>
        <v>3289483.2438818179</v>
      </c>
      <c r="AE47" s="241">
        <f>SUM(DB_UtilityFE!BB47)</f>
        <v>1568573.3376000002</v>
      </c>
      <c r="AF47" s="241">
        <f>SUM(DB_UtilityFE!BC47:BE47)</f>
        <v>21777.890749999999</v>
      </c>
      <c r="AG47" s="241">
        <f>SUM(DB_UtilityFE!BF47:BH47)</f>
        <v>4940470.0729999999</v>
      </c>
      <c r="AH47" s="241">
        <f>SUM(DB_UtilityFE!BI47:BJ47)</f>
        <v>2279834.0487999995</v>
      </c>
      <c r="AI47" s="241">
        <f>SUM(DB_UtilityFE!BK47:BM47)</f>
        <v>89.330562640000011</v>
      </c>
      <c r="AJ47" s="241">
        <f>SUM(DB_UtilityFE!BN47:BP47)</f>
        <v>7440.3757559999995</v>
      </c>
      <c r="AK47" s="241">
        <f>SUM(DB_UtilityFE!BQ47:BR47)</f>
        <v>3380.8721980000005</v>
      </c>
      <c r="AL47" s="241">
        <f>SUM(DB_UtilityFE!BS47:BU47)</f>
        <v>0</v>
      </c>
      <c r="AM47" s="241">
        <f>SUM(DB_UtilityFE!BV47:BX47)</f>
        <v>0</v>
      </c>
      <c r="AN47" s="241">
        <f>SUM(DB_UtilityFE!BY47:BZ47)</f>
        <v>0</v>
      </c>
      <c r="AO47" s="205">
        <f t="shared" si="0"/>
        <v>226457.46933311786</v>
      </c>
      <c r="AP47" s="205">
        <f t="shared" si="1"/>
        <v>42230970.626558222</v>
      </c>
      <c r="AQ47" s="205">
        <f t="shared" si="2"/>
        <v>15186477.69671423</v>
      </c>
    </row>
    <row r="48" spans="1:43" x14ac:dyDescent="0.2">
      <c r="A48" s="203">
        <v>33</v>
      </c>
      <c r="B48" s="203" t="s">
        <v>50</v>
      </c>
      <c r="C48" s="203">
        <v>1985</v>
      </c>
      <c r="D48" s="204" t="s">
        <v>202</v>
      </c>
      <c r="E48" s="241">
        <f>SUM(DB_UtilityFE!E48:G48)</f>
        <v>0</v>
      </c>
      <c r="F48" s="241">
        <f>SUM(DB_UtilityFE!H48:J48)</f>
        <v>0</v>
      </c>
      <c r="G48" s="241">
        <f>SUM(DB_UtilityFE!K48:L48)</f>
        <v>0</v>
      </c>
      <c r="H48" s="241">
        <f>SUM(DB_UtilityFE!M48:O48)</f>
        <v>10727.50928</v>
      </c>
      <c r="I48" s="241">
        <f>SUM(DB_UtilityFE!P48:R48)</f>
        <v>2618175.9306666669</v>
      </c>
      <c r="J48" s="241">
        <f>SUM(DB_UtilityFE!S48:T48)</f>
        <v>1053421.7936246153</v>
      </c>
      <c r="K48" s="241">
        <f>SUM(DB_UtilityFE!U48:V48)</f>
        <v>56483.403797519997</v>
      </c>
      <c r="L48" s="241">
        <f>SUM(DB_UtilityFE!W48:X48)</f>
        <v>6674812.343807999</v>
      </c>
      <c r="M48" s="241">
        <f>SUM(DB_UtilityFE!Y48)</f>
        <v>669917.29727999982</v>
      </c>
      <c r="N48" s="241">
        <f>SUM(DB_UtilityFE!Z48:AA48)</f>
        <v>1.6168400000000001</v>
      </c>
      <c r="O48" s="241">
        <f>SUM(DB_UtilityFE!AB48:AC48)</f>
        <v>259.072</v>
      </c>
      <c r="P48" s="241">
        <f>SUM(DB_UtilityFE!AD48)</f>
        <v>37.054000000000002</v>
      </c>
      <c r="Q48" s="241">
        <f>SUM(DB_UtilityFE!AE48)</f>
        <v>2384.3975399999999</v>
      </c>
      <c r="R48" s="241">
        <f>SUM(DB_UtilityFE!AF48)</f>
        <v>325323.28080000001</v>
      </c>
      <c r="S48" s="241">
        <f>SUM(DB_UtilityFE!AG48)</f>
        <v>271102.734</v>
      </c>
      <c r="T48" s="241">
        <f>SUM(DB_UtilityFE!AH48:AI48)</f>
        <v>153743.53556427162</v>
      </c>
      <c r="U48" s="241">
        <f>SUM(DB_UtilityFE!AJ48:AK48)</f>
        <v>49181655.183417119</v>
      </c>
      <c r="V48" s="241">
        <f>SUM(DB_UtilityFE!AL48)</f>
        <v>5921319.7753355866</v>
      </c>
      <c r="W48" s="241">
        <f>SUM(DB_UtilityFE!AM48:AN48)</f>
        <v>2961.5287680000001</v>
      </c>
      <c r="X48" s="241">
        <f>SUM(DB_UtilityFE!AO48:AP48)</f>
        <v>378327.84659999999</v>
      </c>
      <c r="Y48" s="241">
        <f>SUM(DB_UtilityFE!AQ48)</f>
        <v>110097.68913000001</v>
      </c>
      <c r="Z48" s="241">
        <f>SUM(DB_UtilityFE!AR48:AS48)</f>
        <v>2586.2032301564068</v>
      </c>
      <c r="AA48" s="241">
        <f>SUM(DB_UtilityFE!AT48:AU48)</f>
        <v>713278.29239350953</v>
      </c>
      <c r="AB48" s="241">
        <f>SUM(DB_UtilityFE!AV48:AW48)</f>
        <v>372176.81277146103</v>
      </c>
      <c r="AC48" s="241">
        <f>SUM(DB_UtilityFE!AX48:AY48)</f>
        <v>7174.899851909091</v>
      </c>
      <c r="AD48" s="241">
        <f>SUM(DB_UtilityFE!AZ48:BA48)</f>
        <v>1302109.1958272727</v>
      </c>
      <c r="AE48" s="241">
        <f>SUM(DB_UtilityFE!BB48)</f>
        <v>620904.14080000005</v>
      </c>
      <c r="AF48" s="241">
        <f>SUM(DB_UtilityFE!BC48:BE48)</f>
        <v>10158.12875</v>
      </c>
      <c r="AG48" s="241">
        <f>SUM(DB_UtilityFE!BF48:BH48)</f>
        <v>2304444.0649999999</v>
      </c>
      <c r="AH48" s="241">
        <f>SUM(DB_UtilityFE!BI48:BJ48)</f>
        <v>1063410.9639999999</v>
      </c>
      <c r="AI48" s="241">
        <f>SUM(DB_UtilityFE!BK48:BM48)</f>
        <v>7.6935412800000016</v>
      </c>
      <c r="AJ48" s="241">
        <f>SUM(DB_UtilityFE!BN48:BP48)</f>
        <v>640.797912</v>
      </c>
      <c r="AK48" s="241">
        <f>SUM(DB_UtilityFE!BQ48:BR48)</f>
        <v>291.17559600000004</v>
      </c>
      <c r="AL48" s="241">
        <f>SUM(DB_UtilityFE!BS48:BU48)</f>
        <v>0</v>
      </c>
      <c r="AM48" s="241">
        <f>SUM(DB_UtilityFE!BV48:BX48)</f>
        <v>0</v>
      </c>
      <c r="AN48" s="241">
        <f>SUM(DB_UtilityFE!BY48:BZ48)</f>
        <v>0</v>
      </c>
      <c r="AO48" s="205">
        <f t="shared" si="0"/>
        <v>246228.91716313711</v>
      </c>
      <c r="AP48" s="205">
        <f t="shared" si="1"/>
        <v>63499026.00842458</v>
      </c>
      <c r="AQ48" s="205">
        <f t="shared" si="2"/>
        <v>10082679.436537663</v>
      </c>
    </row>
    <row r="49" spans="1:43" x14ac:dyDescent="0.2">
      <c r="A49" s="203">
        <v>35</v>
      </c>
      <c r="B49" s="203" t="s">
        <v>51</v>
      </c>
      <c r="C49" s="203">
        <v>1985</v>
      </c>
      <c r="D49" s="204" t="s">
        <v>202</v>
      </c>
      <c r="E49" s="241">
        <f>SUM(DB_UtilityFE!E49:G49)</f>
        <v>155593.48308093334</v>
      </c>
      <c r="F49" s="241">
        <f>SUM(DB_UtilityFE!H49:J49)</f>
        <v>16856719.809126668</v>
      </c>
      <c r="G49" s="241">
        <f>SUM(DB_UtilityFE!K49:L49)</f>
        <v>8254554.1316100014</v>
      </c>
      <c r="H49" s="241">
        <f>SUM(DB_UtilityFE!M49:O49)</f>
        <v>40177.040448266664</v>
      </c>
      <c r="I49" s="241">
        <f>SUM(DB_UtilityFE!P49:R49)</f>
        <v>9805683.4556355551</v>
      </c>
      <c r="J49" s="241">
        <f>SUM(DB_UtilityFE!S49:T49)</f>
        <v>3945311.899235364</v>
      </c>
      <c r="K49" s="241">
        <f>SUM(DB_UtilityFE!U49:V49)</f>
        <v>82339.588784880005</v>
      </c>
      <c r="L49" s="241">
        <f>SUM(DB_UtilityFE!W49:X49)</f>
        <v>9730314.8651519995</v>
      </c>
      <c r="M49" s="241">
        <f>SUM(DB_UtilityFE!Y49)</f>
        <v>976582.69631999987</v>
      </c>
      <c r="N49" s="241">
        <f>SUM(DB_UtilityFE!Z49:AA49)</f>
        <v>52.5473</v>
      </c>
      <c r="O49" s="241">
        <f>SUM(DB_UtilityFE!AB49:AC49)</f>
        <v>8419.84</v>
      </c>
      <c r="P49" s="241">
        <f>SUM(DB_UtilityFE!AD49)</f>
        <v>1204.2550000000001</v>
      </c>
      <c r="Q49" s="241">
        <f>SUM(DB_UtilityFE!AE49)</f>
        <v>144672.30665999997</v>
      </c>
      <c r="R49" s="241">
        <f>SUM(DB_UtilityFE!AF49)</f>
        <v>19738851.703200001</v>
      </c>
      <c r="S49" s="241">
        <f>SUM(DB_UtilityFE!AG49)</f>
        <v>16449043.086000001</v>
      </c>
      <c r="T49" s="241">
        <f>SUM(DB_UtilityFE!AH49:AI49)</f>
        <v>2393035.8270560261</v>
      </c>
      <c r="U49" s="241">
        <f>SUM(DB_UtilityFE!AJ49:AK49)</f>
        <v>765518123.77588916</v>
      </c>
      <c r="V49" s="241">
        <f>SUM(DB_UtilityFE!AL49)</f>
        <v>92166023.851518244</v>
      </c>
      <c r="W49" s="241">
        <f>SUM(DB_UtilityFE!AM49:AN49)</f>
        <v>58125.076415999996</v>
      </c>
      <c r="X49" s="241">
        <f>SUM(DB_UtilityFE!AO49:AP49)</f>
        <v>7425332.2241999991</v>
      </c>
      <c r="Y49" s="241">
        <f>SUM(DB_UtilityFE!AQ49)</f>
        <v>2160855.79281</v>
      </c>
      <c r="Z49" s="241">
        <f>SUM(DB_UtilityFE!AR49:AS49)</f>
        <v>70278.251521839862</v>
      </c>
      <c r="AA49" s="241">
        <f>SUM(DB_UtilityFE!AT49:AU49)</f>
        <v>19382835.290507272</v>
      </c>
      <c r="AB49" s="241">
        <f>SUM(DB_UtilityFE!AV49:AW49)</f>
        <v>10113642.79247598</v>
      </c>
      <c r="AC49" s="241">
        <f>SUM(DB_UtilityFE!AX49:AY49)</f>
        <v>19846.694747363636</v>
      </c>
      <c r="AD49" s="241">
        <f>SUM(DB_UtilityFE!AZ49:BA49)</f>
        <v>3601801.3171909093</v>
      </c>
      <c r="AE49" s="241">
        <f>SUM(DB_UtilityFE!BB49)</f>
        <v>1717500.6208000001</v>
      </c>
      <c r="AF49" s="241">
        <f>SUM(DB_UtilityFE!BC49:BE49)</f>
        <v>336233.45525</v>
      </c>
      <c r="AG49" s="241">
        <f>SUM(DB_UtilityFE!BF49:BH49)</f>
        <v>76276960.990999997</v>
      </c>
      <c r="AH49" s="241">
        <f>SUM(DB_UtilityFE!BI49:BJ49)</f>
        <v>35198839.4296</v>
      </c>
      <c r="AI49" s="241">
        <f>SUM(DB_UtilityFE!BK49:BM49)</f>
        <v>406986.62403616001</v>
      </c>
      <c r="AJ49" s="241">
        <f>SUM(DB_UtilityFE!BN49:BP49)</f>
        <v>33898067.145264</v>
      </c>
      <c r="AK49" s="241">
        <f>SUM(DB_UtilityFE!BQ49:BR49)</f>
        <v>15403124.322712</v>
      </c>
      <c r="AL49" s="241">
        <f>SUM(DB_UtilityFE!BS49:BU49)</f>
        <v>43724.563456000003</v>
      </c>
      <c r="AM49" s="241">
        <f>SUM(DB_UtilityFE!BV49:BX49)</f>
        <v>10798170.432</v>
      </c>
      <c r="AN49" s="241">
        <f>SUM(DB_UtilityFE!BY49:BZ49)</f>
        <v>3314731.0336000007</v>
      </c>
      <c r="AO49" s="205">
        <f t="shared" si="0"/>
        <v>3751065.458757469</v>
      </c>
      <c r="AP49" s="205">
        <f t="shared" si="1"/>
        <v>973041280.84916568</v>
      </c>
      <c r="AQ49" s="205">
        <f t="shared" si="2"/>
        <v>189701413.91168159</v>
      </c>
    </row>
    <row r="50" spans="1:43" x14ac:dyDescent="0.2">
      <c r="A50" s="203">
        <v>41</v>
      </c>
      <c r="B50" s="203" t="s">
        <v>52</v>
      </c>
      <c r="C50" s="203">
        <v>1985</v>
      </c>
      <c r="D50" s="204" t="s">
        <v>203</v>
      </c>
      <c r="E50" s="241">
        <f>SUM(DB_UtilityFE!E50:G50)</f>
        <v>230705.99984226664</v>
      </c>
      <c r="F50" s="241">
        <f>SUM(DB_UtilityFE!H50:J50)</f>
        <v>24994275.599593334</v>
      </c>
      <c r="G50" s="241">
        <f>SUM(DB_UtilityFE!K50:L50)</f>
        <v>12239427.55491</v>
      </c>
      <c r="H50" s="241">
        <f>SUM(DB_UtilityFE!M50:O50)</f>
        <v>23518.049540666667</v>
      </c>
      <c r="I50" s="241">
        <f>SUM(DB_UtilityFE!P50:R50)</f>
        <v>5739859.0517555568</v>
      </c>
      <c r="J50" s="241">
        <f>SUM(DB_UtilityFE!S50:T50)</f>
        <v>2309429.4568330254</v>
      </c>
      <c r="K50" s="241">
        <f>SUM(DB_UtilityFE!U50:V50)</f>
        <v>17856.147682800001</v>
      </c>
      <c r="L50" s="241">
        <f>SUM(DB_UtilityFE!W50:X50)</f>
        <v>2110114.2451200001</v>
      </c>
      <c r="M50" s="241">
        <f>SUM(DB_UtilityFE!Y50)</f>
        <v>211781.53919999997</v>
      </c>
      <c r="N50" s="241">
        <f>SUM(DB_UtilityFE!Z50:AA50)</f>
        <v>0</v>
      </c>
      <c r="O50" s="241">
        <f>SUM(DB_UtilityFE!AB50:AC50)</f>
        <v>0</v>
      </c>
      <c r="P50" s="241">
        <f>SUM(DB_UtilityFE!AD50)</f>
        <v>0</v>
      </c>
      <c r="Q50" s="241">
        <f>SUM(DB_UtilityFE!AE50)</f>
        <v>78530.592420000001</v>
      </c>
      <c r="R50" s="241">
        <f>SUM(DB_UtilityFE!AF50)</f>
        <v>10714584.938400002</v>
      </c>
      <c r="S50" s="241">
        <f>SUM(DB_UtilityFE!AG50)</f>
        <v>8928820.7820000015</v>
      </c>
      <c r="T50" s="241">
        <f>SUM(DB_UtilityFE!AH50:AI50)</f>
        <v>198601.16930630349</v>
      </c>
      <c r="U50" s="241">
        <f>SUM(DB_UtilityFE!AJ50:AK50)</f>
        <v>63531349.087277897</v>
      </c>
      <c r="V50" s="241">
        <f>SUM(DB_UtilityFE!AL50)</f>
        <v>7648978.7157689882</v>
      </c>
      <c r="W50" s="241">
        <f>SUM(DB_UtilityFE!AM50:AN50)</f>
        <v>134537.30188799999</v>
      </c>
      <c r="X50" s="241">
        <f>SUM(DB_UtilityFE!AO50:AP50)</f>
        <v>17186801.715599999</v>
      </c>
      <c r="Y50" s="241">
        <f>SUM(DB_UtilityFE!AQ50)</f>
        <v>5001553.9945800006</v>
      </c>
      <c r="Z50" s="241">
        <f>SUM(DB_UtilityFE!AR50:AS50)</f>
        <v>649.161627367969</v>
      </c>
      <c r="AA50" s="241">
        <f>SUM(DB_UtilityFE!AT50:AU50)</f>
        <v>179039.64068145319</v>
      </c>
      <c r="AB50" s="241">
        <f>SUM(DB_UtilityFE!AV50:AW50)</f>
        <v>93419.922545195353</v>
      </c>
      <c r="AC50" s="241">
        <f>SUM(DB_UtilityFE!AX50:AY50)</f>
        <v>51733.124047909085</v>
      </c>
      <c r="AD50" s="241">
        <f>SUM(DB_UtilityFE!AZ50:BA50)</f>
        <v>9388587.7074272726</v>
      </c>
      <c r="AE50" s="241">
        <f>SUM(DB_UtilityFE!BB50)</f>
        <v>4476900.2495999997</v>
      </c>
      <c r="AF50" s="241">
        <f>SUM(DB_UtilityFE!BC50:BE50)</f>
        <v>559284.45650000009</v>
      </c>
      <c r="AG50" s="241">
        <f>SUM(DB_UtilityFE!BF50:BH50)</f>
        <v>126877673.84600002</v>
      </c>
      <c r="AH50" s="241">
        <f>SUM(DB_UtilityFE!BI50:BJ50)</f>
        <v>58549092.817599997</v>
      </c>
      <c r="AI50" s="241">
        <f>SUM(DB_UtilityFE!BK50:BM50)</f>
        <v>1778627.92146512</v>
      </c>
      <c r="AJ50" s="241">
        <f>SUM(DB_UtilityFE!BN50:BP50)</f>
        <v>148142580.48664802</v>
      </c>
      <c r="AK50" s="241">
        <f>SUM(DB_UtilityFE!BQ50:BR50)</f>
        <v>67315300.749884009</v>
      </c>
      <c r="AL50" s="241">
        <f>SUM(DB_UtilityFE!BS50:BU50)</f>
        <v>393229.272</v>
      </c>
      <c r="AM50" s="241">
        <f>SUM(DB_UtilityFE!BV50:BX50)</f>
        <v>97111471.5</v>
      </c>
      <c r="AN50" s="241">
        <f>SUM(DB_UtilityFE!BY50:BZ50)</f>
        <v>29810458.199999999</v>
      </c>
      <c r="AO50" s="205">
        <f t="shared" si="0"/>
        <v>3467273.1963204341</v>
      </c>
      <c r="AP50" s="205">
        <f t="shared" si="1"/>
        <v>505976337.81850356</v>
      </c>
      <c r="AQ50" s="205">
        <f t="shared" si="2"/>
        <v>196585163.98292121</v>
      </c>
    </row>
    <row r="51" spans="1:43" x14ac:dyDescent="0.2">
      <c r="A51" s="203">
        <v>42</v>
      </c>
      <c r="B51" s="203" t="s">
        <v>53</v>
      </c>
      <c r="C51" s="203">
        <v>1985</v>
      </c>
      <c r="D51" s="204" t="s">
        <v>203</v>
      </c>
      <c r="E51" s="241">
        <f>SUM(DB_UtilityFE!E51:G51)</f>
        <v>4.3597194666666663</v>
      </c>
      <c r="F51" s="241">
        <f>SUM(DB_UtilityFE!H51:J51)</f>
        <v>472.32421333333338</v>
      </c>
      <c r="G51" s="241">
        <f>SUM(DB_UtilityFE!K51:L51)</f>
        <v>231.29208</v>
      </c>
      <c r="H51" s="241">
        <f>SUM(DB_UtilityFE!M51:O51)</f>
        <v>41252.183661200004</v>
      </c>
      <c r="I51" s="241">
        <f>SUM(DB_UtilityFE!P51:R51)</f>
        <v>10068084.914226668</v>
      </c>
      <c r="J51" s="241">
        <f>SUM(DB_UtilityFE!S51:T51)</f>
        <v>4050888.9966034461</v>
      </c>
      <c r="K51" s="241">
        <f>SUM(DB_UtilityFE!U51:V51)</f>
        <v>52865.87308884001</v>
      </c>
      <c r="L51" s="241">
        <f>SUM(DB_UtilityFE!W51:X51)</f>
        <v>6247317.9471360017</v>
      </c>
      <c r="M51" s="241">
        <f>SUM(DB_UtilityFE!Y51)</f>
        <v>627011.83776000002</v>
      </c>
      <c r="N51" s="241">
        <f>SUM(DB_UtilityFE!Z51:AA51)</f>
        <v>0</v>
      </c>
      <c r="O51" s="241">
        <f>SUM(DB_UtilityFE!AB51:AC51)</f>
        <v>0</v>
      </c>
      <c r="P51" s="241">
        <f>SUM(DB_UtilityFE!AD51)</f>
        <v>0</v>
      </c>
      <c r="Q51" s="241">
        <f>SUM(DB_UtilityFE!AE51)</f>
        <v>81.678239999999988</v>
      </c>
      <c r="R51" s="241">
        <f>SUM(DB_UtilityFE!AF51)</f>
        <v>11144.0448</v>
      </c>
      <c r="S51" s="241">
        <f>SUM(DB_UtilityFE!AG51)</f>
        <v>9286.7039999999997</v>
      </c>
      <c r="T51" s="241">
        <f>SUM(DB_UtilityFE!AH51:AI51)</f>
        <v>17379.449486243466</v>
      </c>
      <c r="U51" s="241">
        <f>SUM(DB_UtilityFE!AJ51:AK51)</f>
        <v>5559583.9446057137</v>
      </c>
      <c r="V51" s="241">
        <f>SUM(DB_UtilityFE!AL51)</f>
        <v>669356.78010551992</v>
      </c>
      <c r="W51" s="241">
        <f>SUM(DB_UtilityFE!AM51:AN51)</f>
        <v>78039.477119999996</v>
      </c>
      <c r="X51" s="241">
        <f>SUM(DB_UtilityFE!AO51:AP51)</f>
        <v>9969346.7939999998</v>
      </c>
      <c r="Y51" s="241">
        <f>SUM(DB_UtilityFE!AQ51)</f>
        <v>2901192.8517</v>
      </c>
      <c r="Z51" s="241">
        <f>SUM(DB_UtilityFE!AR51:AS51)</f>
        <v>451.36816598484387</v>
      </c>
      <c r="AA51" s="241">
        <f>SUM(DB_UtilityFE!AT51:AU51)</f>
        <v>124487.94082396568</v>
      </c>
      <c r="AB51" s="241">
        <f>SUM(DB_UtilityFE!AV51:AW51)</f>
        <v>64955.748041726591</v>
      </c>
      <c r="AC51" s="241">
        <f>SUM(DB_UtilityFE!AX51:AY51)</f>
        <v>49087.146493636363</v>
      </c>
      <c r="AD51" s="241">
        <f>SUM(DB_UtilityFE!AZ51:BA51)</f>
        <v>8908392.6139090918</v>
      </c>
      <c r="AE51" s="241">
        <f>SUM(DB_UtilityFE!BB51)</f>
        <v>4247921.6639999999</v>
      </c>
      <c r="AF51" s="241">
        <f>SUM(DB_UtilityFE!BC51:BE51)</f>
        <v>261814.66849999997</v>
      </c>
      <c r="AG51" s="241">
        <f>SUM(DB_UtilityFE!BF51:BH51)</f>
        <v>59394527.653999999</v>
      </c>
      <c r="AH51" s="241">
        <f>SUM(DB_UtilityFE!BI51:BJ51)</f>
        <v>27408255.582399994</v>
      </c>
      <c r="AI51" s="241">
        <f>SUM(DB_UtilityFE!BK51:BM51)</f>
        <v>222142.45608080001</v>
      </c>
      <c r="AJ51" s="241">
        <f>SUM(DB_UtilityFE!BN51:BP51)</f>
        <v>18502327.711319998</v>
      </c>
      <c r="AK51" s="241">
        <f>SUM(DB_UtilityFE!BQ51:BR51)</f>
        <v>8407371.8060600013</v>
      </c>
      <c r="AL51" s="241">
        <f>SUM(DB_UtilityFE!BS51:BU51)</f>
        <v>6375.2774559999998</v>
      </c>
      <c r="AM51" s="241">
        <f>SUM(DB_UtilityFE!BV51:BX51)</f>
        <v>1574431.5569999998</v>
      </c>
      <c r="AN51" s="241">
        <f>SUM(DB_UtilityFE!BY51:BZ51)</f>
        <v>483305.68359999999</v>
      </c>
      <c r="AO51" s="205">
        <f t="shared" si="0"/>
        <v>729493.9380121713</v>
      </c>
      <c r="AP51" s="205">
        <f t="shared" si="1"/>
        <v>120360117.44603476</v>
      </c>
      <c r="AQ51" s="205">
        <f t="shared" si="2"/>
        <v>48869778.946350686</v>
      </c>
    </row>
    <row r="52" spans="1:43" x14ac:dyDescent="0.2">
      <c r="A52" s="203">
        <v>43</v>
      </c>
      <c r="B52" s="203" t="s">
        <v>54</v>
      </c>
      <c r="C52" s="203">
        <v>1985</v>
      </c>
      <c r="D52" s="204" t="s">
        <v>203</v>
      </c>
      <c r="E52" s="241">
        <f>SUM(DB_UtilityFE!E52:G52)</f>
        <v>0</v>
      </c>
      <c r="F52" s="241">
        <f>SUM(DB_UtilityFE!H52:J52)</f>
        <v>0</v>
      </c>
      <c r="G52" s="241">
        <f>SUM(DB_UtilityFE!K52:L52)</f>
        <v>0</v>
      </c>
      <c r="H52" s="241">
        <f>SUM(DB_UtilityFE!M52:O52)</f>
        <v>445380.75153946667</v>
      </c>
      <c r="I52" s="241">
        <f>SUM(DB_UtilityFE!P52:R52)</f>
        <v>108700457.22886223</v>
      </c>
      <c r="J52" s="241">
        <f>SUM(DB_UtilityFE!S52:T52)</f>
        <v>43735575.321971118</v>
      </c>
      <c r="K52" s="241">
        <f>SUM(DB_UtilityFE!U52:V52)</f>
        <v>17133.44677884</v>
      </c>
      <c r="L52" s="241">
        <f>SUM(DB_UtilityFE!W52:X52)</f>
        <v>2024710.5231359999</v>
      </c>
      <c r="M52" s="241">
        <f>SUM(DB_UtilityFE!Y52)</f>
        <v>203209.99775999997</v>
      </c>
      <c r="N52" s="241">
        <f>SUM(DB_UtilityFE!Z52:AA52)</f>
        <v>0</v>
      </c>
      <c r="O52" s="241">
        <f>SUM(DB_UtilityFE!AB52:AC52)</f>
        <v>0</v>
      </c>
      <c r="P52" s="241">
        <f>SUM(DB_UtilityFE!AD52)</f>
        <v>0</v>
      </c>
      <c r="Q52" s="241">
        <f>SUM(DB_UtilityFE!AE52)</f>
        <v>3.4492499999999997</v>
      </c>
      <c r="R52" s="241">
        <f>SUM(DB_UtilityFE!AF52)</f>
        <v>470.61</v>
      </c>
      <c r="S52" s="241">
        <f>SUM(DB_UtilityFE!AG52)</f>
        <v>392.17500000000001</v>
      </c>
      <c r="T52" s="241">
        <f>SUM(DB_UtilityFE!AH52:AI52)</f>
        <v>20020.520086994373</v>
      </c>
      <c r="U52" s="241">
        <f>SUM(DB_UtilityFE!AJ52:AK52)</f>
        <v>6404446.9375404026</v>
      </c>
      <c r="V52" s="241">
        <f>SUM(DB_UtilityFE!AL52)</f>
        <v>771075.681774372</v>
      </c>
      <c r="W52" s="241">
        <f>SUM(DB_UtilityFE!AM52:AN52)</f>
        <v>41408.849856000001</v>
      </c>
      <c r="X52" s="241">
        <f>SUM(DB_UtilityFE!AO52:AP52)</f>
        <v>5289876.3521999996</v>
      </c>
      <c r="Y52" s="241">
        <f>SUM(DB_UtilityFE!AQ52)</f>
        <v>1539413.9432100002</v>
      </c>
      <c r="Z52" s="241">
        <f>SUM(DB_UtilityFE!AR52:AS52)</f>
        <v>1657.2247405129694</v>
      </c>
      <c r="AA52" s="241">
        <f>SUM(DB_UtilityFE!AT52:AU52)</f>
        <v>457064.78873815335</v>
      </c>
      <c r="AB52" s="241">
        <f>SUM(DB_UtilityFE!AV52:AW52)</f>
        <v>238488.84526094541</v>
      </c>
      <c r="AC52" s="241">
        <f>SUM(DB_UtilityFE!AX52:AY52)</f>
        <v>68166.248029909097</v>
      </c>
      <c r="AD52" s="241">
        <f>SUM(DB_UtilityFE!AZ52:BA52)</f>
        <v>12370890.219627274</v>
      </c>
      <c r="AE52" s="241">
        <f>SUM(DB_UtilityFE!BB52)</f>
        <v>5898996.0192000009</v>
      </c>
      <c r="AF52" s="241">
        <f>SUM(DB_UtilityFE!BC52:BE52)</f>
        <v>327213.02075000003</v>
      </c>
      <c r="AG52" s="241">
        <f>SUM(DB_UtilityFE!BF52:BH52)</f>
        <v>74230610.993000001</v>
      </c>
      <c r="AH52" s="241">
        <f>SUM(DB_UtilityFE!BI52:BJ52)</f>
        <v>34254528.800799996</v>
      </c>
      <c r="AI52" s="241">
        <f>SUM(DB_UtilityFE!BK52:BM52)</f>
        <v>2440929.4144866401</v>
      </c>
      <c r="AJ52" s="241">
        <f>SUM(DB_UtilityFE!BN52:BP52)</f>
        <v>203305917.94035602</v>
      </c>
      <c r="AK52" s="241">
        <f>SUM(DB_UtilityFE!BQ52:BR52)</f>
        <v>92381265.166498005</v>
      </c>
      <c r="AL52" s="241">
        <f>SUM(DB_UtilityFE!BS52:BU52)</f>
        <v>150684.25785599998</v>
      </c>
      <c r="AM52" s="241">
        <f>SUM(DB_UtilityFE!BV52:BX52)</f>
        <v>37212819.731999993</v>
      </c>
      <c r="AN52" s="241">
        <f>SUM(DB_UtilityFE!BY52:BZ52)</f>
        <v>11423276.673600001</v>
      </c>
      <c r="AO52" s="205">
        <f t="shared" si="0"/>
        <v>3512597.183374363</v>
      </c>
      <c r="AP52" s="205">
        <f t="shared" si="1"/>
        <v>449997265.32546008</v>
      </c>
      <c r="AQ52" s="205">
        <f t="shared" si="2"/>
        <v>190446222.62507442</v>
      </c>
    </row>
    <row r="53" spans="1:43" x14ac:dyDescent="0.2">
      <c r="A53" s="203">
        <v>50</v>
      </c>
      <c r="B53" s="203" t="s">
        <v>55</v>
      </c>
      <c r="C53" s="203">
        <v>1985</v>
      </c>
      <c r="D53" s="204" t="s">
        <v>204</v>
      </c>
      <c r="E53" s="241">
        <f>SUM(DB_UtilityFE!E53:G53)</f>
        <v>24653.941101533332</v>
      </c>
      <c r="F53" s="241">
        <f>SUM(DB_UtilityFE!H53:J53)</f>
        <v>2670963.9061366669</v>
      </c>
      <c r="G53" s="241">
        <f>SUM(DB_UtilityFE!K53:L53)</f>
        <v>1307942.2566450001</v>
      </c>
      <c r="H53" s="241">
        <f>SUM(DB_UtilityFE!M53:O53)</f>
        <v>29632.478010800001</v>
      </c>
      <c r="I53" s="241">
        <f>SUM(DB_UtilityFE!P53:R53)</f>
        <v>7232157.8727066666</v>
      </c>
      <c r="J53" s="241">
        <f>SUM(DB_UtilityFE!S53:T53)</f>
        <v>2909855.150987938</v>
      </c>
      <c r="K53" s="241">
        <f>SUM(DB_UtilityFE!U53:V53)</f>
        <v>3528.9545533199994</v>
      </c>
      <c r="L53" s="241">
        <f>SUM(DB_UtilityFE!W53:X53)</f>
        <v>417027.08812799992</v>
      </c>
      <c r="M53" s="241">
        <f>SUM(DB_UtilityFE!Y53)</f>
        <v>41854.908479999991</v>
      </c>
      <c r="N53" s="241">
        <f>SUM(DB_UtilityFE!Z53:AA53)</f>
        <v>0.40421000000000001</v>
      </c>
      <c r="O53" s="241">
        <f>SUM(DB_UtilityFE!AB53:AC53)</f>
        <v>64.768000000000001</v>
      </c>
      <c r="P53" s="241">
        <f>SUM(DB_UtilityFE!AD53)</f>
        <v>9.2635000000000005</v>
      </c>
      <c r="Q53" s="241">
        <f>SUM(DB_UtilityFE!AE53)</f>
        <v>875.28167999999994</v>
      </c>
      <c r="R53" s="241">
        <f>SUM(DB_UtilityFE!AF53)</f>
        <v>119421.9936</v>
      </c>
      <c r="S53" s="241">
        <f>SUM(DB_UtilityFE!AG53)</f>
        <v>99518.328000000009</v>
      </c>
      <c r="T53" s="241">
        <f>SUM(DB_UtilityFE!AH53:AI53)</f>
        <v>46981.639780232996</v>
      </c>
      <c r="U53" s="241">
        <f>SUM(DB_UtilityFE!AJ53:AK53)</f>
        <v>15029150.976282734</v>
      </c>
      <c r="V53" s="241">
        <f>SUM(DB_UtilityFE!AL53)</f>
        <v>1809463.4788211279</v>
      </c>
      <c r="W53" s="241">
        <f>SUM(DB_UtilityFE!AM53:AN53)</f>
        <v>7658.2471679999999</v>
      </c>
      <c r="X53" s="241">
        <f>SUM(DB_UtilityFE!AO53:AP53)</f>
        <v>978321.80159999989</v>
      </c>
      <c r="Y53" s="241">
        <f>SUM(DB_UtilityFE!AQ53)</f>
        <v>284702.72688000003</v>
      </c>
      <c r="Z53" s="241">
        <f>SUM(DB_UtilityFE!AR53:AS53)</f>
        <v>57.848243471250022</v>
      </c>
      <c r="AA53" s="241">
        <f>SUM(DB_UtilityFE!AT53:AU53)</f>
        <v>15954.622529275008</v>
      </c>
      <c r="AB53" s="241">
        <f>SUM(DB_UtilityFE!AV53:AW53)</f>
        <v>8324.8580886875043</v>
      </c>
      <c r="AC53" s="241">
        <f>SUM(DB_UtilityFE!AX53:AY53)</f>
        <v>7349.2517369090911</v>
      </c>
      <c r="AD53" s="241">
        <f>SUM(DB_UtilityFE!AZ53:BA53)</f>
        <v>1333750.7793272729</v>
      </c>
      <c r="AE53" s="241">
        <f>SUM(DB_UtilityFE!BB53)</f>
        <v>635992.26880000008</v>
      </c>
      <c r="AF53" s="241">
        <f>SUM(DB_UtilityFE!BC53:BE53)</f>
        <v>34268.811499999996</v>
      </c>
      <c r="AG53" s="241">
        <f>SUM(DB_UtilityFE!BF53:BH53)</f>
        <v>7774124.6659999993</v>
      </c>
      <c r="AH53" s="241">
        <f>SUM(DB_UtilityFE!BI53:BJ53)</f>
        <v>3587455.0095999995</v>
      </c>
      <c r="AI53" s="241">
        <f>SUM(DB_UtilityFE!BK53:BM53)</f>
        <v>774432.29266376013</v>
      </c>
      <c r="AJ53" s="241">
        <f>SUM(DB_UtilityFE!BN53:BP53)</f>
        <v>64502753.421804003</v>
      </c>
      <c r="AK53" s="241">
        <f>SUM(DB_UtilityFE!BQ53:BR53)</f>
        <v>29309751.669782005</v>
      </c>
      <c r="AL53" s="241">
        <f>SUM(DB_UtilityFE!BS53:BU53)</f>
        <v>39653.532920000005</v>
      </c>
      <c r="AM53" s="241">
        <f>SUM(DB_UtilityFE!BV53:BX53)</f>
        <v>9792793.1775000002</v>
      </c>
      <c r="AN53" s="241">
        <f>SUM(DB_UtilityFE!BY53:BZ53)</f>
        <v>3006108.827</v>
      </c>
      <c r="AO53" s="205">
        <f t="shared" si="0"/>
        <v>969092.68356802675</v>
      </c>
      <c r="AP53" s="205">
        <f t="shared" si="1"/>
        <v>109866485.07361461</v>
      </c>
      <c r="AQ53" s="205">
        <f t="shared" si="2"/>
        <v>43000978.746584758</v>
      </c>
    </row>
    <row r="54" spans="1:43" x14ac:dyDescent="0.2">
      <c r="A54" s="203">
        <v>51</v>
      </c>
      <c r="B54" s="203" t="s">
        <v>56</v>
      </c>
      <c r="C54" s="203">
        <v>1985</v>
      </c>
      <c r="D54" s="204" t="s">
        <v>204</v>
      </c>
      <c r="E54" s="241">
        <f>SUM(DB_UtilityFE!E54:G54)</f>
        <v>3263.7949857333338</v>
      </c>
      <c r="F54" s="241">
        <f>SUM(DB_UtilityFE!H54:J54)</f>
        <v>353593.71420666669</v>
      </c>
      <c r="G54" s="241">
        <f>SUM(DB_UtilityFE!K54:L54)</f>
        <v>173151.03339</v>
      </c>
      <c r="H54" s="241">
        <f>SUM(DB_UtilityFE!M54:O54)</f>
        <v>76672.102564666682</v>
      </c>
      <c r="I54" s="241">
        <f>SUM(DB_UtilityFE!P54:R54)</f>
        <v>18712736.409622222</v>
      </c>
      <c r="J54" s="241">
        <f>SUM(DB_UtilityFE!S54:T54)</f>
        <v>7529060.2596096406</v>
      </c>
      <c r="K54" s="241">
        <f>SUM(DB_UtilityFE!U54:V54)</f>
        <v>21948.768679320005</v>
      </c>
      <c r="L54" s="241">
        <f>SUM(DB_UtilityFE!W54:X54)</f>
        <v>2593751.4785279999</v>
      </c>
      <c r="M54" s="241">
        <f>SUM(DB_UtilityFE!Y54)</f>
        <v>260321.77248000001</v>
      </c>
      <c r="N54" s="241">
        <f>SUM(DB_UtilityFE!Z54:AA54)</f>
        <v>419.97419000000002</v>
      </c>
      <c r="O54" s="241">
        <f>SUM(DB_UtilityFE!AB54:AC54)</f>
        <v>67293.952000000005</v>
      </c>
      <c r="P54" s="241">
        <f>SUM(DB_UtilityFE!AD54)</f>
        <v>9624.7764999999999</v>
      </c>
      <c r="Q54" s="241">
        <f>SUM(DB_UtilityFE!AE54)</f>
        <v>4844.9545199999993</v>
      </c>
      <c r="R54" s="241">
        <f>SUM(DB_UtilityFE!AF54)</f>
        <v>661037.63039999991</v>
      </c>
      <c r="S54" s="241">
        <f>SUM(DB_UtilityFE!AG54)</f>
        <v>550864.69199999992</v>
      </c>
      <c r="T54" s="241">
        <f>SUM(DB_UtilityFE!AH54:AI54)</f>
        <v>20797.083710796429</v>
      </c>
      <c r="U54" s="241">
        <f>SUM(DB_UtilityFE!AJ54:AK54)</f>
        <v>6652865.0855532112</v>
      </c>
      <c r="V54" s="241">
        <f>SUM(DB_UtilityFE!AL54)</f>
        <v>800984.46151947603</v>
      </c>
      <c r="W54" s="241">
        <f>SUM(DB_UtilityFE!AM54:AN54)</f>
        <v>7020.0599039999997</v>
      </c>
      <c r="X54" s="241">
        <f>SUM(DB_UtilityFE!AO54:AP54)</f>
        <v>896794.98479999998</v>
      </c>
      <c r="Y54" s="241">
        <f>SUM(DB_UtilityFE!AQ54)</f>
        <v>260977.49964000002</v>
      </c>
      <c r="Z54" s="241">
        <f>SUM(DB_UtilityFE!AR54:AS54)</f>
        <v>44.18438619328127</v>
      </c>
      <c r="AA54" s="241">
        <f>SUM(DB_UtilityFE!AT54:AU54)</f>
        <v>12186.112509221879</v>
      </c>
      <c r="AB54" s="241">
        <f>SUM(DB_UtilityFE!AV54:AW54)</f>
        <v>6358.5119049921905</v>
      </c>
      <c r="AC54" s="241">
        <f>SUM(DB_UtilityFE!AX54:AY54)</f>
        <v>5548.8947285454542</v>
      </c>
      <c r="AD54" s="241">
        <f>SUM(DB_UtilityFE!AZ54:BA54)</f>
        <v>1007019.8890363637</v>
      </c>
      <c r="AE54" s="241">
        <f>SUM(DB_UtilityFE!BB54)</f>
        <v>480192.30719999998</v>
      </c>
      <c r="AF54" s="241">
        <f>SUM(DB_UtilityFE!BC54:BE54)</f>
        <v>32328.142</v>
      </c>
      <c r="AG54" s="241">
        <f>SUM(DB_UtilityFE!BF54:BH54)</f>
        <v>7333869.9279999994</v>
      </c>
      <c r="AH54" s="241">
        <f>SUM(DB_UtilityFE!BI54:BJ54)</f>
        <v>3384294.6367999995</v>
      </c>
      <c r="AI54" s="241">
        <f>SUM(DB_UtilityFE!BK54:BM54)</f>
        <v>688371.05764879996</v>
      </c>
      <c r="AJ54" s="241">
        <f>SUM(DB_UtilityFE!BN54:BP54)</f>
        <v>57334681.178519994</v>
      </c>
      <c r="AK54" s="241">
        <f>SUM(DB_UtilityFE!BQ54:BR54)</f>
        <v>26052612.923660003</v>
      </c>
      <c r="AL54" s="241">
        <f>SUM(DB_UtilityFE!BS54:BU54)</f>
        <v>60.125272000000002</v>
      </c>
      <c r="AM54" s="241">
        <f>SUM(DB_UtilityFE!BV54:BX54)</f>
        <v>14848.4715</v>
      </c>
      <c r="AN54" s="241">
        <f>SUM(DB_UtilityFE!BY54:BZ54)</f>
        <v>4558.0581999999995</v>
      </c>
      <c r="AO54" s="205">
        <f t="shared" si="0"/>
        <v>861319.14259005513</v>
      </c>
      <c r="AP54" s="205">
        <f t="shared" si="1"/>
        <v>95640678.83467567</v>
      </c>
      <c r="AQ54" s="205">
        <f t="shared" si="2"/>
        <v>39513000.932904109</v>
      </c>
    </row>
    <row r="55" spans="1:43" x14ac:dyDescent="0.2">
      <c r="A55" s="203">
        <v>52</v>
      </c>
      <c r="B55" s="203" t="s">
        <v>57</v>
      </c>
      <c r="C55" s="203">
        <v>1985</v>
      </c>
      <c r="D55" s="204" t="s">
        <v>204</v>
      </c>
      <c r="E55" s="241">
        <f>SUM(DB_UtilityFE!E55:G55)</f>
        <v>26703.826698266668</v>
      </c>
      <c r="F55" s="241">
        <f>SUM(DB_UtilityFE!H55:J55)</f>
        <v>2893044.8471933333</v>
      </c>
      <c r="G55" s="241">
        <f>SUM(DB_UtilityFE!K55:L55)</f>
        <v>1416692.9015100002</v>
      </c>
      <c r="H55" s="241">
        <f>SUM(DB_UtilityFE!M55:O55)</f>
        <v>97111.659125333332</v>
      </c>
      <c r="I55" s="241">
        <f>SUM(DB_UtilityFE!P55:R55)</f>
        <v>23701252.720711112</v>
      </c>
      <c r="J55" s="241">
        <f>SUM(DB_UtilityFE!S55:T55)</f>
        <v>9536187.3355257437</v>
      </c>
      <c r="K55" s="241">
        <f>SUM(DB_UtilityFE!U55:V55)</f>
        <v>18858.66871392</v>
      </c>
      <c r="L55" s="241">
        <f>SUM(DB_UtilityFE!W55:X55)</f>
        <v>2228585.1463680002</v>
      </c>
      <c r="M55" s="241">
        <f>SUM(DB_UtilityFE!Y55)</f>
        <v>223671.86688000002</v>
      </c>
      <c r="N55" s="241">
        <f>SUM(DB_UtilityFE!Z55:AA55)</f>
        <v>0</v>
      </c>
      <c r="O55" s="241">
        <f>SUM(DB_UtilityFE!AB55:AC55)</f>
        <v>0</v>
      </c>
      <c r="P55" s="241">
        <f>SUM(DB_UtilityFE!AD55)</f>
        <v>0</v>
      </c>
      <c r="Q55" s="241">
        <f>SUM(DB_UtilityFE!AE55)</f>
        <v>1924.1296199999997</v>
      </c>
      <c r="R55" s="241">
        <f>SUM(DB_UtilityFE!AF55)</f>
        <v>262525.08240000001</v>
      </c>
      <c r="S55" s="241">
        <f>SUM(DB_UtilityFE!AG55)</f>
        <v>218770.902</v>
      </c>
      <c r="T55" s="241">
        <f>SUM(DB_UtilityFE!AH55:AI55)</f>
        <v>84985.626681509952</v>
      </c>
      <c r="U55" s="241">
        <f>SUM(DB_UtilityFE!AJ55:AK55)</f>
        <v>27186403.458565723</v>
      </c>
      <c r="V55" s="241">
        <f>SUM(DB_UtilityFE!AL55)</f>
        <v>3273159.2261200557</v>
      </c>
      <c r="W55" s="241">
        <f>SUM(DB_UtilityFE!AM55:AN55)</f>
        <v>31998.419903999995</v>
      </c>
      <c r="X55" s="241">
        <f>SUM(DB_UtilityFE!AO55:AP55)</f>
        <v>4087717.6097999993</v>
      </c>
      <c r="Y55" s="241">
        <f>SUM(DB_UtilityFE!AQ55)</f>
        <v>1189572.1308900001</v>
      </c>
      <c r="Z55" s="241">
        <f>SUM(DB_UtilityFE!AR55:AS55)</f>
        <v>219.77529415734381</v>
      </c>
      <c r="AA55" s="241">
        <f>SUM(DB_UtilityFE!AT55:AU55)</f>
        <v>60614.318588315648</v>
      </c>
      <c r="AB55" s="241">
        <f>SUM(DB_UtilityFE!AV55:AW55)</f>
        <v>31627.548659601573</v>
      </c>
      <c r="AC55" s="241">
        <f>SUM(DB_UtilityFE!AX55:AY55)</f>
        <v>3018.3731593636367</v>
      </c>
      <c r="AD55" s="241">
        <f>SUM(DB_UtilityFE!AZ55:BA55)</f>
        <v>547777.88239090913</v>
      </c>
      <c r="AE55" s="241">
        <f>SUM(DB_UtilityFE!BB55)</f>
        <v>261205.09440000003</v>
      </c>
      <c r="AF55" s="241">
        <f>SUM(DB_UtilityFE!BC55:BE55)</f>
        <v>203191.68099999998</v>
      </c>
      <c r="AG55" s="241">
        <f>SUM(DB_UtilityFE!BF55:BH55)</f>
        <v>46095484.203999996</v>
      </c>
      <c r="AH55" s="241">
        <f>SUM(DB_UtilityFE!BI55:BJ55)</f>
        <v>21271266.262399998</v>
      </c>
      <c r="AI55" s="241">
        <f>SUM(DB_UtilityFE!BK55:BM55)</f>
        <v>494824.63966784009</v>
      </c>
      <c r="AJ55" s="241">
        <f>SUM(DB_UtilityFE!BN55:BP55)</f>
        <v>41214128.106335998</v>
      </c>
      <c r="AK55" s="241">
        <f>SUM(DB_UtilityFE!BQ55:BR55)</f>
        <v>18727508.455088004</v>
      </c>
      <c r="AL55" s="241">
        <f>SUM(DB_UtilityFE!BS55:BU55)</f>
        <v>71.117704000000003</v>
      </c>
      <c r="AM55" s="241">
        <f>SUM(DB_UtilityFE!BV55:BX55)</f>
        <v>17563.150499999996</v>
      </c>
      <c r="AN55" s="241">
        <f>SUM(DB_UtilityFE!BY55:BZ55)</f>
        <v>5391.3874000000005</v>
      </c>
      <c r="AO55" s="205">
        <f t="shared" si="0"/>
        <v>962907.91756839107</v>
      </c>
      <c r="AP55" s="205">
        <f t="shared" si="1"/>
        <v>148295096.52685338</v>
      </c>
      <c r="AQ55" s="205">
        <f t="shared" si="2"/>
        <v>56155053.110873409</v>
      </c>
    </row>
    <row r="56" spans="1:43" x14ac:dyDescent="0.2">
      <c r="A56" s="203">
        <v>53</v>
      </c>
      <c r="B56" s="203" t="s">
        <v>58</v>
      </c>
      <c r="C56" s="203">
        <v>1985</v>
      </c>
      <c r="D56" s="204" t="s">
        <v>204</v>
      </c>
      <c r="E56" s="241">
        <f>SUM(DB_UtilityFE!E56:G56)</f>
        <v>0.27248246666666665</v>
      </c>
      <c r="F56" s="241">
        <f>SUM(DB_UtilityFE!H56:J56)</f>
        <v>29.520263333333336</v>
      </c>
      <c r="G56" s="241">
        <f>SUM(DB_UtilityFE!K56:L56)</f>
        <v>14.455755</v>
      </c>
      <c r="H56" s="241">
        <f>SUM(DB_UtilityFE!M56:O56)</f>
        <v>1185.8178685333335</v>
      </c>
      <c r="I56" s="241">
        <f>SUM(DB_UtilityFE!P56:R56)</f>
        <v>289412.92153777782</v>
      </c>
      <c r="J56" s="241">
        <f>SUM(DB_UtilityFE!S56:T56)</f>
        <v>116445.14615442051</v>
      </c>
      <c r="K56" s="241">
        <f>SUM(DB_UtilityFE!U56:V56)</f>
        <v>769.00207607999994</v>
      </c>
      <c r="L56" s="241">
        <f>SUM(DB_UtilityFE!W56:X56)</f>
        <v>90875.269631999996</v>
      </c>
      <c r="M56" s="241">
        <f>SUM(DB_UtilityFE!Y56)</f>
        <v>9120.6931199999999</v>
      </c>
      <c r="N56" s="241">
        <f>SUM(DB_UtilityFE!Z56:AA56)</f>
        <v>0</v>
      </c>
      <c r="O56" s="241">
        <f>SUM(DB_UtilityFE!AB56:AC56)</f>
        <v>0</v>
      </c>
      <c r="P56" s="241">
        <f>SUM(DB_UtilityFE!AD56)</f>
        <v>0</v>
      </c>
      <c r="Q56" s="241">
        <f>SUM(DB_UtilityFE!AE56)</f>
        <v>101.95983</v>
      </c>
      <c r="R56" s="241">
        <f>SUM(DB_UtilityFE!AF56)</f>
        <v>13911.231600000001</v>
      </c>
      <c r="S56" s="241">
        <f>SUM(DB_UtilityFE!AG56)</f>
        <v>11592.693000000001</v>
      </c>
      <c r="T56" s="241">
        <f>SUM(DB_UtilityFE!AH56:AI56)</f>
        <v>93.997815621439742</v>
      </c>
      <c r="U56" s="241">
        <f>SUM(DB_UtilityFE!AJ56:AK56)</f>
        <v>30069.349835886027</v>
      </c>
      <c r="V56" s="241">
        <f>SUM(DB_UtilityFE!AL56)</f>
        <v>3620.2570887599995</v>
      </c>
      <c r="W56" s="241">
        <f>SUM(DB_UtilityFE!AM56:AN56)</f>
        <v>276.92543999999998</v>
      </c>
      <c r="X56" s="241">
        <f>SUM(DB_UtilityFE!AO56:AP56)</f>
        <v>35376.527999999998</v>
      </c>
      <c r="Y56" s="241">
        <f>SUM(DB_UtilityFE!AQ56)</f>
        <v>10294.970400000002</v>
      </c>
      <c r="Z56" s="241">
        <f>SUM(DB_UtilityFE!AR56:AS56)</f>
        <v>10.650118158750004</v>
      </c>
      <c r="AA56" s="241">
        <f>SUM(DB_UtilityFE!AT56:AU56)</f>
        <v>2937.316760525001</v>
      </c>
      <c r="AB56" s="241">
        <f>SUM(DB_UtilityFE!AV56:AW56)</f>
        <v>1532.6432918125006</v>
      </c>
      <c r="AC56" s="241">
        <f>SUM(DB_UtilityFE!AX56:AY56)</f>
        <v>138.0911420909091</v>
      </c>
      <c r="AD56" s="241">
        <f>SUM(DB_UtilityFE!AZ56:BA56)</f>
        <v>25060.941572727272</v>
      </c>
      <c r="AE56" s="241">
        <f>SUM(DB_UtilityFE!BB56)</f>
        <v>11950.1824</v>
      </c>
      <c r="AF56" s="241">
        <f>SUM(DB_UtilityFE!BC56:BE56)</f>
        <v>1191.7289999999998</v>
      </c>
      <c r="AG56" s="241">
        <f>SUM(DB_UtilityFE!BF56:BH56)</f>
        <v>270352.23599999998</v>
      </c>
      <c r="AH56" s="241">
        <f>SUM(DB_UtilityFE!BI56:BJ56)</f>
        <v>124757.00159999999</v>
      </c>
      <c r="AI56" s="241">
        <f>SUM(DB_UtilityFE!BK56:BM56)</f>
        <v>28318.215775840003</v>
      </c>
      <c r="AJ56" s="241">
        <f>SUM(DB_UtilityFE!BN56:BP56)</f>
        <v>2358634.714536</v>
      </c>
      <c r="AK56" s="241">
        <f>SUM(DB_UtilityFE!BQ56:BR56)</f>
        <v>1071752.6631880002</v>
      </c>
      <c r="AL56" s="241">
        <f>SUM(DB_UtilityFE!BS56:BU56)</f>
        <v>44.469384000000005</v>
      </c>
      <c r="AM56" s="241">
        <f>SUM(DB_UtilityFE!BV56:BX56)</f>
        <v>10982.110500000001</v>
      </c>
      <c r="AN56" s="241">
        <f>SUM(DB_UtilityFE!BY56:BZ56)</f>
        <v>3371.1954000000005</v>
      </c>
      <c r="AO56" s="205">
        <f t="shared" si="0"/>
        <v>32131.1309327911</v>
      </c>
      <c r="AP56" s="205">
        <f t="shared" si="1"/>
        <v>3127642.1402382492</v>
      </c>
      <c r="AQ56" s="205">
        <f t="shared" si="2"/>
        <v>1364451.9013979933</v>
      </c>
    </row>
    <row r="57" spans="1:43" x14ac:dyDescent="0.2">
      <c r="A57" s="203">
        <v>11</v>
      </c>
      <c r="B57" s="203" t="s">
        <v>32</v>
      </c>
      <c r="C57" s="203">
        <v>1995</v>
      </c>
      <c r="D57" s="204" t="s">
        <v>200</v>
      </c>
      <c r="E57" s="241">
        <f>SUM(DB_UtilityFE!E57:G57)</f>
        <v>580.38765400000011</v>
      </c>
      <c r="F57" s="241">
        <f>SUM(DB_UtilityFE!H57:J57)</f>
        <v>62878.160900000003</v>
      </c>
      <c r="G57" s="241">
        <f>SUM(DB_UtilityFE!K57:L57)</f>
        <v>30790.758150000001</v>
      </c>
      <c r="H57" s="241">
        <f>SUM(DB_UtilityFE!M57:O57)</f>
        <v>11036.743585066666</v>
      </c>
      <c r="I57" s="241">
        <f>SUM(DB_UtilityFE!P57:R57)</f>
        <v>2693648.2321422226</v>
      </c>
      <c r="J57" s="241">
        <f>SUM(DB_UtilityFE!S57:T57)</f>
        <v>1083788.0368774564</v>
      </c>
      <c r="K57" s="241">
        <f>SUM(DB_UtilityFE!U57:V57)</f>
        <v>4259.7078350400006</v>
      </c>
      <c r="L57" s="241">
        <f>SUM(DB_UtilityFE!W57:X57)</f>
        <v>503382.38361600001</v>
      </c>
      <c r="M57" s="241">
        <f>SUM(DB_UtilityFE!Y57)</f>
        <v>50521.954559999998</v>
      </c>
      <c r="N57" s="241">
        <f>SUM(DB_UtilityFE!Z57:AA57)</f>
        <v>1456.7728400000001</v>
      </c>
      <c r="O57" s="241">
        <f>SUM(DB_UtilityFE!AB57:AC57)</f>
        <v>233423.87199999997</v>
      </c>
      <c r="P57" s="241">
        <f>SUM(DB_UtilityFE!AD57)</f>
        <v>33385.654000000002</v>
      </c>
      <c r="Q57" s="241">
        <f>SUM(DB_UtilityFE!AE57)</f>
        <v>10888.316459999998</v>
      </c>
      <c r="R57" s="241">
        <f>SUM(DB_UtilityFE!AF57)</f>
        <v>1485583.9992</v>
      </c>
      <c r="S57" s="241">
        <f>SUM(DB_UtilityFE!AG57)</f>
        <v>1237986.666</v>
      </c>
      <c r="T57" s="241">
        <f>SUM(DB_UtilityFE!AH57:AI57)</f>
        <v>440.83252552238139</v>
      </c>
      <c r="U57" s="241">
        <f>SUM(DB_UtilityFE!AJ57:AK57)</f>
        <v>141019.73903685287</v>
      </c>
      <c r="V57" s="241">
        <f>SUM(DB_UtilityFE!AL57)</f>
        <v>16978.342155371996</v>
      </c>
      <c r="W57" s="241">
        <f>SUM(DB_UtilityFE!AM57:AN57)</f>
        <v>15082.995839999998</v>
      </c>
      <c r="X57" s="241">
        <f>SUM(DB_UtilityFE!AO57:AP57)</f>
        <v>1926814.7579999999</v>
      </c>
      <c r="Y57" s="241">
        <f>SUM(DB_UtilityFE!AQ57)</f>
        <v>560724.92189999996</v>
      </c>
      <c r="Z57" s="241">
        <f>SUM(DB_UtilityFE!AR57:AS57)</f>
        <v>71.677294187812521</v>
      </c>
      <c r="AA57" s="241">
        <f>SUM(DB_UtilityFE!AT57:AU57)</f>
        <v>19768.693119518757</v>
      </c>
      <c r="AB57" s="241">
        <f>SUM(DB_UtilityFE!AV57:AW57)</f>
        <v>10314.97702417188</v>
      </c>
      <c r="AC57" s="241">
        <f>SUM(DB_UtilityFE!AX57:AY57)</f>
        <v>2979.3872992727274</v>
      </c>
      <c r="AD57" s="241">
        <f>SUM(DB_UtilityFE!AZ57:BA57)</f>
        <v>540702.68301818182</v>
      </c>
      <c r="AE57" s="241">
        <f>SUM(DB_UtilityFE!BB57)</f>
        <v>257831.32160000002</v>
      </c>
      <c r="AF57" s="241">
        <f>SUM(DB_UtilityFE!BC57:BE57)</f>
        <v>18020.1175</v>
      </c>
      <c r="AG57" s="241">
        <f>SUM(DB_UtilityFE!BF57:BH57)</f>
        <v>4087992.37</v>
      </c>
      <c r="AH57" s="241">
        <f>SUM(DB_UtilityFE!BI57:BJ57)</f>
        <v>1886448.872</v>
      </c>
      <c r="AI57" s="241">
        <f>SUM(DB_UtilityFE!BK57:BM57)</f>
        <v>643.26553479999995</v>
      </c>
      <c r="AJ57" s="241">
        <f>SUM(DB_UtilityFE!BN57:BP57)</f>
        <v>53577.825419999994</v>
      </c>
      <c r="AK57" s="241">
        <f>SUM(DB_UtilityFE!BQ57:BR57)</f>
        <v>24345.51511</v>
      </c>
      <c r="AL57" s="241">
        <f>SUM(DB_UtilityFE!BS57:BU57)</f>
        <v>0</v>
      </c>
      <c r="AM57" s="241">
        <f>SUM(DB_UtilityFE!BV57:BX57)</f>
        <v>0</v>
      </c>
      <c r="AN57" s="241">
        <f>SUM(DB_UtilityFE!BY57:BZ57)</f>
        <v>0</v>
      </c>
      <c r="AO57" s="205">
        <f t="shared" si="0"/>
        <v>65460.204367889586</v>
      </c>
      <c r="AP57" s="205">
        <f t="shared" si="1"/>
        <v>11748792.716452774</v>
      </c>
      <c r="AQ57" s="205">
        <f t="shared" si="2"/>
        <v>5193117.0193769997</v>
      </c>
    </row>
    <row r="58" spans="1:43" x14ac:dyDescent="0.2">
      <c r="A58" s="203">
        <v>12</v>
      </c>
      <c r="B58" s="203" t="s">
        <v>33</v>
      </c>
      <c r="C58" s="203">
        <v>1995</v>
      </c>
      <c r="D58" s="204" t="s">
        <v>200</v>
      </c>
      <c r="E58" s="241">
        <f>SUM(DB_UtilityFE!E58:G58)</f>
        <v>6.5395791999999995</v>
      </c>
      <c r="F58" s="241">
        <f>SUM(DB_UtilityFE!H58:J58)</f>
        <v>708.48631999999998</v>
      </c>
      <c r="G58" s="241">
        <f>SUM(DB_UtilityFE!K58:L58)</f>
        <v>346.93812000000003</v>
      </c>
      <c r="H58" s="241">
        <f>SUM(DB_UtilityFE!M58:O58)</f>
        <v>2510.3882632</v>
      </c>
      <c r="I58" s="241">
        <f>SUM(DB_UtilityFE!P58:R58)</f>
        <v>612690.04349333339</v>
      </c>
      <c r="J58" s="241">
        <f>SUM(DB_UtilityFE!S58:T58)</f>
        <v>246515.53663483076</v>
      </c>
      <c r="K58" s="241">
        <f>SUM(DB_UtilityFE!U58:V58)</f>
        <v>6939.1365346800012</v>
      </c>
      <c r="L58" s="241">
        <f>SUM(DB_UtilityFE!W58:X58)</f>
        <v>820018.46707200014</v>
      </c>
      <c r="M58" s="241">
        <f>SUM(DB_UtilityFE!Y58)</f>
        <v>82301.123519999994</v>
      </c>
      <c r="N58" s="241">
        <f>SUM(DB_UtilityFE!Z58:AA58)</f>
        <v>6.4673600000000002</v>
      </c>
      <c r="O58" s="241">
        <f>SUM(DB_UtilityFE!AB58:AC58)</f>
        <v>1036.288</v>
      </c>
      <c r="P58" s="241">
        <f>SUM(DB_UtilityFE!AD58)</f>
        <v>148.21600000000001</v>
      </c>
      <c r="Q58" s="241">
        <f>SUM(DB_UtilityFE!AE58)</f>
        <v>49.807169999999992</v>
      </c>
      <c r="R58" s="241">
        <f>SUM(DB_UtilityFE!AF58)</f>
        <v>6795.6084000000001</v>
      </c>
      <c r="S58" s="241">
        <f>SUM(DB_UtilityFE!AG58)</f>
        <v>5663.0070000000005</v>
      </c>
      <c r="T58" s="241">
        <f>SUM(DB_UtilityFE!AH58:AI58)</f>
        <v>54.388552786254643</v>
      </c>
      <c r="U58" s="241">
        <f>SUM(DB_UtilityFE!AJ58:AK58)</f>
        <v>17398.578998727535</v>
      </c>
      <c r="V58" s="241">
        <f>SUM(DB_UtilityFE!AL58)</f>
        <v>2094.7353134760001</v>
      </c>
      <c r="W58" s="241">
        <f>SUM(DB_UtilityFE!AM58:AN58)</f>
        <v>1689.559872</v>
      </c>
      <c r="X58" s="241">
        <f>SUM(DB_UtilityFE!AO58:AP58)</f>
        <v>215837.0214</v>
      </c>
      <c r="Y58" s="241">
        <f>SUM(DB_UtilityFE!AQ58)</f>
        <v>62811.018270000008</v>
      </c>
      <c r="Z58" s="241">
        <f>SUM(DB_UtilityFE!AR58:AS58)</f>
        <v>30.419191763906255</v>
      </c>
      <c r="AA58" s="241">
        <f>SUM(DB_UtilityFE!AT58:AU58)</f>
        <v>8389.6535679593781</v>
      </c>
      <c r="AB58" s="241">
        <f>SUM(DB_UtilityFE!AV58:AW58)</f>
        <v>4377.5824365859389</v>
      </c>
      <c r="AC58" s="241">
        <f>SUM(DB_UtilityFE!AX58:AY58)</f>
        <v>6943.0424329090902</v>
      </c>
      <c r="AD58" s="241">
        <f>SUM(DB_UtilityFE!AZ58:BA58)</f>
        <v>1260031.4409272727</v>
      </c>
      <c r="AE58" s="241">
        <f>SUM(DB_UtilityFE!BB58)</f>
        <v>600839.57759999996</v>
      </c>
      <c r="AF58" s="241">
        <f>SUM(DB_UtilityFE!BC58:BE58)</f>
        <v>3745.2415000000001</v>
      </c>
      <c r="AG58" s="241">
        <f>SUM(DB_UtilityFE!BF58:BH58)</f>
        <v>849634.78600000008</v>
      </c>
      <c r="AH58" s="241">
        <f>SUM(DB_UtilityFE!BI58:BJ58)</f>
        <v>392073.28159999999</v>
      </c>
      <c r="AI58" s="241">
        <f>SUM(DB_UtilityFE!BK58:BM58)</f>
        <v>6.4112844000000004</v>
      </c>
      <c r="AJ58" s="241">
        <f>SUM(DB_UtilityFE!BN58:BP58)</f>
        <v>533.99825999999996</v>
      </c>
      <c r="AK58" s="241">
        <f>SUM(DB_UtilityFE!BQ58:BR58)</f>
        <v>242.64633000000001</v>
      </c>
      <c r="AL58" s="241">
        <f>SUM(DB_UtilityFE!BS58:BU58)</f>
        <v>0</v>
      </c>
      <c r="AM58" s="241">
        <f>SUM(DB_UtilityFE!BV58:BX58)</f>
        <v>0</v>
      </c>
      <c r="AN58" s="241">
        <f>SUM(DB_UtilityFE!BY58:BZ58)</f>
        <v>0</v>
      </c>
      <c r="AO58" s="205">
        <f t="shared" si="0"/>
        <v>21981.401740939255</v>
      </c>
      <c r="AP58" s="205">
        <f t="shared" si="1"/>
        <v>3793074.3724392932</v>
      </c>
      <c r="AQ58" s="205">
        <f t="shared" si="2"/>
        <v>1397413.6628248924</v>
      </c>
    </row>
    <row r="59" spans="1:43" x14ac:dyDescent="0.2">
      <c r="A59" s="203">
        <v>13</v>
      </c>
      <c r="B59" s="203" t="s">
        <v>34</v>
      </c>
      <c r="C59" s="203">
        <v>1995</v>
      </c>
      <c r="D59" s="204" t="s">
        <v>200</v>
      </c>
      <c r="E59" s="241">
        <f>SUM(DB_UtilityFE!E59:G59)</f>
        <v>4.3597194666666663</v>
      </c>
      <c r="F59" s="241">
        <f>SUM(DB_UtilityFE!H59:J59)</f>
        <v>472.32421333333338</v>
      </c>
      <c r="G59" s="241">
        <f>SUM(DB_UtilityFE!K59:L59)</f>
        <v>231.29208</v>
      </c>
      <c r="H59" s="241">
        <f>SUM(DB_UtilityFE!M59:O59)</f>
        <v>809.47367559999998</v>
      </c>
      <c r="I59" s="241">
        <f>SUM(DB_UtilityFE!P59:R59)</f>
        <v>197561.65561333334</v>
      </c>
      <c r="J59" s="241">
        <f>SUM(DB_UtilityFE!S59:T59)</f>
        <v>79488.834638646149</v>
      </c>
      <c r="K59" s="241">
        <f>SUM(DB_UtilityFE!U59:V59)</f>
        <v>34059.544830359999</v>
      </c>
      <c r="L59" s="241">
        <f>SUM(DB_UtilityFE!W59:X59)</f>
        <v>4024918.0285439994</v>
      </c>
      <c r="M59" s="241">
        <f>SUM(DB_UtilityFE!Y59)</f>
        <v>403960.75103999994</v>
      </c>
      <c r="N59" s="241">
        <f>SUM(DB_UtilityFE!Z59:AA59)</f>
        <v>399.35948000000008</v>
      </c>
      <c r="O59" s="241">
        <f>SUM(DB_UtilityFE!AB59:AC59)</f>
        <v>63990.784</v>
      </c>
      <c r="P59" s="241">
        <f>SUM(DB_UtilityFE!AD59)</f>
        <v>9152.3380000000016</v>
      </c>
      <c r="Q59" s="241">
        <f>SUM(DB_UtilityFE!AE59)</f>
        <v>38.217689999999997</v>
      </c>
      <c r="R59" s="241">
        <f>SUM(DB_UtilityFE!AF59)</f>
        <v>5214.3588</v>
      </c>
      <c r="S59" s="241">
        <f>SUM(DB_UtilityFE!AG59)</f>
        <v>4345.299</v>
      </c>
      <c r="T59" s="241">
        <f>SUM(DB_UtilityFE!AH59:AI59)</f>
        <v>163.62511814998888</v>
      </c>
      <c r="U59" s="241">
        <f>SUM(DB_UtilityFE!AJ59:AK59)</f>
        <v>52342.715488252114</v>
      </c>
      <c r="V59" s="241">
        <f>SUM(DB_UtilityFE!AL59)</f>
        <v>6301.9016980920005</v>
      </c>
      <c r="W59" s="241">
        <f>SUM(DB_UtilityFE!AM59:AN59)</f>
        <v>1239.556032</v>
      </c>
      <c r="X59" s="241">
        <f>SUM(DB_UtilityFE!AO59:AP59)</f>
        <v>158350.16339999999</v>
      </c>
      <c r="Y59" s="241">
        <f>SUM(DB_UtilityFE!AQ59)</f>
        <v>46081.69137</v>
      </c>
      <c r="Z59" s="241">
        <f>SUM(DB_UtilityFE!AR59:AS59)</f>
        <v>84.858064771406262</v>
      </c>
      <c r="AA59" s="241">
        <f>SUM(DB_UtilityFE!AT59:AU59)</f>
        <v>23403.967186409383</v>
      </c>
      <c r="AB59" s="241">
        <f>SUM(DB_UtilityFE!AV59:AW59)</f>
        <v>12211.80289171094</v>
      </c>
      <c r="AC59" s="241">
        <f>SUM(DB_UtilityFE!AX59:AY59)</f>
        <v>46916.229163181815</v>
      </c>
      <c r="AD59" s="241">
        <f>SUM(DB_UtilityFE!AZ59:BA59)</f>
        <v>8514412.0040454529</v>
      </c>
      <c r="AE59" s="241">
        <f>SUM(DB_UtilityFE!BB59)</f>
        <v>4060054.0159999998</v>
      </c>
      <c r="AF59" s="241">
        <f>SUM(DB_UtilityFE!BC59:BE59)</f>
        <v>1758.6222500000001</v>
      </c>
      <c r="AG59" s="241">
        <f>SUM(DB_UtilityFE!BF59:BH59)</f>
        <v>398956.01899999997</v>
      </c>
      <c r="AH59" s="241">
        <f>SUM(DB_UtilityFE!BI59:BJ59)</f>
        <v>184102.62639999998</v>
      </c>
      <c r="AI59" s="241">
        <f>SUM(DB_UtilityFE!BK59:BM59)</f>
        <v>11.540311920000001</v>
      </c>
      <c r="AJ59" s="241">
        <f>SUM(DB_UtilityFE!BN59:BP59)</f>
        <v>961.19686799999999</v>
      </c>
      <c r="AK59" s="241">
        <f>SUM(DB_UtilityFE!BQ59:BR59)</f>
        <v>436.76339400000006</v>
      </c>
      <c r="AL59" s="241">
        <f>SUM(DB_UtilityFE!BS59:BU59)</f>
        <v>0</v>
      </c>
      <c r="AM59" s="241">
        <f>SUM(DB_UtilityFE!BV59:BX59)</f>
        <v>0</v>
      </c>
      <c r="AN59" s="241">
        <f>SUM(DB_UtilityFE!BY59:BZ59)</f>
        <v>0</v>
      </c>
      <c r="AO59" s="205">
        <f t="shared" si="0"/>
        <v>85485.386335449875</v>
      </c>
      <c r="AP59" s="205">
        <f t="shared" si="1"/>
        <v>13440583.21715878</v>
      </c>
      <c r="AQ59" s="205">
        <f t="shared" si="2"/>
        <v>4806367.3165124496</v>
      </c>
    </row>
    <row r="60" spans="1:43" x14ac:dyDescent="0.2">
      <c r="A60" s="203">
        <v>14</v>
      </c>
      <c r="B60" s="203" t="s">
        <v>35</v>
      </c>
      <c r="C60" s="203">
        <v>1995</v>
      </c>
      <c r="D60" s="204" t="s">
        <v>200</v>
      </c>
      <c r="E60" s="241">
        <f>SUM(DB_UtilityFE!E60:G60)</f>
        <v>4.087237</v>
      </c>
      <c r="F60" s="241">
        <f>SUM(DB_UtilityFE!H60:J60)</f>
        <v>442.80395000000004</v>
      </c>
      <c r="G60" s="241">
        <f>SUM(DB_UtilityFE!K60:L60)</f>
        <v>216.83632500000002</v>
      </c>
      <c r="H60" s="241">
        <f>SUM(DB_UtilityFE!M60:O60)</f>
        <v>3842.7650613333335</v>
      </c>
      <c r="I60" s="241">
        <f>SUM(DB_UtilityFE!P60:R60)</f>
        <v>937872.41084444453</v>
      </c>
      <c r="J60" s="241">
        <f>SUM(DB_UtilityFE!S60:T60)</f>
        <v>377352.50165989739</v>
      </c>
      <c r="K60" s="241">
        <f>SUM(DB_UtilityFE!U60:V60)</f>
        <v>3955.7305746000002</v>
      </c>
      <c r="L60" s="241">
        <f>SUM(DB_UtilityFE!W60:X60)</f>
        <v>467460.48384</v>
      </c>
      <c r="M60" s="241">
        <f>SUM(DB_UtilityFE!Y60)</f>
        <v>46916.654399999992</v>
      </c>
      <c r="N60" s="241">
        <f>SUM(DB_UtilityFE!Z60:AA60)</f>
        <v>2.4252599999999997</v>
      </c>
      <c r="O60" s="241">
        <f>SUM(DB_UtilityFE!AB60:AC60)</f>
        <v>388.60799999999995</v>
      </c>
      <c r="P60" s="241">
        <f>SUM(DB_UtilityFE!AD60)</f>
        <v>55.58100000000001</v>
      </c>
      <c r="Q60" s="241">
        <f>SUM(DB_UtilityFE!AE60)</f>
        <v>4.9669199999999991</v>
      </c>
      <c r="R60" s="241">
        <f>SUM(DB_UtilityFE!AF60)</f>
        <v>677.67840000000001</v>
      </c>
      <c r="S60" s="241">
        <f>SUM(DB_UtilityFE!AG60)</f>
        <v>564.73199999999997</v>
      </c>
      <c r="T60" s="241">
        <f>SUM(DB_UtilityFE!AH60:AI60)</f>
        <v>11.122755779237574</v>
      </c>
      <c r="U60" s="241">
        <f>SUM(DB_UtilityFE!AJ60:AK60)</f>
        <v>3558.1043288492428</v>
      </c>
      <c r="V60" s="241">
        <f>SUM(DB_UtilityFE!AL60)</f>
        <v>428.38480011599995</v>
      </c>
      <c r="W60" s="241">
        <f>SUM(DB_UtilityFE!AM60:AN60)</f>
        <v>176.53996799999999</v>
      </c>
      <c r="X60" s="241">
        <f>SUM(DB_UtilityFE!AO60:AP60)</f>
        <v>22552.536599999999</v>
      </c>
      <c r="Y60" s="241">
        <f>SUM(DB_UtilityFE!AQ60)</f>
        <v>6563.0436300000001</v>
      </c>
      <c r="Z60" s="241">
        <f>SUM(DB_UtilityFE!AR60:AS60)</f>
        <v>10.094846096250002</v>
      </c>
      <c r="AA60" s="241">
        <f>SUM(DB_UtilityFE!AT60:AU60)</f>
        <v>2784.1719867750007</v>
      </c>
      <c r="AB60" s="241">
        <f>SUM(DB_UtilityFE!AV60:AW60)</f>
        <v>1452.7348824375006</v>
      </c>
      <c r="AC60" s="241">
        <f>SUM(DB_UtilityFE!AX60:AY60)</f>
        <v>1404.0471096363635</v>
      </c>
      <c r="AD60" s="241">
        <f>SUM(DB_UtilityFE!AZ60:BA60)</f>
        <v>254808.10750909091</v>
      </c>
      <c r="AE60" s="241">
        <f>SUM(DB_UtilityFE!BB60)</f>
        <v>121503.9488</v>
      </c>
      <c r="AF60" s="241">
        <f>SUM(DB_UtilityFE!BC60:BE60)</f>
        <v>1957.2437500000001</v>
      </c>
      <c r="AG60" s="241">
        <f>SUM(DB_UtilityFE!BF60:BH60)</f>
        <v>444014.72499999998</v>
      </c>
      <c r="AH60" s="241">
        <f>SUM(DB_UtilityFE!BI60:BJ60)</f>
        <v>204895.45999999996</v>
      </c>
      <c r="AI60" s="241">
        <f>SUM(DB_UtilityFE!BK60:BM60)</f>
        <v>286.37070319999998</v>
      </c>
      <c r="AJ60" s="241">
        <f>SUM(DB_UtilityFE!BN60:BP60)</f>
        <v>23851.922279999999</v>
      </c>
      <c r="AK60" s="241">
        <f>SUM(DB_UtilityFE!BQ60:BR60)</f>
        <v>10838.202740000001</v>
      </c>
      <c r="AL60" s="241">
        <f>SUM(DB_UtilityFE!BS60:BU60)</f>
        <v>0</v>
      </c>
      <c r="AM60" s="241">
        <f>SUM(DB_UtilityFE!BV60:BX60)</f>
        <v>0</v>
      </c>
      <c r="AN60" s="241">
        <f>SUM(DB_UtilityFE!BY60:BZ60)</f>
        <v>0</v>
      </c>
      <c r="AO60" s="205">
        <f t="shared" si="0"/>
        <v>11655.394185645184</v>
      </c>
      <c r="AP60" s="205">
        <f t="shared" si="1"/>
        <v>2158411.5527391601</v>
      </c>
      <c r="AQ60" s="205">
        <f t="shared" si="2"/>
        <v>770788.08023745089</v>
      </c>
    </row>
    <row r="61" spans="1:43" x14ac:dyDescent="0.2">
      <c r="A61" s="203">
        <v>15</v>
      </c>
      <c r="B61" s="203" t="s">
        <v>36</v>
      </c>
      <c r="C61" s="203">
        <v>1995</v>
      </c>
      <c r="D61" s="204" t="s">
        <v>200</v>
      </c>
      <c r="E61" s="241">
        <f>SUM(DB_UtilityFE!E61:G61)</f>
        <v>279.56701079999999</v>
      </c>
      <c r="F61" s="241">
        <f>SUM(DB_UtilityFE!H61:J61)</f>
        <v>30287.790180000004</v>
      </c>
      <c r="G61" s="241">
        <f>SUM(DB_UtilityFE!K61:L61)</f>
        <v>14831.604630000002</v>
      </c>
      <c r="H61" s="241">
        <f>SUM(DB_UtilityFE!M61:O61)</f>
        <v>24875.482375733336</v>
      </c>
      <c r="I61" s="241">
        <f>SUM(DB_UtilityFE!P61:R61)</f>
        <v>6071156.6422311114</v>
      </c>
      <c r="J61" s="241">
        <f>SUM(DB_UtilityFE!S61:T61)</f>
        <v>2442726.8788643284</v>
      </c>
      <c r="K61" s="241">
        <f>SUM(DB_UtilityFE!U61:V61)</f>
        <v>21326.722497360002</v>
      </c>
      <c r="L61" s="241">
        <f>SUM(DB_UtilityFE!W61:X61)</f>
        <v>2520242.4253439996</v>
      </c>
      <c r="M61" s="241">
        <f>SUM(DB_UtilityFE!Y61)</f>
        <v>252944.03904000003</v>
      </c>
      <c r="N61" s="241">
        <f>SUM(DB_UtilityFE!Z61:AA61)</f>
        <v>6087.80681</v>
      </c>
      <c r="O61" s="241">
        <f>SUM(DB_UtilityFE!AB61:AC61)</f>
        <v>975470.848</v>
      </c>
      <c r="P61" s="241">
        <f>SUM(DB_UtilityFE!AD61)</f>
        <v>139517.5735</v>
      </c>
      <c r="Q61" s="241">
        <f>SUM(DB_UtilityFE!AE61)</f>
        <v>885.07754999999986</v>
      </c>
      <c r="R61" s="241">
        <f>SUM(DB_UtilityFE!AF61)</f>
        <v>120758.526</v>
      </c>
      <c r="S61" s="241">
        <f>SUM(DB_UtilityFE!AG61)</f>
        <v>100632.105</v>
      </c>
      <c r="T61" s="241">
        <f>SUM(DB_UtilityFE!AH61:AI61)</f>
        <v>1064.3003180566843</v>
      </c>
      <c r="U61" s="241">
        <f>SUM(DB_UtilityFE!AJ61:AK61)</f>
        <v>340463.42867133365</v>
      </c>
      <c r="V61" s="241">
        <f>SUM(DB_UtilityFE!AL61)</f>
        <v>40990.747982184002</v>
      </c>
      <c r="W61" s="241">
        <f>SUM(DB_UtilityFE!AM61:AN61)</f>
        <v>8025.1733759999988</v>
      </c>
      <c r="X61" s="241">
        <f>SUM(DB_UtilityFE!AO61:AP61)</f>
        <v>1025195.7011999998</v>
      </c>
      <c r="Y61" s="241">
        <f>SUM(DB_UtilityFE!AQ61)</f>
        <v>298343.56266</v>
      </c>
      <c r="Z61" s="241">
        <f>SUM(DB_UtilityFE!AR61:AS61)</f>
        <v>589.2824763281252</v>
      </c>
      <c r="AA61" s="241">
        <f>SUM(DB_UtilityFE!AT61:AU61)</f>
        <v>162524.89114218758</v>
      </c>
      <c r="AB61" s="241">
        <f>SUM(DB_UtilityFE!AV61:AW61)</f>
        <v>84802.799449218786</v>
      </c>
      <c r="AC61" s="241">
        <f>SUM(DB_UtilityFE!AX61:AY61)</f>
        <v>75973.653141181814</v>
      </c>
      <c r="AD61" s="241">
        <f>SUM(DB_UtilityFE!AZ61:BA61)</f>
        <v>13787787.207845453</v>
      </c>
      <c r="AE61" s="241">
        <f>SUM(DB_UtilityFE!BB61)</f>
        <v>6574636.1343999999</v>
      </c>
      <c r="AF61" s="241">
        <f>SUM(DB_UtilityFE!BC61:BE61)</f>
        <v>18554.536</v>
      </c>
      <c r="AG61" s="241">
        <f>SUM(DB_UtilityFE!BF61:BH61)</f>
        <v>4209229.0240000002</v>
      </c>
      <c r="AH61" s="241">
        <f>SUM(DB_UtilityFE!BI61:BJ61)</f>
        <v>1942394.8543999998</v>
      </c>
      <c r="AI61" s="241">
        <f>SUM(DB_UtilityFE!BK61:BM61)</f>
        <v>94.887009120000016</v>
      </c>
      <c r="AJ61" s="241">
        <f>SUM(DB_UtilityFE!BN61:BP61)</f>
        <v>7903.1742480000012</v>
      </c>
      <c r="AK61" s="241">
        <f>SUM(DB_UtilityFE!BQ61:BR61)</f>
        <v>3591.1656840000005</v>
      </c>
      <c r="AL61" s="241">
        <f>SUM(DB_UtilityFE!BS61:BU61)</f>
        <v>1.1658640000000002</v>
      </c>
      <c r="AM61" s="241">
        <f>SUM(DB_UtilityFE!BV61:BX61)</f>
        <v>287.9205</v>
      </c>
      <c r="AN61" s="241">
        <f>SUM(DB_UtilityFE!BY61:BZ61)</f>
        <v>88.383400000000009</v>
      </c>
      <c r="AO61" s="205">
        <f t="shared" si="0"/>
        <v>157757.65442857996</v>
      </c>
      <c r="AP61" s="205">
        <f t="shared" si="1"/>
        <v>29251307.579362083</v>
      </c>
      <c r="AQ61" s="205">
        <f t="shared" si="2"/>
        <v>11895499.849009732</v>
      </c>
    </row>
    <row r="62" spans="1:43" x14ac:dyDescent="0.2">
      <c r="A62" s="203">
        <v>16</v>
      </c>
      <c r="B62" s="203" t="s">
        <v>37</v>
      </c>
      <c r="C62" s="203">
        <v>1995</v>
      </c>
      <c r="D62" s="204" t="s">
        <v>200</v>
      </c>
      <c r="E62" s="241">
        <f>SUM(DB_UtilityFE!E62:G62)</f>
        <v>0</v>
      </c>
      <c r="F62" s="241">
        <f>SUM(DB_UtilityFE!H62:J62)</f>
        <v>0</v>
      </c>
      <c r="G62" s="241">
        <f>SUM(DB_UtilityFE!K62:L62)</f>
        <v>0</v>
      </c>
      <c r="H62" s="241">
        <f>SUM(DB_UtilityFE!M62:O62)</f>
        <v>68.998533866666676</v>
      </c>
      <c r="I62" s="241">
        <f>SUM(DB_UtilityFE!P62:R62)</f>
        <v>16839.910915555556</v>
      </c>
      <c r="J62" s="241">
        <f>SUM(DB_UtilityFE!S62:T62)</f>
        <v>6775.5298463179497</v>
      </c>
      <c r="K62" s="241">
        <f>SUM(DB_UtilityFE!U62:V62)</f>
        <v>829.39490927999987</v>
      </c>
      <c r="L62" s="241">
        <f>SUM(DB_UtilityFE!W62:X62)</f>
        <v>98012.070911999966</v>
      </c>
      <c r="M62" s="241">
        <f>SUM(DB_UtilityFE!Y62)</f>
        <v>9836.9779199999975</v>
      </c>
      <c r="N62" s="241">
        <f>SUM(DB_UtilityFE!Z62:AA62)</f>
        <v>9.701039999999999</v>
      </c>
      <c r="O62" s="241">
        <f>SUM(DB_UtilityFE!AB62:AC62)</f>
        <v>1554.4319999999998</v>
      </c>
      <c r="P62" s="241">
        <f>SUM(DB_UtilityFE!AD62)</f>
        <v>222.32400000000004</v>
      </c>
      <c r="Q62" s="241">
        <f>SUM(DB_UtilityFE!AE62)</f>
        <v>2.7593999999999994</v>
      </c>
      <c r="R62" s="241">
        <f>SUM(DB_UtilityFE!AF62)</f>
        <v>376.488</v>
      </c>
      <c r="S62" s="241">
        <f>SUM(DB_UtilityFE!AG62)</f>
        <v>313.74</v>
      </c>
      <c r="T62" s="241">
        <f>SUM(DB_UtilityFE!AH62:AI62)</f>
        <v>47.343502654138589</v>
      </c>
      <c r="U62" s="241">
        <f>SUM(DB_UtilityFE!AJ62:AK62)</f>
        <v>15144.908786995142</v>
      </c>
      <c r="V62" s="241">
        <f>SUM(DB_UtilityFE!AL62)</f>
        <v>1823.400362628</v>
      </c>
      <c r="W62" s="241">
        <f>SUM(DB_UtilityFE!AM62:AN62)</f>
        <v>46.888511999999999</v>
      </c>
      <c r="X62" s="241">
        <f>SUM(DB_UtilityFE!AO62:AP62)</f>
        <v>5989.8894</v>
      </c>
      <c r="Y62" s="241">
        <f>SUM(DB_UtilityFE!AQ62)</f>
        <v>1743.1256700000004</v>
      </c>
      <c r="Z62" s="241">
        <f>SUM(DB_UtilityFE!AR62:AS62)</f>
        <v>28.125918145781256</v>
      </c>
      <c r="AA62" s="241">
        <f>SUM(DB_UtilityFE!AT62:AU62)</f>
        <v>7757.1656523718784</v>
      </c>
      <c r="AB62" s="241">
        <f>SUM(DB_UtilityFE!AV62:AW62)</f>
        <v>4047.560705867189</v>
      </c>
      <c r="AC62" s="241">
        <f>SUM(DB_UtilityFE!AX62:AY62)</f>
        <v>1241.0406104545455</v>
      </c>
      <c r="AD62" s="241">
        <f>SUM(DB_UtilityFE!AZ62:BA62)</f>
        <v>225225.49786363638</v>
      </c>
      <c r="AE62" s="241">
        <f>SUM(DB_UtilityFE!BB62)</f>
        <v>107397.63200000001</v>
      </c>
      <c r="AF62" s="241">
        <f>SUM(DB_UtilityFE!BC62:BE62)</f>
        <v>48.375250000000001</v>
      </c>
      <c r="AG62" s="241">
        <f>SUM(DB_UtilityFE!BF62:BH62)</f>
        <v>10974.271000000001</v>
      </c>
      <c r="AH62" s="241">
        <f>SUM(DB_UtilityFE!BI62:BJ62)</f>
        <v>5064.1975999999995</v>
      </c>
      <c r="AI62" s="241">
        <f>SUM(DB_UtilityFE!BK62:BM62)</f>
        <v>0</v>
      </c>
      <c r="AJ62" s="241">
        <f>SUM(DB_UtilityFE!BN62:BP62)</f>
        <v>0</v>
      </c>
      <c r="AK62" s="241">
        <f>SUM(DB_UtilityFE!BQ62:BR62)</f>
        <v>0</v>
      </c>
      <c r="AL62" s="241">
        <f>SUM(DB_UtilityFE!BS62:BU62)</f>
        <v>0</v>
      </c>
      <c r="AM62" s="241">
        <f>SUM(DB_UtilityFE!BV62:BX62)</f>
        <v>0</v>
      </c>
      <c r="AN62" s="241">
        <f>SUM(DB_UtilityFE!BY62:BZ62)</f>
        <v>0</v>
      </c>
      <c r="AO62" s="205">
        <f t="shared" si="0"/>
        <v>2322.6276764011318</v>
      </c>
      <c r="AP62" s="205">
        <f t="shared" si="1"/>
        <v>381874.63453055889</v>
      </c>
      <c r="AQ62" s="205">
        <f t="shared" si="2"/>
        <v>137224.48810481315</v>
      </c>
    </row>
    <row r="63" spans="1:43" x14ac:dyDescent="0.2">
      <c r="A63" s="203">
        <v>17</v>
      </c>
      <c r="B63" s="203" t="s">
        <v>38</v>
      </c>
      <c r="C63" s="203">
        <v>1995</v>
      </c>
      <c r="D63" s="204" t="s">
        <v>200</v>
      </c>
      <c r="E63" s="241">
        <f>SUM(DB_UtilityFE!E63:G63)</f>
        <v>54.768975799999993</v>
      </c>
      <c r="F63" s="241">
        <f>SUM(DB_UtilityFE!H63:J63)</f>
        <v>5933.5729300000003</v>
      </c>
      <c r="G63" s="241">
        <f>SUM(DB_UtilityFE!K63:L63)</f>
        <v>2905.6067550000002</v>
      </c>
      <c r="H63" s="241">
        <f>SUM(DB_UtilityFE!M63:O63)</f>
        <v>32885.60779093334</v>
      </c>
      <c r="I63" s="241">
        <f>SUM(DB_UtilityFE!P63:R63)</f>
        <v>8026122.7966577793</v>
      </c>
      <c r="J63" s="241">
        <f>SUM(DB_UtilityFE!S63:T63)</f>
        <v>3229306.5463151587</v>
      </c>
      <c r="K63" s="241">
        <f>SUM(DB_UtilityFE!U63:V63)</f>
        <v>7057.9091066399988</v>
      </c>
      <c r="L63" s="241">
        <f>SUM(DB_UtilityFE!W63:X63)</f>
        <v>834054.17625599983</v>
      </c>
      <c r="M63" s="241">
        <f>SUM(DB_UtilityFE!Y63)</f>
        <v>83709.816959999982</v>
      </c>
      <c r="N63" s="241">
        <f>SUM(DB_UtilityFE!Z63:AA63)</f>
        <v>12.53051</v>
      </c>
      <c r="O63" s="241">
        <f>SUM(DB_UtilityFE!AB63:AC63)</f>
        <v>2007.808</v>
      </c>
      <c r="P63" s="241">
        <f>SUM(DB_UtilityFE!AD63)</f>
        <v>287.16850000000005</v>
      </c>
      <c r="Q63" s="241">
        <f>SUM(DB_UtilityFE!AE63)</f>
        <v>1.3796999999999997</v>
      </c>
      <c r="R63" s="241">
        <f>SUM(DB_UtilityFE!AF63)</f>
        <v>188.244</v>
      </c>
      <c r="S63" s="241">
        <f>SUM(DB_UtilityFE!AG63)</f>
        <v>156.87</v>
      </c>
      <c r="T63" s="241">
        <f>SUM(DB_UtilityFE!AH63:AI63)</f>
        <v>1717.0969605975142</v>
      </c>
      <c r="U63" s="241">
        <f>SUM(DB_UtilityFE!AJ63:AK63)</f>
        <v>549289.2453829177</v>
      </c>
      <c r="V63" s="241">
        <f>SUM(DB_UtilityFE!AL63)</f>
        <v>66132.733006547991</v>
      </c>
      <c r="W63" s="241">
        <f>SUM(DB_UtilityFE!AM63:AN63)</f>
        <v>604.20096000000001</v>
      </c>
      <c r="X63" s="241">
        <f>SUM(DB_UtilityFE!AO63:AP63)</f>
        <v>77185.152000000002</v>
      </c>
      <c r="Y63" s="241">
        <f>SUM(DB_UtilityFE!AQ63)</f>
        <v>22461.7536</v>
      </c>
      <c r="Z63" s="241">
        <f>SUM(DB_UtilityFE!AR63:AS63)</f>
        <v>22.023478178906252</v>
      </c>
      <c r="AA63" s="241">
        <f>SUM(DB_UtilityFE!AT63:AU63)</f>
        <v>6074.1045888593762</v>
      </c>
      <c r="AB63" s="241">
        <f>SUM(DB_UtilityFE!AV63:AW63)</f>
        <v>3169.3672868359386</v>
      </c>
      <c r="AC63" s="241">
        <f>SUM(DB_UtilityFE!AX63:AY63)</f>
        <v>1699.027140909091</v>
      </c>
      <c r="AD63" s="241">
        <f>SUM(DB_UtilityFE!AZ63:BA63)</f>
        <v>308341.42772727273</v>
      </c>
      <c r="AE63" s="241">
        <f>SUM(DB_UtilityFE!BB63)</f>
        <v>147031.04000000001</v>
      </c>
      <c r="AF63" s="241">
        <f>SUM(DB_UtilityFE!BC63:BE63)</f>
        <v>9482.2227500000008</v>
      </c>
      <c r="AG63" s="241">
        <f>SUM(DB_UtilityFE!BF63:BH63)</f>
        <v>2151109.9610000001</v>
      </c>
      <c r="AH63" s="241">
        <f>SUM(DB_UtilityFE!BI63:BJ63)</f>
        <v>992653.26160000009</v>
      </c>
      <c r="AI63" s="241">
        <f>SUM(DB_UtilityFE!BK63:BM63)</f>
        <v>6025.7524980800008</v>
      </c>
      <c r="AJ63" s="241">
        <f>SUM(DB_UtilityFE!BN63:BP63)</f>
        <v>501887.16463200003</v>
      </c>
      <c r="AK63" s="241">
        <f>SUM(DB_UtilityFE!BQ63:BR63)</f>
        <v>228055.19735600005</v>
      </c>
      <c r="AL63" s="241">
        <f>SUM(DB_UtilityFE!BS63:BU63)</f>
        <v>0</v>
      </c>
      <c r="AM63" s="241">
        <f>SUM(DB_UtilityFE!BV63:BX63)</f>
        <v>0</v>
      </c>
      <c r="AN63" s="241">
        <f>SUM(DB_UtilityFE!BY63:BZ63)</f>
        <v>0</v>
      </c>
      <c r="AO63" s="205">
        <f t="shared" si="0"/>
        <v>59562.519871138844</v>
      </c>
      <c r="AP63" s="205">
        <f t="shared" si="1"/>
        <v>12462193.653174829</v>
      </c>
      <c r="AQ63" s="205">
        <f t="shared" si="2"/>
        <v>4775869.3613795424</v>
      </c>
    </row>
    <row r="64" spans="1:43" x14ac:dyDescent="0.2">
      <c r="A64" s="203">
        <v>21</v>
      </c>
      <c r="B64" s="203" t="s">
        <v>39</v>
      </c>
      <c r="C64" s="203">
        <v>1995</v>
      </c>
      <c r="D64" s="204" t="s">
        <v>201</v>
      </c>
      <c r="E64" s="241">
        <f>SUM(DB_UtilityFE!E64:G64)</f>
        <v>510.90462500000001</v>
      </c>
      <c r="F64" s="241">
        <f>SUM(DB_UtilityFE!H64:J64)</f>
        <v>55350.493750000001</v>
      </c>
      <c r="G64" s="241">
        <f>SUM(DB_UtilityFE!K64:L64)</f>
        <v>27104.540625000001</v>
      </c>
      <c r="H64" s="241">
        <f>SUM(DB_UtilityFE!M64:O64)</f>
        <v>70667.467382000003</v>
      </c>
      <c r="I64" s="241">
        <f>SUM(DB_UtilityFE!P64:R64)</f>
        <v>17247233.943266667</v>
      </c>
      <c r="J64" s="241">
        <f>SUM(DB_UtilityFE!S64:T64)</f>
        <v>6939416.0655021537</v>
      </c>
      <c r="K64" s="241">
        <f>SUM(DB_UtilityFE!U64:V64)</f>
        <v>19525.00297356</v>
      </c>
      <c r="L64" s="241">
        <f>SUM(DB_UtilityFE!W64:X64)</f>
        <v>2307327.8538239999</v>
      </c>
      <c r="M64" s="241">
        <f>SUM(DB_UtilityFE!Y64)</f>
        <v>231574.87583999999</v>
      </c>
      <c r="N64" s="241">
        <f>SUM(DB_UtilityFE!Z64:AA64)</f>
        <v>0.80842000000000003</v>
      </c>
      <c r="O64" s="241">
        <f>SUM(DB_UtilityFE!AB64:AC64)</f>
        <v>129.536</v>
      </c>
      <c r="P64" s="241">
        <f>SUM(DB_UtilityFE!AD64)</f>
        <v>18.527000000000001</v>
      </c>
      <c r="Q64" s="241">
        <f>SUM(DB_UtilityFE!AE64)</f>
        <v>7.4503799999999982</v>
      </c>
      <c r="R64" s="241">
        <f>SUM(DB_UtilityFE!AF64)</f>
        <v>1016.5176</v>
      </c>
      <c r="S64" s="241">
        <f>SUM(DB_UtilityFE!AG64)</f>
        <v>847.09799999999996</v>
      </c>
      <c r="T64" s="241">
        <f>SUM(DB_UtilityFE!AH64:AI64)</f>
        <v>15875.46529214246</v>
      </c>
      <c r="U64" s="241">
        <f>SUM(DB_UtilityFE!AJ64:AK64)</f>
        <v>5078468.2231277004</v>
      </c>
      <c r="V64" s="241">
        <f>SUM(DB_UtilityFE!AL64)</f>
        <v>611431.92936212395</v>
      </c>
      <c r="W64" s="241">
        <f>SUM(DB_UtilityFE!AM64:AN64)</f>
        <v>6235.5427199999995</v>
      </c>
      <c r="X64" s="241">
        <f>SUM(DB_UtilityFE!AO64:AP64)</f>
        <v>796574.88899999997</v>
      </c>
      <c r="Y64" s="241">
        <f>SUM(DB_UtilityFE!AQ64)</f>
        <v>231812.31645000001</v>
      </c>
      <c r="Z64" s="241">
        <f>SUM(DB_UtilityFE!AR64:AS64)</f>
        <v>78.321124415625036</v>
      </c>
      <c r="AA64" s="241">
        <f>SUM(DB_UtilityFE!AT64:AU64)</f>
        <v>21601.070337437508</v>
      </c>
      <c r="AB64" s="241">
        <f>SUM(DB_UtilityFE!AV64:AW64)</f>
        <v>11271.081142343755</v>
      </c>
      <c r="AC64" s="241">
        <f>SUM(DB_UtilityFE!AX64:AY64)</f>
        <v>32519.435091636366</v>
      </c>
      <c r="AD64" s="241">
        <f>SUM(DB_UtilityFE!AZ64:BA64)</f>
        <v>5901665.0197090916</v>
      </c>
      <c r="AE64" s="241">
        <f>SUM(DB_UtilityFE!BB64)</f>
        <v>2814178.9184000003</v>
      </c>
      <c r="AF64" s="241">
        <f>SUM(DB_UtilityFE!BC64:BE64)</f>
        <v>24033.605750000002</v>
      </c>
      <c r="AG64" s="241">
        <f>SUM(DB_UtilityFE!BF64:BH64)</f>
        <v>5452195.1330000004</v>
      </c>
      <c r="AH64" s="241">
        <f>SUM(DB_UtilityFE!BI64:BJ64)</f>
        <v>2515975.1847999999</v>
      </c>
      <c r="AI64" s="241">
        <f>SUM(DB_UtilityFE!BK64:BM64)</f>
        <v>57753.704713120002</v>
      </c>
      <c r="AJ64" s="241">
        <f>SUM(DB_UtilityFE!BN64:BP64)</f>
        <v>4810327.5258480003</v>
      </c>
      <c r="AK64" s="241">
        <f>SUM(DB_UtilityFE!BQ64:BR64)</f>
        <v>2185790.4934839997</v>
      </c>
      <c r="AL64" s="241">
        <f>SUM(DB_UtilityFE!BS64:BU64)</f>
        <v>0</v>
      </c>
      <c r="AM64" s="241">
        <f>SUM(DB_UtilityFE!BV64:BX64)</f>
        <v>0</v>
      </c>
      <c r="AN64" s="241">
        <f>SUM(DB_UtilityFE!BY64:BZ64)</f>
        <v>0</v>
      </c>
      <c r="AO64" s="205">
        <f t="shared" si="0"/>
        <v>227207.70847187447</v>
      </c>
      <c r="AP64" s="205">
        <f t="shared" si="1"/>
        <v>41671890.205462895</v>
      </c>
      <c r="AQ64" s="205">
        <f t="shared" si="2"/>
        <v>15569421.03060562</v>
      </c>
    </row>
    <row r="65" spans="1:43" x14ac:dyDescent="0.2">
      <c r="A65" s="203">
        <v>22</v>
      </c>
      <c r="B65" s="203" t="s">
        <v>40</v>
      </c>
      <c r="C65" s="203">
        <v>1995</v>
      </c>
      <c r="D65" s="204" t="s">
        <v>201</v>
      </c>
      <c r="E65" s="241">
        <f>SUM(DB_UtilityFE!E65:G65)</f>
        <v>1479.8522764666668</v>
      </c>
      <c r="F65" s="241">
        <f>SUM(DB_UtilityFE!H65:J65)</f>
        <v>160324.55016333336</v>
      </c>
      <c r="G65" s="241">
        <f>SUM(DB_UtilityFE!K65:L65)</f>
        <v>78509.205405000015</v>
      </c>
      <c r="H65" s="241">
        <f>SUM(DB_UtilityFE!M65:O65)</f>
        <v>20230.924132533335</v>
      </c>
      <c r="I65" s="241">
        <f>SUM(DB_UtilityFE!P65:R65)</f>
        <v>4937597.0914044455</v>
      </c>
      <c r="J65" s="241">
        <f>SUM(DB_UtilityFE!S65:T65)</f>
        <v>1986639.7530048823</v>
      </c>
      <c r="K65" s="241">
        <f>SUM(DB_UtilityFE!U65:V65)</f>
        <v>3621.5568975599999</v>
      </c>
      <c r="L65" s="241">
        <f>SUM(DB_UtilityFE!W65:X65)</f>
        <v>427970.18342399993</v>
      </c>
      <c r="M65" s="241">
        <f>SUM(DB_UtilityFE!Y65)</f>
        <v>42953.211839999989</v>
      </c>
      <c r="N65" s="241">
        <f>SUM(DB_UtilityFE!Z65:AA65)</f>
        <v>0</v>
      </c>
      <c r="O65" s="241">
        <f>SUM(DB_UtilityFE!AB65:AC65)</f>
        <v>0</v>
      </c>
      <c r="P65" s="241">
        <f>SUM(DB_UtilityFE!AD65)</f>
        <v>0</v>
      </c>
      <c r="Q65" s="241">
        <f>SUM(DB_UtilityFE!AE65)</f>
        <v>0.82781999999999989</v>
      </c>
      <c r="R65" s="241">
        <f>SUM(DB_UtilityFE!AF65)</f>
        <v>112.94640000000001</v>
      </c>
      <c r="S65" s="241">
        <f>SUM(DB_UtilityFE!AG65)</f>
        <v>94.122</v>
      </c>
      <c r="T65" s="241">
        <f>SUM(DB_UtilityFE!AH65:AI65)</f>
        <v>9618.7715851365701</v>
      </c>
      <c r="U65" s="241">
        <f>SUM(DB_UtilityFE!AJ65:AK65)</f>
        <v>3076988.6073712297</v>
      </c>
      <c r="V65" s="241">
        <f>SUM(DB_UtilityFE!AL65)</f>
        <v>370459.94937260397</v>
      </c>
      <c r="W65" s="241">
        <f>SUM(DB_UtilityFE!AM65:AN65)</f>
        <v>16571.784767999998</v>
      </c>
      <c r="X65" s="241">
        <f>SUM(DB_UtilityFE!AO65:AP65)</f>
        <v>2117003.7966</v>
      </c>
      <c r="Y65" s="241">
        <f>SUM(DB_UtilityFE!AQ65)</f>
        <v>616072.08663000003</v>
      </c>
      <c r="Z65" s="241">
        <f>SUM(DB_UtilityFE!AR65:AS65)</f>
        <v>40.289152674843763</v>
      </c>
      <c r="AA65" s="241">
        <f>SUM(DB_UtilityFE!AT65:AU65)</f>
        <v>11111.80192136563</v>
      </c>
      <c r="AB65" s="241">
        <f>SUM(DB_UtilityFE!AV65:AW65)</f>
        <v>5797.9544132265655</v>
      </c>
      <c r="AC65" s="241">
        <f>SUM(DB_UtilityFE!AX65:AY65)</f>
        <v>11992.017195181819</v>
      </c>
      <c r="AD65" s="241">
        <f>SUM(DB_UtilityFE!AZ65:BA65)</f>
        <v>2176325.2712454544</v>
      </c>
      <c r="AE65" s="241">
        <f>SUM(DB_UtilityFE!BB65)</f>
        <v>1037769.6255999999</v>
      </c>
      <c r="AF65" s="241">
        <f>SUM(DB_UtilityFE!BC65:BE65)</f>
        <v>20265.995750000002</v>
      </c>
      <c r="AG65" s="241">
        <f>SUM(DB_UtilityFE!BF65:BH65)</f>
        <v>4597485.8930000002</v>
      </c>
      <c r="AH65" s="241">
        <f>SUM(DB_UtilityFE!BI65:BJ65)</f>
        <v>2121560.2407999998</v>
      </c>
      <c r="AI65" s="241">
        <f>SUM(DB_UtilityFE!BK65:BM65)</f>
        <v>8673.6129552800012</v>
      </c>
      <c r="AJ65" s="241">
        <f>SUM(DB_UtilityFE!BN65:BP65)</f>
        <v>722428.44601200009</v>
      </c>
      <c r="AK65" s="241">
        <f>SUM(DB_UtilityFE!BQ65:BR65)</f>
        <v>328268.13164600008</v>
      </c>
      <c r="AL65" s="241">
        <f>SUM(DB_UtilityFE!BS65:BU65)</f>
        <v>0</v>
      </c>
      <c r="AM65" s="241">
        <f>SUM(DB_UtilityFE!BV65:BX65)</f>
        <v>0</v>
      </c>
      <c r="AN65" s="241">
        <f>SUM(DB_UtilityFE!BY65:BZ65)</f>
        <v>0</v>
      </c>
      <c r="AO65" s="205">
        <f t="shared" si="0"/>
        <v>92495.632532833231</v>
      </c>
      <c r="AP65" s="205">
        <f t="shared" si="1"/>
        <v>18227348.58754183</v>
      </c>
      <c r="AQ65" s="205">
        <f t="shared" si="2"/>
        <v>6588124.2807117123</v>
      </c>
    </row>
    <row r="66" spans="1:43" x14ac:dyDescent="0.2">
      <c r="A66" s="203">
        <v>23</v>
      </c>
      <c r="B66" s="203" t="s">
        <v>41</v>
      </c>
      <c r="C66" s="203">
        <v>1995</v>
      </c>
      <c r="D66" s="204" t="s">
        <v>201</v>
      </c>
      <c r="E66" s="241">
        <f>SUM(DB_UtilityFE!E66:G66)</f>
        <v>1545.2480684666666</v>
      </c>
      <c r="F66" s="241">
        <f>SUM(DB_UtilityFE!H66:J66)</f>
        <v>167409.41336333333</v>
      </c>
      <c r="G66" s="241">
        <f>SUM(DB_UtilityFE!K66:L66)</f>
        <v>81978.586605000004</v>
      </c>
      <c r="H66" s="241">
        <f>SUM(DB_UtilityFE!M66:O66)</f>
        <v>14045.104843600002</v>
      </c>
      <c r="I66" s="241">
        <f>SUM(DB_UtilityFE!P66:R66)</f>
        <v>3427874.4940133337</v>
      </c>
      <c r="J66" s="241">
        <f>SUM(DB_UtilityFE!S66:T66)</f>
        <v>1379203.6109980308</v>
      </c>
      <c r="K66" s="241">
        <f>SUM(DB_UtilityFE!U66:V66)</f>
        <v>56044.549209600009</v>
      </c>
      <c r="L66" s="241">
        <f>SUM(DB_UtilityFE!W66:X66)</f>
        <v>6622951.5878400002</v>
      </c>
      <c r="M66" s="241">
        <f>SUM(DB_UtilityFE!Y66)</f>
        <v>664712.2943999999</v>
      </c>
      <c r="N66" s="241">
        <f>SUM(DB_UtilityFE!Z66:AA66)</f>
        <v>0</v>
      </c>
      <c r="O66" s="241">
        <f>SUM(DB_UtilityFE!AB66:AC66)</f>
        <v>0</v>
      </c>
      <c r="P66" s="241">
        <f>SUM(DB_UtilityFE!AD66)</f>
        <v>0</v>
      </c>
      <c r="Q66" s="241">
        <f>SUM(DB_UtilityFE!AE66)</f>
        <v>390.86900999999995</v>
      </c>
      <c r="R66" s="241">
        <f>SUM(DB_UtilityFE!AF66)</f>
        <v>53329.525200000004</v>
      </c>
      <c r="S66" s="241">
        <f>SUM(DB_UtilityFE!AG66)</f>
        <v>44441.271000000001</v>
      </c>
      <c r="T66" s="241">
        <f>SUM(DB_UtilityFE!AH66:AI66)</f>
        <v>19705.005219528597</v>
      </c>
      <c r="U66" s="241">
        <f>SUM(DB_UtilityFE!AJ66:AK66)</f>
        <v>6303515.5822155075</v>
      </c>
      <c r="V66" s="241">
        <f>SUM(DB_UtilityFE!AL66)</f>
        <v>758923.85752185585</v>
      </c>
      <c r="W66" s="241">
        <f>SUM(DB_UtilityFE!AM66:AN66)</f>
        <v>38379.348480000001</v>
      </c>
      <c r="X66" s="241">
        <f>SUM(DB_UtilityFE!AO66:AP66)</f>
        <v>4902865.176</v>
      </c>
      <c r="Y66" s="241">
        <f>SUM(DB_UtilityFE!AQ66)</f>
        <v>1426789.3068000001</v>
      </c>
      <c r="Z66" s="241">
        <f>SUM(DB_UtilityFE!AR66:AS66)</f>
        <v>88.424299592812531</v>
      </c>
      <c r="AA66" s="241">
        <f>SUM(DB_UtilityFE!AT66:AU66)</f>
        <v>24387.539495818761</v>
      </c>
      <c r="AB66" s="241">
        <f>SUM(DB_UtilityFE!AV66:AW66)</f>
        <v>12725.014650921879</v>
      </c>
      <c r="AC66" s="241">
        <f>SUM(DB_UtilityFE!AX66:AY66)</f>
        <v>15047.874619454546</v>
      </c>
      <c r="AD66" s="241">
        <f>SUM(DB_UtilityFE!AZ66:BA66)</f>
        <v>2730905.8417636366</v>
      </c>
      <c r="AE66" s="241">
        <f>SUM(DB_UtilityFE!BB66)</f>
        <v>1302218.5471999999</v>
      </c>
      <c r="AF66" s="241">
        <f>SUM(DB_UtilityFE!BC66:BE66)</f>
        <v>50015.696499999998</v>
      </c>
      <c r="AG66" s="241">
        <f>SUM(DB_UtilityFE!BF66:BH66)</f>
        <v>11346418.006000001</v>
      </c>
      <c r="AH66" s="241">
        <f>SUM(DB_UtilityFE!BI66:BJ66)</f>
        <v>5235928.9135999996</v>
      </c>
      <c r="AI66" s="241">
        <f>SUM(DB_UtilityFE!BK66:BM66)</f>
        <v>25.645137600000002</v>
      </c>
      <c r="AJ66" s="241">
        <f>SUM(DB_UtilityFE!BN66:BP66)</f>
        <v>2135.9930399999998</v>
      </c>
      <c r="AK66" s="241">
        <f>SUM(DB_UtilityFE!BQ66:BR66)</f>
        <v>970.58532000000002</v>
      </c>
      <c r="AL66" s="241">
        <f>SUM(DB_UtilityFE!BS66:BU66)</f>
        <v>0</v>
      </c>
      <c r="AM66" s="241">
        <f>SUM(DB_UtilityFE!BV66:BX66)</f>
        <v>0</v>
      </c>
      <c r="AN66" s="241">
        <f>SUM(DB_UtilityFE!BY66:BZ66)</f>
        <v>0</v>
      </c>
      <c r="AO66" s="205">
        <f t="shared" si="0"/>
        <v>195287.76538784261</v>
      </c>
      <c r="AP66" s="205">
        <f t="shared" si="1"/>
        <v>35581793.158931635</v>
      </c>
      <c r="AQ66" s="205">
        <f t="shared" si="2"/>
        <v>10907891.988095809</v>
      </c>
    </row>
    <row r="67" spans="1:43" x14ac:dyDescent="0.2">
      <c r="A67" s="203">
        <v>24</v>
      </c>
      <c r="B67" s="203" t="s">
        <v>42</v>
      </c>
      <c r="C67" s="203">
        <v>1995</v>
      </c>
      <c r="D67" s="204" t="s">
        <v>201</v>
      </c>
      <c r="E67" s="241">
        <f>SUM(DB_UtilityFE!E67:G67)</f>
        <v>1737.8931723999997</v>
      </c>
      <c r="F67" s="241">
        <f>SUM(DB_UtilityFE!H67:J67)</f>
        <v>188280.23953999998</v>
      </c>
      <c r="G67" s="241">
        <f>SUM(DB_UtilityFE!K67:L67)</f>
        <v>92198.805389999994</v>
      </c>
      <c r="H67" s="241">
        <f>SUM(DB_UtilityFE!M67:O67)</f>
        <v>877.33902186666683</v>
      </c>
      <c r="I67" s="241">
        <f>SUM(DB_UtilityFE!P67:R67)</f>
        <v>214124.9986488889</v>
      </c>
      <c r="J67" s="241">
        <f>SUM(DB_UtilityFE!S67:T67)</f>
        <v>86153.087534933336</v>
      </c>
      <c r="K67" s="241">
        <f>SUM(DB_UtilityFE!U67:V67)</f>
        <v>4360.36255704</v>
      </c>
      <c r="L67" s="241">
        <f>SUM(DB_UtilityFE!W67:X67)</f>
        <v>515277.05241599993</v>
      </c>
      <c r="M67" s="241">
        <f>SUM(DB_UtilityFE!Y67)</f>
        <v>51715.762560000003</v>
      </c>
      <c r="N67" s="241">
        <f>SUM(DB_UtilityFE!Z67:AA67)</f>
        <v>0</v>
      </c>
      <c r="O67" s="241">
        <f>SUM(DB_UtilityFE!AB67:AC67)</f>
        <v>0</v>
      </c>
      <c r="P67" s="241">
        <f>SUM(DB_UtilityFE!AD67)</f>
        <v>0</v>
      </c>
      <c r="Q67" s="241">
        <f>SUM(DB_UtilityFE!AE67)</f>
        <v>2.4834599999999996</v>
      </c>
      <c r="R67" s="241">
        <f>SUM(DB_UtilityFE!AF67)</f>
        <v>338.83920000000001</v>
      </c>
      <c r="S67" s="241">
        <f>SUM(DB_UtilityFE!AG67)</f>
        <v>282.36599999999999</v>
      </c>
      <c r="T67" s="241">
        <f>SUM(DB_UtilityFE!AH67:AI67)</f>
        <v>60946.077791565076</v>
      </c>
      <c r="U67" s="241">
        <f>SUM(DB_UtilityFE!AJ67:AK67)</f>
        <v>19496292.782166515</v>
      </c>
      <c r="V67" s="241">
        <f>SUM(DB_UtilityFE!AL67)</f>
        <v>2347293.5907960236</v>
      </c>
      <c r="W67" s="241">
        <f>SUM(DB_UtilityFE!AM67:AN67)</f>
        <v>9818.8949759999996</v>
      </c>
      <c r="X67" s="241">
        <f>SUM(DB_UtilityFE!AO67:AP67)</f>
        <v>1254339.1211999999</v>
      </c>
      <c r="Y67" s="241">
        <f>SUM(DB_UtilityFE!AQ67)</f>
        <v>365026.89366</v>
      </c>
      <c r="Z67" s="241">
        <f>SUM(DB_UtilityFE!AR67:AS67)</f>
        <v>6.8104118465625021</v>
      </c>
      <c r="AA67" s="241">
        <f>SUM(DB_UtilityFE!AT67:AU67)</f>
        <v>1878.3206500437509</v>
      </c>
      <c r="AB67" s="241">
        <f>SUM(DB_UtilityFE!AV67:AW67)</f>
        <v>980.07664098437544</v>
      </c>
      <c r="AC67" s="241">
        <f>SUM(DB_UtilityFE!AX67:AY67)</f>
        <v>7254.9849282727273</v>
      </c>
      <c r="AD67" s="241">
        <f>SUM(DB_UtilityFE!AZ67:BA67)</f>
        <v>1316643.1289181819</v>
      </c>
      <c r="AE67" s="241">
        <f>SUM(DB_UtilityFE!BB67)</f>
        <v>627834.57280000008</v>
      </c>
      <c r="AF67" s="241">
        <f>SUM(DB_UtilityFE!BC67:BE67)</f>
        <v>7337.8112500000007</v>
      </c>
      <c r="AG67" s="241">
        <f>SUM(DB_UtilityFE!BF67:BH67)</f>
        <v>1664634.895</v>
      </c>
      <c r="AH67" s="241">
        <f>SUM(DB_UtilityFE!BI67:BJ67)</f>
        <v>768164.01199999987</v>
      </c>
      <c r="AI67" s="241">
        <f>SUM(DB_UtilityFE!BK67:BM67)</f>
        <v>1.7096758400000001</v>
      </c>
      <c r="AJ67" s="241">
        <f>SUM(DB_UtilityFE!BN67:BP67)</f>
        <v>142.39953599999998</v>
      </c>
      <c r="AK67" s="241">
        <f>SUM(DB_UtilityFE!BQ67:BR67)</f>
        <v>64.705688000000009</v>
      </c>
      <c r="AL67" s="241">
        <f>SUM(DB_UtilityFE!BS67:BU67)</f>
        <v>0</v>
      </c>
      <c r="AM67" s="241">
        <f>SUM(DB_UtilityFE!BV67:BX67)</f>
        <v>0</v>
      </c>
      <c r="AN67" s="241">
        <f>SUM(DB_UtilityFE!BY67:BZ67)</f>
        <v>0</v>
      </c>
      <c r="AO67" s="205">
        <f t="shared" si="0"/>
        <v>92344.367244831024</v>
      </c>
      <c r="AP67" s="205">
        <f t="shared" si="1"/>
        <v>24651951.777275629</v>
      </c>
      <c r="AQ67" s="205">
        <f t="shared" si="2"/>
        <v>4339713.8730699411</v>
      </c>
    </row>
    <row r="68" spans="1:43" x14ac:dyDescent="0.2">
      <c r="A68" s="203">
        <v>25</v>
      </c>
      <c r="B68" s="203" t="s">
        <v>43</v>
      </c>
      <c r="C68" s="203">
        <v>1995</v>
      </c>
      <c r="D68" s="204" t="s">
        <v>201</v>
      </c>
      <c r="E68" s="241">
        <f>SUM(DB_UtilityFE!E68:G68)</f>
        <v>2319.643238733333</v>
      </c>
      <c r="F68" s="241">
        <f>SUM(DB_UtilityFE!H68:J68)</f>
        <v>251306.00175666666</v>
      </c>
      <c r="G68" s="241">
        <f>SUM(DB_UtilityFE!K68:L68)</f>
        <v>123061.84231500002</v>
      </c>
      <c r="H68" s="241">
        <f>SUM(DB_UtilityFE!M68:O68)</f>
        <v>2534.8147514666671</v>
      </c>
      <c r="I68" s="241">
        <f>SUM(DB_UtilityFE!P68:R68)</f>
        <v>618651.61779555562</v>
      </c>
      <c r="J68" s="241">
        <f>SUM(DB_UtilityFE!S68:T68)</f>
        <v>248914.17311327177</v>
      </c>
      <c r="K68" s="241">
        <f>SUM(DB_UtilityFE!U68:V68)</f>
        <v>24604.04024568</v>
      </c>
      <c r="L68" s="241">
        <f>SUM(DB_UtilityFE!W68:X68)</f>
        <v>2907532.8414719999</v>
      </c>
      <c r="M68" s="241">
        <f>SUM(DB_UtilityFE!Y68)</f>
        <v>291814.42751999997</v>
      </c>
      <c r="N68" s="241">
        <f>SUM(DB_UtilityFE!Z68:AA68)</f>
        <v>0</v>
      </c>
      <c r="O68" s="241">
        <f>SUM(DB_UtilityFE!AB68:AC68)</f>
        <v>0</v>
      </c>
      <c r="P68" s="241">
        <f>SUM(DB_UtilityFE!AD68)</f>
        <v>0</v>
      </c>
      <c r="Q68" s="241">
        <f>SUM(DB_UtilityFE!AE68)</f>
        <v>8.5541399999999985</v>
      </c>
      <c r="R68" s="241">
        <f>SUM(DB_UtilityFE!AF68)</f>
        <v>1167.1128000000001</v>
      </c>
      <c r="S68" s="241">
        <f>SUM(DB_UtilityFE!AG68)</f>
        <v>972.59400000000005</v>
      </c>
      <c r="T68" s="241">
        <f>SUM(DB_UtilityFE!AH68:AI68)</f>
        <v>167171.49683687463</v>
      </c>
      <c r="U68" s="241">
        <f>SUM(DB_UtilityFE!AJ68:AK68)</f>
        <v>53477181.227498248</v>
      </c>
      <c r="V68" s="241">
        <f>SUM(DB_UtilityFE!AL68)</f>
        <v>6438487.8782680556</v>
      </c>
      <c r="W68" s="241">
        <f>SUM(DB_UtilityFE!AM68:AN68)</f>
        <v>16813.779839999999</v>
      </c>
      <c r="X68" s="241">
        <f>SUM(DB_UtilityFE!AO68:AP68)</f>
        <v>2147918.0580000002</v>
      </c>
      <c r="Y68" s="241">
        <f>SUM(DB_UtilityFE!AQ68)</f>
        <v>625068.48690000002</v>
      </c>
      <c r="Z68" s="241">
        <f>SUM(DB_UtilityFE!AR68:AS68)</f>
        <v>62.533351498593774</v>
      </c>
      <c r="AA68" s="241">
        <f>SUM(DB_UtilityFE!AT68:AU68)</f>
        <v>17246.781557790633</v>
      </c>
      <c r="AB68" s="241">
        <f>SUM(DB_UtilityFE!AV68:AW68)</f>
        <v>8999.0852927890664</v>
      </c>
      <c r="AC68" s="241">
        <f>SUM(DB_UtilityFE!AX68:AY68)</f>
        <v>6261.0957618181819</v>
      </c>
      <c r="AD68" s="241">
        <f>SUM(DB_UtilityFE!AZ68:BA68)</f>
        <v>1136270.9634545455</v>
      </c>
      <c r="AE68" s="241">
        <f>SUM(DB_UtilityFE!BB68)</f>
        <v>541825.02400000009</v>
      </c>
      <c r="AF68" s="241">
        <f>SUM(DB_UtilityFE!BC68:BE68)</f>
        <v>17109.746500000001</v>
      </c>
      <c r="AG68" s="241">
        <f>SUM(DB_UtilityFE!BF68:BH68)</f>
        <v>3881468.2060000002</v>
      </c>
      <c r="AH68" s="241">
        <f>SUM(DB_UtilityFE!BI68:BJ68)</f>
        <v>1791146.0335999997</v>
      </c>
      <c r="AI68" s="241">
        <f>SUM(DB_UtilityFE!BK68:BM68)</f>
        <v>33.338678880000003</v>
      </c>
      <c r="AJ68" s="241">
        <f>SUM(DB_UtilityFE!BN68:BP68)</f>
        <v>2776.7909520000003</v>
      </c>
      <c r="AK68" s="241">
        <f>SUM(DB_UtilityFE!BQ68:BR68)</f>
        <v>1261.7609160000002</v>
      </c>
      <c r="AL68" s="241">
        <f>SUM(DB_UtilityFE!BS68:BU68)</f>
        <v>0</v>
      </c>
      <c r="AM68" s="241">
        <f>SUM(DB_UtilityFE!BV68:BX68)</f>
        <v>0</v>
      </c>
      <c r="AN68" s="241">
        <f>SUM(DB_UtilityFE!BY68:BZ68)</f>
        <v>0</v>
      </c>
      <c r="AO68" s="205">
        <f t="shared" ref="AO68:AO110" si="3">SUM(E68,H68,K68,N68,Q68,T68,W68,Z68,AC68,AF68,AI68,AL68)</f>
        <v>236919.04334495144</v>
      </c>
      <c r="AP68" s="205">
        <f t="shared" ref="AP68:AP110" si="4">SUM(F68,I68,L68,O68,R68,U68,X68,AA68,AD68,AG68,AJ68,AM68)</f>
        <v>64441519.601286799</v>
      </c>
      <c r="AQ68" s="205">
        <f t="shared" ref="AQ68:AQ110" si="5">SUM(G68,J68,M68,P68,S68,V68,Y68,AB68,AE68,AH68,AK68,AN68)</f>
        <v>10071551.305925118</v>
      </c>
    </row>
    <row r="69" spans="1:43" x14ac:dyDescent="0.2">
      <c r="A69" s="203">
        <v>26</v>
      </c>
      <c r="B69" s="203" t="s">
        <v>44</v>
      </c>
      <c r="C69" s="203">
        <v>1995</v>
      </c>
      <c r="D69" s="204" t="s">
        <v>201</v>
      </c>
      <c r="E69" s="241">
        <f>SUM(DB_UtilityFE!E69:G69)</f>
        <v>403.00156820000001</v>
      </c>
      <c r="F69" s="241">
        <f>SUM(DB_UtilityFE!H69:J69)</f>
        <v>43660.469470000004</v>
      </c>
      <c r="G69" s="241">
        <f>SUM(DB_UtilityFE!K69:L69)</f>
        <v>21380.061645000002</v>
      </c>
      <c r="H69" s="241">
        <f>SUM(DB_UtilityFE!M69:O69)</f>
        <v>1620.3323582666667</v>
      </c>
      <c r="I69" s="241">
        <f>SUM(DB_UtilityFE!P69:R69)</f>
        <v>395461.33863555558</v>
      </c>
      <c r="J69" s="241">
        <f>SUM(DB_UtilityFE!S69:T69)</f>
        <v>159113.67443844103</v>
      </c>
      <c r="K69" s="241">
        <f>SUM(DB_UtilityFE!U69:V69)</f>
        <v>66258.990398160007</v>
      </c>
      <c r="L69" s="241">
        <f>SUM(DB_UtilityFE!W69:X69)</f>
        <v>7830022.577664</v>
      </c>
      <c r="M69" s="241">
        <f>SUM(DB_UtilityFE!Y69)</f>
        <v>785859.93023999978</v>
      </c>
      <c r="N69" s="241">
        <f>SUM(DB_UtilityFE!Z69:AA69)</f>
        <v>3.6378900000000005</v>
      </c>
      <c r="O69" s="241">
        <f>SUM(DB_UtilityFE!AB69:AC69)</f>
        <v>582.91200000000003</v>
      </c>
      <c r="P69" s="241">
        <f>SUM(DB_UtilityFE!AD69)</f>
        <v>83.371500000000012</v>
      </c>
      <c r="Q69" s="241">
        <f>SUM(DB_UtilityFE!AE69)</f>
        <v>732.48272999999995</v>
      </c>
      <c r="R69" s="241">
        <f>SUM(DB_UtilityFE!AF69)</f>
        <v>99938.739600000015</v>
      </c>
      <c r="S69" s="241">
        <f>SUM(DB_UtilityFE!AG69)</f>
        <v>83282.28300000001</v>
      </c>
      <c r="T69" s="241">
        <f>SUM(DB_UtilityFE!AH69:AI69)</f>
        <v>293275.29059626843</v>
      </c>
      <c r="U69" s="241">
        <f>SUM(DB_UtilityFE!AJ69:AK69)</f>
        <v>93817045.139386401</v>
      </c>
      <c r="V69" s="241">
        <f>SUM(DB_UtilityFE!AL69)</f>
        <v>11295283.222487159</v>
      </c>
      <c r="W69" s="241">
        <f>SUM(DB_UtilityFE!AM69:AN69)</f>
        <v>36848.391360000001</v>
      </c>
      <c r="X69" s="241">
        <f>SUM(DB_UtilityFE!AO69:AP69)</f>
        <v>4707289.2570000002</v>
      </c>
      <c r="Y69" s="241">
        <f>SUM(DB_UtilityFE!AQ69)</f>
        <v>1369874.4988500001</v>
      </c>
      <c r="Z69" s="241">
        <f>SUM(DB_UtilityFE!AR69:AS69)</f>
        <v>106.66637502609377</v>
      </c>
      <c r="AA69" s="241">
        <f>SUM(DB_UtilityFE!AT69:AU69)</f>
        <v>29418.728175440632</v>
      </c>
      <c r="AB69" s="241">
        <f>SUM(DB_UtilityFE!AV69:AW69)</f>
        <v>15350.205669914067</v>
      </c>
      <c r="AC69" s="241">
        <f>SUM(DB_UtilityFE!AX69:AY69)</f>
        <v>16467.771900454543</v>
      </c>
      <c r="AD69" s="241">
        <f>SUM(DB_UtilityFE!AZ69:BA69)</f>
        <v>2988590.4568636362</v>
      </c>
      <c r="AE69" s="241">
        <f>SUM(DB_UtilityFE!BB69)</f>
        <v>1425094.1440000001</v>
      </c>
      <c r="AF69" s="241">
        <f>SUM(DB_UtilityFE!BC69:BE69)</f>
        <v>27894.328000000001</v>
      </c>
      <c r="AG69" s="241">
        <f>SUM(DB_UtilityFE!BF69:BH69)</f>
        <v>6328027.5519999992</v>
      </c>
      <c r="AH69" s="241">
        <f>SUM(DB_UtilityFE!BI69:BJ69)</f>
        <v>2920137.6511999993</v>
      </c>
      <c r="AI69" s="241">
        <f>SUM(DB_UtilityFE!BK69:BM69)</f>
        <v>85.056373040000011</v>
      </c>
      <c r="AJ69" s="241">
        <f>SUM(DB_UtilityFE!BN69:BP69)</f>
        <v>7084.3769160000011</v>
      </c>
      <c r="AK69" s="241">
        <f>SUM(DB_UtilityFE!BQ69:BR69)</f>
        <v>3219.1079780000009</v>
      </c>
      <c r="AL69" s="241">
        <f>SUM(DB_UtilityFE!BS69:BU69)</f>
        <v>0</v>
      </c>
      <c r="AM69" s="241">
        <f>SUM(DB_UtilityFE!BV69:BX69)</f>
        <v>0</v>
      </c>
      <c r="AN69" s="241">
        <f>SUM(DB_UtilityFE!BY69:BZ69)</f>
        <v>0</v>
      </c>
      <c r="AO69" s="205">
        <f t="shared" si="3"/>
        <v>443695.94954941579</v>
      </c>
      <c r="AP69" s="205">
        <f t="shared" si="4"/>
        <v>116247121.54771104</v>
      </c>
      <c r="AQ69" s="205">
        <f t="shared" si="5"/>
        <v>18078678.151008513</v>
      </c>
    </row>
    <row r="70" spans="1:43" x14ac:dyDescent="0.2">
      <c r="A70" s="203">
        <v>27</v>
      </c>
      <c r="B70" s="203" t="s">
        <v>45</v>
      </c>
      <c r="C70" s="203">
        <v>1995</v>
      </c>
      <c r="D70" s="204" t="s">
        <v>201</v>
      </c>
      <c r="E70" s="241">
        <f>SUM(DB_UtilityFE!E70:G70)</f>
        <v>741.42479179999998</v>
      </c>
      <c r="F70" s="241">
        <f>SUM(DB_UtilityFE!H70:J70)</f>
        <v>80324.636530000003</v>
      </c>
      <c r="G70" s="241">
        <f>SUM(DB_UtilityFE!K70:L70)</f>
        <v>39334.109355000001</v>
      </c>
      <c r="H70" s="241">
        <f>SUM(DB_UtilityFE!M70:O70)</f>
        <v>1193.3724525333334</v>
      </c>
      <c r="I70" s="241">
        <f>SUM(DB_UtilityFE!P70:R70)</f>
        <v>291256.70740444446</v>
      </c>
      <c r="J70" s="241">
        <f>SUM(DB_UtilityFE!S70:T70)</f>
        <v>117186.99248795898</v>
      </c>
      <c r="K70" s="241">
        <f>SUM(DB_UtilityFE!U70:V70)</f>
        <v>8281.8705261600007</v>
      </c>
      <c r="L70" s="241">
        <f>SUM(DB_UtilityFE!W70:X70)</f>
        <v>978693.34886400006</v>
      </c>
      <c r="M70" s="241">
        <f>SUM(DB_UtilityFE!Y70)</f>
        <v>98226.522239999991</v>
      </c>
      <c r="N70" s="241">
        <f>SUM(DB_UtilityFE!Z70:AA70)</f>
        <v>0</v>
      </c>
      <c r="O70" s="241">
        <f>SUM(DB_UtilityFE!AB70:AC70)</f>
        <v>0</v>
      </c>
      <c r="P70" s="241">
        <f>SUM(DB_UtilityFE!AD70)</f>
        <v>0</v>
      </c>
      <c r="Q70" s="241">
        <f>SUM(DB_UtilityFE!AE70)</f>
        <v>5.7947399999999991</v>
      </c>
      <c r="R70" s="241">
        <f>SUM(DB_UtilityFE!AF70)</f>
        <v>790.62480000000005</v>
      </c>
      <c r="S70" s="241">
        <f>SUM(DB_UtilityFE!AG70)</f>
        <v>658.85400000000004</v>
      </c>
      <c r="T70" s="241">
        <f>SUM(DB_UtilityFE!AH70:AI70)</f>
        <v>393331.61960143229</v>
      </c>
      <c r="U70" s="241">
        <f>SUM(DB_UtilityFE!AJ70:AK70)</f>
        <v>125824477.86811624</v>
      </c>
      <c r="V70" s="241">
        <f>SUM(DB_UtilityFE!AL70)</f>
        <v>15148879.521097608</v>
      </c>
      <c r="W70" s="241">
        <f>SUM(DB_UtilityFE!AM70:AN70)</f>
        <v>20522.377919999999</v>
      </c>
      <c r="X70" s="241">
        <f>SUM(DB_UtilityFE!AO70:AP70)</f>
        <v>2621682.1290000002</v>
      </c>
      <c r="Y70" s="241">
        <f>SUM(DB_UtilityFE!AQ70)</f>
        <v>762939.19845000003</v>
      </c>
      <c r="Z70" s="241">
        <f>SUM(DB_UtilityFE!AR70:AS70)</f>
        <v>217.38901246875002</v>
      </c>
      <c r="AA70" s="241">
        <f>SUM(DB_UtilityFE!AT70:AU70)</f>
        <v>59956.178923125015</v>
      </c>
      <c r="AB70" s="241">
        <f>SUM(DB_UtilityFE!AV70:AW70)</f>
        <v>31284.142270312506</v>
      </c>
      <c r="AC70" s="241">
        <f>SUM(DB_UtilityFE!AX70:AY70)</f>
        <v>10802.086435545454</v>
      </c>
      <c r="AD70" s="241">
        <f>SUM(DB_UtilityFE!AZ70:BA70)</f>
        <v>1960375.2487363636</v>
      </c>
      <c r="AE70" s="241">
        <f>SUM(DB_UtilityFE!BB70)</f>
        <v>934794.95680000004</v>
      </c>
      <c r="AF70" s="241">
        <f>SUM(DB_UtilityFE!BC70:BE70)</f>
        <v>9069.4835000000003</v>
      </c>
      <c r="AG70" s="241">
        <f>SUM(DB_UtilityFE!BF70:BH70)</f>
        <v>2057477.1140000001</v>
      </c>
      <c r="AH70" s="241">
        <f>SUM(DB_UtilityFE!BI70:BJ70)</f>
        <v>949445.35840000003</v>
      </c>
      <c r="AI70" s="241">
        <f>SUM(DB_UtilityFE!BK70:BM70)</f>
        <v>37.61286848000001</v>
      </c>
      <c r="AJ70" s="241">
        <f>SUM(DB_UtilityFE!BN70:BP70)</f>
        <v>3132.789792</v>
      </c>
      <c r="AK70" s="241">
        <f>SUM(DB_UtilityFE!BQ70:BR70)</f>
        <v>1423.5251360000002</v>
      </c>
      <c r="AL70" s="241">
        <f>SUM(DB_UtilityFE!BS70:BU70)</f>
        <v>0</v>
      </c>
      <c r="AM70" s="241">
        <f>SUM(DB_UtilityFE!BV70:BX70)</f>
        <v>0</v>
      </c>
      <c r="AN70" s="241">
        <f>SUM(DB_UtilityFE!BY70:BZ70)</f>
        <v>0</v>
      </c>
      <c r="AO70" s="205">
        <f t="shared" si="3"/>
        <v>444203.03184841981</v>
      </c>
      <c r="AP70" s="205">
        <f t="shared" si="4"/>
        <v>133878166.64616618</v>
      </c>
      <c r="AQ70" s="205">
        <f t="shared" si="5"/>
        <v>18084173.180236876</v>
      </c>
    </row>
    <row r="71" spans="1:43" x14ac:dyDescent="0.2">
      <c r="A71" s="203">
        <v>28</v>
      </c>
      <c r="B71" s="203" t="s">
        <v>46</v>
      </c>
      <c r="C71" s="203">
        <v>1995</v>
      </c>
      <c r="D71" s="204" t="s">
        <v>201</v>
      </c>
      <c r="E71" s="241">
        <f>SUM(DB_UtilityFE!E71:G71)</f>
        <v>100.5460302</v>
      </c>
      <c r="F71" s="241">
        <f>SUM(DB_UtilityFE!H71:J71)</f>
        <v>10892.97717</v>
      </c>
      <c r="G71" s="241">
        <f>SUM(DB_UtilityFE!K71:L71)</f>
        <v>5334.1735950000002</v>
      </c>
      <c r="H71" s="241">
        <f>SUM(DB_UtilityFE!M71:O71)</f>
        <v>697.41401293333342</v>
      </c>
      <c r="I71" s="241">
        <f>SUM(DB_UtilityFE!P71:R71)</f>
        <v>170212.16525777779</v>
      </c>
      <c r="J71" s="241">
        <f>SUM(DB_UtilityFE!S71:T71)</f>
        <v>68484.780691158972</v>
      </c>
      <c r="K71" s="241">
        <f>SUM(DB_UtilityFE!U71:V71)</f>
        <v>4477.1220345600004</v>
      </c>
      <c r="L71" s="241">
        <f>SUM(DB_UtilityFE!W71:X71)</f>
        <v>529074.86822400009</v>
      </c>
      <c r="M71" s="241">
        <f>SUM(DB_UtilityFE!Y71)</f>
        <v>53100.579839999991</v>
      </c>
      <c r="N71" s="241">
        <f>SUM(DB_UtilityFE!Z71:AA71)</f>
        <v>0</v>
      </c>
      <c r="O71" s="241">
        <f>SUM(DB_UtilityFE!AB71:AC71)</f>
        <v>0</v>
      </c>
      <c r="P71" s="241">
        <f>SUM(DB_UtilityFE!AD71)</f>
        <v>0</v>
      </c>
      <c r="Q71" s="241">
        <f>SUM(DB_UtilityFE!AE71)</f>
        <v>4.001129999999999</v>
      </c>
      <c r="R71" s="241">
        <f>SUM(DB_UtilityFE!AF71)</f>
        <v>545.9076</v>
      </c>
      <c r="S71" s="241">
        <f>SUM(DB_UtilityFE!AG71)</f>
        <v>454.923</v>
      </c>
      <c r="T71" s="241">
        <f>SUM(DB_UtilityFE!AH71:AI71)</f>
        <v>12641.251245078098</v>
      </c>
      <c r="U71" s="241">
        <f>SUM(DB_UtilityFE!AJ71:AK71)</f>
        <v>4043862.1210351177</v>
      </c>
      <c r="V71" s="241">
        <f>SUM(DB_UtilityFE!AL71)</f>
        <v>486868.54187228391</v>
      </c>
      <c r="W71" s="241">
        <f>SUM(DB_UtilityFE!AM71:AN71)</f>
        <v>6195.2626559999999</v>
      </c>
      <c r="X71" s="241">
        <f>SUM(DB_UtilityFE!AO71:AP71)</f>
        <v>791429.21219999995</v>
      </c>
      <c r="Y71" s="241">
        <f>SUM(DB_UtilityFE!AQ71)</f>
        <v>230314.86621000004</v>
      </c>
      <c r="Z71" s="241">
        <f>SUM(DB_UtilityFE!AR71:AS71)</f>
        <v>3598.586359947657</v>
      </c>
      <c r="AA71" s="241">
        <f>SUM(DB_UtilityFE!AT71:AU71)</f>
        <v>992494.90678998455</v>
      </c>
      <c r="AB71" s="241">
        <f>SUM(DB_UtilityFE!AV71:AW71)</f>
        <v>517867.42291214853</v>
      </c>
      <c r="AC71" s="241">
        <f>SUM(DB_UtilityFE!AX71:AY71)</f>
        <v>8284.8011498181822</v>
      </c>
      <c r="AD71" s="241">
        <f>SUM(DB_UtilityFE!AZ71:BA71)</f>
        <v>1503535.3782545454</v>
      </c>
      <c r="AE71" s="241">
        <f>SUM(DB_UtilityFE!BB71)</f>
        <v>716953.19040000008</v>
      </c>
      <c r="AF71" s="241">
        <f>SUM(DB_UtilityFE!BC71:BE71)</f>
        <v>7418.9307499999995</v>
      </c>
      <c r="AG71" s="241">
        <f>SUM(DB_UtilityFE!BF71:BH71)</f>
        <v>1683037.4329999997</v>
      </c>
      <c r="AH71" s="241">
        <f>SUM(DB_UtilityFE!BI71:BJ71)</f>
        <v>776656.06479999993</v>
      </c>
      <c r="AI71" s="241">
        <f>SUM(DB_UtilityFE!BK71:BM71)</f>
        <v>36.330611600000005</v>
      </c>
      <c r="AJ71" s="241">
        <f>SUM(DB_UtilityFE!BN71:BP71)</f>
        <v>3025.9901399999999</v>
      </c>
      <c r="AK71" s="241">
        <f>SUM(DB_UtilityFE!BQ71:BR71)</f>
        <v>1374.99587</v>
      </c>
      <c r="AL71" s="241">
        <f>SUM(DB_UtilityFE!BS71:BU71)</f>
        <v>0</v>
      </c>
      <c r="AM71" s="241">
        <f>SUM(DB_UtilityFE!BV71:BX71)</f>
        <v>0</v>
      </c>
      <c r="AN71" s="241">
        <f>SUM(DB_UtilityFE!BY71:BZ71)</f>
        <v>0</v>
      </c>
      <c r="AO71" s="205">
        <f t="shared" si="3"/>
        <v>43454.245980137275</v>
      </c>
      <c r="AP71" s="205">
        <f t="shared" si="4"/>
        <v>9728110.9596714266</v>
      </c>
      <c r="AQ71" s="205">
        <f t="shared" si="5"/>
        <v>2857409.5391905918</v>
      </c>
    </row>
    <row r="72" spans="1:43" x14ac:dyDescent="0.2">
      <c r="A72" s="203">
        <v>29</v>
      </c>
      <c r="B72" s="203" t="s">
        <v>47</v>
      </c>
      <c r="C72" s="203">
        <v>1995</v>
      </c>
      <c r="D72" s="204" t="s">
        <v>201</v>
      </c>
      <c r="E72" s="241">
        <f>SUM(DB_UtilityFE!E72:G72)</f>
        <v>11927.3750134</v>
      </c>
      <c r="F72" s="241">
        <f>SUM(DB_UtilityFE!H72:J72)</f>
        <v>1292190.4868900001</v>
      </c>
      <c r="G72" s="241">
        <f>SUM(DB_UtilityFE!K72:L72)</f>
        <v>632771.76361500006</v>
      </c>
      <c r="H72" s="241">
        <f>SUM(DB_UtilityFE!M72:O72)</f>
        <v>7383.2208529333329</v>
      </c>
      <c r="I72" s="241">
        <f>SUM(DB_UtilityFE!P72:R72)</f>
        <v>1801962.6572577776</v>
      </c>
      <c r="J72" s="241">
        <f>SUM(DB_UtilityFE!S72:T72)</f>
        <v>725018.78587269736</v>
      </c>
      <c r="K72" s="241">
        <f>SUM(DB_UtilityFE!U72:V72)</f>
        <v>33799.855647600001</v>
      </c>
      <c r="L72" s="241">
        <f>SUM(DB_UtilityFE!W72:X72)</f>
        <v>3994229.7830399992</v>
      </c>
      <c r="M72" s="241">
        <f>SUM(DB_UtilityFE!Y72)</f>
        <v>400880.72639999999</v>
      </c>
      <c r="N72" s="241">
        <f>SUM(DB_UtilityFE!Z72:AA72)</f>
        <v>87102.808690000005</v>
      </c>
      <c r="O72" s="241">
        <f>SUM(DB_UtilityFE!AB72:AC72)</f>
        <v>13956791.551999997</v>
      </c>
      <c r="P72" s="241">
        <f>SUM(DB_UtilityFE!AD72)</f>
        <v>1996182.3515000001</v>
      </c>
      <c r="Q72" s="241">
        <f>SUM(DB_UtilityFE!AE72)</f>
        <v>13188.138389999998</v>
      </c>
      <c r="R72" s="241">
        <f>SUM(DB_UtilityFE!AF72)</f>
        <v>1799367.9228000001</v>
      </c>
      <c r="S72" s="241">
        <f>SUM(DB_UtilityFE!AG72)</f>
        <v>1499473.2690000001</v>
      </c>
      <c r="T72" s="241">
        <f>SUM(DB_UtilityFE!AH72:AI72)</f>
        <v>28394.117349595363</v>
      </c>
      <c r="U72" s="241">
        <f>SUM(DB_UtilityFE!AJ72:AK72)</f>
        <v>9083111.5831956044</v>
      </c>
      <c r="V72" s="241">
        <f>SUM(DB_UtilityFE!AL72)</f>
        <v>1093578.6532310641</v>
      </c>
      <c r="W72" s="241">
        <f>SUM(DB_UtilityFE!AM72:AN72)</f>
        <v>83595.608447999999</v>
      </c>
      <c r="X72" s="241">
        <f>SUM(DB_UtilityFE!AO72:AP72)</f>
        <v>10679128.5876</v>
      </c>
      <c r="Y72" s="241">
        <f>SUM(DB_UtilityFE!AQ72)</f>
        <v>3107747.3941800003</v>
      </c>
      <c r="Z72" s="241">
        <f>SUM(DB_UtilityFE!AR72:AS72)</f>
        <v>2214.4569133935947</v>
      </c>
      <c r="AA72" s="241">
        <f>SUM(DB_UtilityFE!AT72:AU72)</f>
        <v>610750.1635394909</v>
      </c>
      <c r="AB72" s="241">
        <f>SUM(DB_UtilityFE!AV72:AW72)</f>
        <v>318679.33132103918</v>
      </c>
      <c r="AC72" s="241">
        <f>SUM(DB_UtilityFE!AX72:AY72)</f>
        <v>48364.100606272725</v>
      </c>
      <c r="AD72" s="241">
        <f>SUM(DB_UtilityFE!AZ72:BA72)</f>
        <v>8777173.4027181827</v>
      </c>
      <c r="AE72" s="241">
        <f>SUM(DB_UtilityFE!BB72)</f>
        <v>4185350.4512000005</v>
      </c>
      <c r="AF72" s="241">
        <f>SUM(DB_UtilityFE!BC72:BE72)</f>
        <v>80328.921750000009</v>
      </c>
      <c r="AG72" s="241">
        <f>SUM(DB_UtilityFE!BF72:BH72)</f>
        <v>18223189.677000001</v>
      </c>
      <c r="AH72" s="241">
        <f>SUM(DB_UtilityFE!BI72:BJ72)</f>
        <v>8409290.5511999987</v>
      </c>
      <c r="AI72" s="241">
        <f>SUM(DB_UtilityFE!BK72:BM72)</f>
        <v>308306.27164616005</v>
      </c>
      <c r="AJ72" s="241">
        <f>SUM(DB_UtilityFE!BN72:BP72)</f>
        <v>25678943.926764004</v>
      </c>
      <c r="AK72" s="241">
        <f>SUM(DB_UtilityFE!BQ72:BR72)</f>
        <v>11668392.893462002</v>
      </c>
      <c r="AL72" s="241">
        <f>SUM(DB_UtilityFE!BS72:BU72)</f>
        <v>63.123208000000005</v>
      </c>
      <c r="AM72" s="241">
        <f>SUM(DB_UtilityFE!BV72:BX72)</f>
        <v>15588.838500000002</v>
      </c>
      <c r="AN72" s="241">
        <f>SUM(DB_UtilityFE!BY72:BZ72)</f>
        <v>4785.3298000000004</v>
      </c>
      <c r="AO72" s="205">
        <f t="shared" si="3"/>
        <v>704667.99851535505</v>
      </c>
      <c r="AP72" s="205">
        <f t="shared" si="4"/>
        <v>95912428.581305057</v>
      </c>
      <c r="AQ72" s="205">
        <f t="shared" si="5"/>
        <v>34042151.500781804</v>
      </c>
    </row>
    <row r="73" spans="1:43" x14ac:dyDescent="0.2">
      <c r="A73" s="203">
        <v>31</v>
      </c>
      <c r="B73" s="203" t="s">
        <v>48</v>
      </c>
      <c r="C73" s="203">
        <v>1995</v>
      </c>
      <c r="D73" s="204" t="s">
        <v>202</v>
      </c>
      <c r="E73" s="241">
        <f>SUM(DB_UtilityFE!E73:G73)</f>
        <v>12718.936579066665</v>
      </c>
      <c r="F73" s="241">
        <f>SUM(DB_UtilityFE!H73:J73)</f>
        <v>1377946.8518733333</v>
      </c>
      <c r="G73" s="241">
        <f>SUM(DB_UtilityFE!K73:L73)</f>
        <v>674765.73189000005</v>
      </c>
      <c r="H73" s="241">
        <f>SUM(DB_UtilityFE!M73:O73)</f>
        <v>21049.966947866669</v>
      </c>
      <c r="I73" s="241">
        <f>SUM(DB_UtilityFE!P73:R73)</f>
        <v>5137494.2091155555</v>
      </c>
      <c r="J73" s="241">
        <f>SUM(DB_UtilityFE!S73:T73)</f>
        <v>2067068.2596660103</v>
      </c>
      <c r="K73" s="241">
        <f>SUM(DB_UtilityFE!U73:V73)</f>
        <v>51211.109459159998</v>
      </c>
      <c r="L73" s="241">
        <f>SUM(DB_UtilityFE!W73:X73)</f>
        <v>6051769.5920639997</v>
      </c>
      <c r="M73" s="241">
        <f>SUM(DB_UtilityFE!Y73)</f>
        <v>607385.63423999993</v>
      </c>
      <c r="N73" s="241">
        <f>SUM(DB_UtilityFE!Z73:AA73)</f>
        <v>20.210500000000003</v>
      </c>
      <c r="O73" s="241">
        <f>SUM(DB_UtilityFE!AB73:AC73)</f>
        <v>3238.4</v>
      </c>
      <c r="P73" s="241">
        <f>SUM(DB_UtilityFE!AD73)</f>
        <v>463.17500000000001</v>
      </c>
      <c r="Q73" s="241">
        <f>SUM(DB_UtilityFE!AE73)</f>
        <v>207878.98509</v>
      </c>
      <c r="R73" s="241">
        <f>SUM(DB_UtilityFE!AF73)</f>
        <v>28362667.006800003</v>
      </c>
      <c r="S73" s="241">
        <f>SUM(DB_UtilityFE!AG73)</f>
        <v>23635555.839000002</v>
      </c>
      <c r="T73" s="241">
        <f>SUM(DB_UtilityFE!AH73:AI73)</f>
        <v>226148.27253077563</v>
      </c>
      <c r="U73" s="241">
        <f>SUM(DB_UtilityFE!AJ73:AK73)</f>
        <v>72343505.82034336</v>
      </c>
      <c r="V73" s="241">
        <f>SUM(DB_UtilityFE!AL73)</f>
        <v>8709935.2397464681</v>
      </c>
      <c r="W73" s="241">
        <f>SUM(DB_UtilityFE!AM73:AN73)</f>
        <v>64772.231039999999</v>
      </c>
      <c r="X73" s="241">
        <f>SUM(DB_UtilityFE!AO73:AP73)</f>
        <v>8274489.4979999997</v>
      </c>
      <c r="Y73" s="241">
        <f>SUM(DB_UtilityFE!AQ73)</f>
        <v>2407970.1789000002</v>
      </c>
      <c r="Z73" s="241">
        <f>SUM(DB_UtilityFE!AR73:AS73)</f>
        <v>4425.1088249789082</v>
      </c>
      <c r="AA73" s="241">
        <f>SUM(DB_UtilityFE!AT73:AU73)</f>
        <v>1220450.9025168598</v>
      </c>
      <c r="AB73" s="241">
        <f>SUM(DB_UtilityFE!AV73:AW73)</f>
        <v>636811.09026683611</v>
      </c>
      <c r="AC73" s="241">
        <f>SUM(DB_UtilityFE!AX73:AY73)</f>
        <v>17323.681154090911</v>
      </c>
      <c r="AD73" s="241">
        <f>SUM(DB_UtilityFE!AZ73:BA73)</f>
        <v>3143921.8667727271</v>
      </c>
      <c r="AE73" s="241">
        <f>SUM(DB_UtilityFE!BB73)</f>
        <v>1499163.1359999999</v>
      </c>
      <c r="AF73" s="241">
        <f>SUM(DB_UtilityFE!BC73:BE73)</f>
        <v>412647.08100000001</v>
      </c>
      <c r="AG73" s="241">
        <f>SUM(DB_UtilityFE!BF73:BH73)</f>
        <v>93611937.80399999</v>
      </c>
      <c r="AH73" s="241">
        <f>SUM(DB_UtilityFE!BI73:BJ73)</f>
        <v>43198254.422399998</v>
      </c>
      <c r="AI73" s="241">
        <f>SUM(DB_UtilityFE!BK73:BM73)</f>
        <v>369674.23108504008</v>
      </c>
      <c r="AJ73" s="241">
        <f>SUM(DB_UtilityFE!BN73:BP73)</f>
        <v>30790304.071716003</v>
      </c>
      <c r="AK73" s="241">
        <f>SUM(DB_UtilityFE!BQ73:BR73)</f>
        <v>13990971.211378004</v>
      </c>
      <c r="AL73" s="241">
        <f>SUM(DB_UtilityFE!BS73:BU73)</f>
        <v>1438.3430720000001</v>
      </c>
      <c r="AM73" s="241">
        <f>SUM(DB_UtilityFE!BV73:BX73)</f>
        <v>355211.63399999996</v>
      </c>
      <c r="AN73" s="241">
        <f>SUM(DB_UtilityFE!BY73:BZ73)</f>
        <v>109039.86320000001</v>
      </c>
      <c r="AO73" s="205">
        <f t="shared" si="3"/>
        <v>1389308.1572829788</v>
      </c>
      <c r="AP73" s="205">
        <f t="shared" si="4"/>
        <v>250672937.65720183</v>
      </c>
      <c r="AQ73" s="205">
        <f t="shared" si="5"/>
        <v>97537383.781687319</v>
      </c>
    </row>
    <row r="74" spans="1:43" x14ac:dyDescent="0.2">
      <c r="A74" s="203">
        <v>32</v>
      </c>
      <c r="B74" s="203" t="s">
        <v>49</v>
      </c>
      <c r="C74" s="203">
        <v>1995</v>
      </c>
      <c r="D74" s="204" t="s">
        <v>202</v>
      </c>
      <c r="E74" s="241">
        <f>SUM(DB_UtilityFE!E74:G74)</f>
        <v>0.54496493333333329</v>
      </c>
      <c r="F74" s="241">
        <f>SUM(DB_UtilityFE!H74:J74)</f>
        <v>59.040526666666672</v>
      </c>
      <c r="G74" s="241">
        <f>SUM(DB_UtilityFE!K74:L74)</f>
        <v>28.91151</v>
      </c>
      <c r="H74" s="241">
        <f>SUM(DB_UtilityFE!M74:O74)</f>
        <v>2134.0440702666669</v>
      </c>
      <c r="I74" s="241">
        <f>SUM(DB_UtilityFE!P74:R74)</f>
        <v>520838.77756888897</v>
      </c>
      <c r="J74" s="241">
        <f>SUM(DB_UtilityFE!S74:T74)</f>
        <v>209559.22511905641</v>
      </c>
      <c r="K74" s="241">
        <f>SUM(DB_UtilityFE!U74:V74)</f>
        <v>27245.220150959998</v>
      </c>
      <c r="L74" s="241">
        <f>SUM(DB_UtilityFE!W74:X74)</f>
        <v>3219648.9507839992</v>
      </c>
      <c r="M74" s="241">
        <f>SUM(DB_UtilityFE!Y74)</f>
        <v>323139.94943999994</v>
      </c>
      <c r="N74" s="241">
        <f>SUM(DB_UtilityFE!Z74:AA74)</f>
        <v>2491.9546500000001</v>
      </c>
      <c r="O74" s="241">
        <f>SUM(DB_UtilityFE!AB74:AC74)</f>
        <v>399294.72000000003</v>
      </c>
      <c r="P74" s="241">
        <f>SUM(DB_UtilityFE!AD74)</f>
        <v>57109.477500000008</v>
      </c>
      <c r="Q74" s="241">
        <f>SUM(DB_UtilityFE!AE74)</f>
        <v>91850.354189999998</v>
      </c>
      <c r="R74" s="241">
        <f>SUM(DB_UtilityFE!AF74)</f>
        <v>12531911.338800002</v>
      </c>
      <c r="S74" s="241">
        <f>SUM(DB_UtilityFE!AG74)</f>
        <v>10443259.449000001</v>
      </c>
      <c r="T74" s="241">
        <f>SUM(DB_UtilityFE!AH74:AI74)</f>
        <v>34132.138384782185</v>
      </c>
      <c r="U74" s="241">
        <f>SUM(DB_UtilityFE!AJ74:AK74)</f>
        <v>10918670.853717117</v>
      </c>
      <c r="V74" s="241">
        <f>SUM(DB_UtilityFE!AL74)</f>
        <v>1314574.3347876361</v>
      </c>
      <c r="W74" s="241">
        <f>SUM(DB_UtilityFE!AM74:AN74)</f>
        <v>6670.4415360000003</v>
      </c>
      <c r="X74" s="241">
        <f>SUM(DB_UtilityFE!AO74:AP74)</f>
        <v>852132.11819999991</v>
      </c>
      <c r="Y74" s="241">
        <f>SUM(DB_UtilityFE!AQ74)</f>
        <v>247980.09951000003</v>
      </c>
      <c r="Z74" s="241">
        <f>SUM(DB_UtilityFE!AR74:AS74)</f>
        <v>173.36843153390635</v>
      </c>
      <c r="AA74" s="241">
        <f>SUM(DB_UtilityFE!AT74:AU74)</f>
        <v>47815.244122159398</v>
      </c>
      <c r="AB74" s="241">
        <f>SUM(DB_UtilityFE!AV74:AW74)</f>
        <v>24949.203346085949</v>
      </c>
      <c r="AC74" s="241">
        <f>SUM(DB_UtilityFE!AX74:AY74)</f>
        <v>8641.9027299090922</v>
      </c>
      <c r="AD74" s="241">
        <f>SUM(DB_UtilityFE!AZ74:BA74)</f>
        <v>1568342.5896272729</v>
      </c>
      <c r="AE74" s="241">
        <f>SUM(DB_UtilityFE!BB74)</f>
        <v>747856.17920000013</v>
      </c>
      <c r="AF74" s="241">
        <f>SUM(DB_UtilityFE!BC74:BE74)</f>
        <v>10146.540250000002</v>
      </c>
      <c r="AG74" s="241">
        <f>SUM(DB_UtilityFE!BF74:BH74)</f>
        <v>2301815.1310000001</v>
      </c>
      <c r="AH74" s="241">
        <f>SUM(DB_UtilityFE!BI74:BJ74)</f>
        <v>1062197.8136</v>
      </c>
      <c r="AI74" s="241">
        <f>SUM(DB_UtilityFE!BK74:BM74)</f>
        <v>2.9919327200000003</v>
      </c>
      <c r="AJ74" s="241">
        <f>SUM(DB_UtilityFE!BN74:BP74)</f>
        <v>249.19918799999999</v>
      </c>
      <c r="AK74" s="241">
        <f>SUM(DB_UtilityFE!BQ74:BR74)</f>
        <v>113.23495400000002</v>
      </c>
      <c r="AL74" s="241">
        <f>SUM(DB_UtilityFE!BS74:BU74)</f>
        <v>1.6655199999999999</v>
      </c>
      <c r="AM74" s="241">
        <f>SUM(DB_UtilityFE!BV74:BX74)</f>
        <v>411.315</v>
      </c>
      <c r="AN74" s="241">
        <f>SUM(DB_UtilityFE!BY74:BZ74)</f>
        <v>126.262</v>
      </c>
      <c r="AO74" s="205">
        <f t="shared" si="3"/>
        <v>183491.16681110518</v>
      </c>
      <c r="AP74" s="205">
        <f t="shared" si="4"/>
        <v>32361189.278534107</v>
      </c>
      <c r="AQ74" s="205">
        <f t="shared" si="5"/>
        <v>14430894.139966777</v>
      </c>
    </row>
    <row r="75" spans="1:43" x14ac:dyDescent="0.2">
      <c r="A75" s="203">
        <v>33</v>
      </c>
      <c r="B75" s="203" t="s">
        <v>50</v>
      </c>
      <c r="C75" s="203">
        <v>1995</v>
      </c>
      <c r="D75" s="204" t="s">
        <v>202</v>
      </c>
      <c r="E75" s="241">
        <f>SUM(DB_UtilityFE!E75:G75)</f>
        <v>5.7221317999999997</v>
      </c>
      <c r="F75" s="241">
        <f>SUM(DB_UtilityFE!H75:J75)</f>
        <v>619.92552999999998</v>
      </c>
      <c r="G75" s="241">
        <f>SUM(DB_UtilityFE!K75:L75)</f>
        <v>303.57085500000005</v>
      </c>
      <c r="H75" s="241">
        <f>SUM(DB_UtilityFE!M75:O75)</f>
        <v>2171.9429</v>
      </c>
      <c r="I75" s="241">
        <f>SUM(DB_UtilityFE!P75:R75)</f>
        <v>530088.43666666665</v>
      </c>
      <c r="J75" s="241">
        <f>SUM(DB_UtilityFE!S75:T75)</f>
        <v>213280.82089230767</v>
      </c>
      <c r="K75" s="241">
        <f>SUM(DB_UtilityFE!U75:V75)</f>
        <v>16163.135258760001</v>
      </c>
      <c r="L75" s="241">
        <f>SUM(DB_UtilityFE!W75:X75)</f>
        <v>1910045.9159040002</v>
      </c>
      <c r="M75" s="241">
        <f>SUM(DB_UtilityFE!Y75)</f>
        <v>191701.68863999998</v>
      </c>
      <c r="N75" s="241">
        <f>SUM(DB_UtilityFE!Z75:AA75)</f>
        <v>0</v>
      </c>
      <c r="O75" s="241">
        <f>SUM(DB_UtilityFE!AB75:AC75)</f>
        <v>0</v>
      </c>
      <c r="P75" s="241">
        <f>SUM(DB_UtilityFE!AD75)</f>
        <v>0</v>
      </c>
      <c r="Q75" s="241">
        <f>SUM(DB_UtilityFE!AE75)</f>
        <v>1296.2281499999999</v>
      </c>
      <c r="R75" s="241">
        <f>SUM(DB_UtilityFE!AF75)</f>
        <v>176855.23800000001</v>
      </c>
      <c r="S75" s="241">
        <f>SUM(DB_UtilityFE!AG75)</f>
        <v>147379.36500000002</v>
      </c>
      <c r="T75" s="241">
        <f>SUM(DB_UtilityFE!AH75:AI75)</f>
        <v>109309.86834459259</v>
      </c>
      <c r="U75" s="241">
        <f>SUM(DB_UtilityFE!AJ75:AK75)</f>
        <v>34967585.6831135</v>
      </c>
      <c r="V75" s="241">
        <f>SUM(DB_UtilityFE!AL75)</f>
        <v>4209989.5952866441</v>
      </c>
      <c r="W75" s="241">
        <f>SUM(DB_UtilityFE!AM75:AN75)</f>
        <v>1603.0206719999999</v>
      </c>
      <c r="X75" s="241">
        <f>SUM(DB_UtilityFE!AO75:AP75)</f>
        <v>204781.85639999999</v>
      </c>
      <c r="Y75" s="241">
        <f>SUM(DB_UtilityFE!AQ75)</f>
        <v>59593.840020000003</v>
      </c>
      <c r="Z75" s="241">
        <f>SUM(DB_UtilityFE!AR75:AS75)</f>
        <v>351.04993881328136</v>
      </c>
      <c r="AA75" s="241">
        <f>SUM(DB_UtilityFE!AT75:AU75)</f>
        <v>96820.040274421917</v>
      </c>
      <c r="AB75" s="241">
        <f>SUM(DB_UtilityFE!AV75:AW75)</f>
        <v>50519.095261992203</v>
      </c>
      <c r="AC75" s="241">
        <f>SUM(DB_UtilityFE!AX75:AY75)</f>
        <v>2250.3906458181818</v>
      </c>
      <c r="AD75" s="241">
        <f>SUM(DB_UtilityFE!AZ75:BA75)</f>
        <v>408403.51985454548</v>
      </c>
      <c r="AE75" s="241">
        <f>SUM(DB_UtilityFE!BB75)</f>
        <v>194745.13920000001</v>
      </c>
      <c r="AF75" s="241">
        <f>SUM(DB_UtilityFE!BC75:BE75)</f>
        <v>4534.8765000000003</v>
      </c>
      <c r="AG75" s="241">
        <f>SUM(DB_UtilityFE!BF75:BH75)</f>
        <v>1028769.1259999999</v>
      </c>
      <c r="AH75" s="241">
        <f>SUM(DB_UtilityFE!BI75:BJ75)</f>
        <v>474736.78559999994</v>
      </c>
      <c r="AI75" s="241">
        <f>SUM(DB_UtilityFE!BK75:BM75)</f>
        <v>0.85483792000000003</v>
      </c>
      <c r="AJ75" s="241">
        <f>SUM(DB_UtilityFE!BN75:BP75)</f>
        <v>71.199767999999992</v>
      </c>
      <c r="AK75" s="241">
        <f>SUM(DB_UtilityFE!BQ75:BR75)</f>
        <v>32.352844000000005</v>
      </c>
      <c r="AL75" s="241">
        <f>SUM(DB_UtilityFE!BS75:BU75)</f>
        <v>0.33310400000000001</v>
      </c>
      <c r="AM75" s="241">
        <f>SUM(DB_UtilityFE!BV75:BX75)</f>
        <v>82.262999999999991</v>
      </c>
      <c r="AN75" s="241">
        <f>SUM(DB_UtilityFE!BY75:BZ75)</f>
        <v>25.252400000000002</v>
      </c>
      <c r="AO75" s="205">
        <f t="shared" si="3"/>
        <v>137687.42248370405</v>
      </c>
      <c r="AP75" s="205">
        <f t="shared" si="4"/>
        <v>39324123.204511128</v>
      </c>
      <c r="AQ75" s="205">
        <f t="shared" si="5"/>
        <v>5542307.5059999432</v>
      </c>
    </row>
    <row r="76" spans="1:43" x14ac:dyDescent="0.2">
      <c r="A76" s="203">
        <v>35</v>
      </c>
      <c r="B76" s="203" t="s">
        <v>51</v>
      </c>
      <c r="C76" s="203">
        <v>1995</v>
      </c>
      <c r="D76" s="204" t="s">
        <v>202</v>
      </c>
      <c r="E76" s="241">
        <f>SUM(DB_UtilityFE!E76:G76)</f>
        <v>41139.130334866662</v>
      </c>
      <c r="F76" s="241">
        <f>SUM(DB_UtilityFE!H76:J76)</f>
        <v>4456939.837803334</v>
      </c>
      <c r="G76" s="241">
        <f>SUM(DB_UtilityFE!K76:L76)</f>
        <v>2182515.4341450003</v>
      </c>
      <c r="H76" s="241">
        <f>SUM(DB_UtilityFE!M76:O76)</f>
        <v>7286.5221777333336</v>
      </c>
      <c r="I76" s="241">
        <f>SUM(DB_UtilityFE!P76:R76)</f>
        <v>1778362.1981644449</v>
      </c>
      <c r="J76" s="241">
        <f>SUM(DB_UtilityFE!S76:T76)</f>
        <v>715523.15280340519</v>
      </c>
      <c r="K76" s="241">
        <f>SUM(DB_UtilityFE!U76:V76)</f>
        <v>77628.947795280008</v>
      </c>
      <c r="L76" s="241">
        <f>SUM(DB_UtilityFE!W76:X76)</f>
        <v>9173644.3653120007</v>
      </c>
      <c r="M76" s="241">
        <f>SUM(DB_UtilityFE!Y76)</f>
        <v>920712.48191999993</v>
      </c>
      <c r="N76" s="241">
        <f>SUM(DB_UtilityFE!Z76:AA76)</f>
        <v>60.631500000000003</v>
      </c>
      <c r="O76" s="241">
        <f>SUM(DB_UtilityFE!AB76:AC76)</f>
        <v>9715.1999999999989</v>
      </c>
      <c r="P76" s="241">
        <f>SUM(DB_UtilityFE!AD76)</f>
        <v>1389.5250000000001</v>
      </c>
      <c r="Q76" s="241">
        <f>SUM(DB_UtilityFE!AE76)</f>
        <v>47039.215859999997</v>
      </c>
      <c r="R76" s="241">
        <f>SUM(DB_UtilityFE!AF76)</f>
        <v>6417953.2872000001</v>
      </c>
      <c r="S76" s="241">
        <f>SUM(DB_UtilityFE!AG76)</f>
        <v>5348294.4060000004</v>
      </c>
      <c r="T76" s="241">
        <f>SUM(DB_UtilityFE!AH76:AI76)</f>
        <v>2943760.5670642201</v>
      </c>
      <c r="U76" s="241">
        <f>SUM(DB_UtilityFE!AJ76:AK76)</f>
        <v>941691737.61044979</v>
      </c>
      <c r="V76" s="241">
        <f>SUM(DB_UtilityFE!AL76)</f>
        <v>113376784.23769277</v>
      </c>
      <c r="W76" s="241">
        <f>SUM(DB_UtilityFE!AM76:AN76)</f>
        <v>54746.58604799999</v>
      </c>
      <c r="X76" s="241">
        <f>SUM(DB_UtilityFE!AO76:AP76)</f>
        <v>6993738.5825999994</v>
      </c>
      <c r="Y76" s="241">
        <f>SUM(DB_UtilityFE!AQ76)</f>
        <v>2035257.15393</v>
      </c>
      <c r="Z76" s="241">
        <f>SUM(DB_UtilityFE!AR76:AS76)</f>
        <v>92049.998499391892</v>
      </c>
      <c r="AA76" s="241">
        <f>SUM(DB_UtilityFE!AT76:AU76)</f>
        <v>25387512.079049021</v>
      </c>
      <c r="AB76" s="241">
        <f>SUM(DB_UtilityFE!AV76:AW76)</f>
        <v>13246783.801692788</v>
      </c>
      <c r="AC76" s="241">
        <f>SUM(DB_UtilityFE!AX76:AY76)</f>
        <v>11555.664758272727</v>
      </c>
      <c r="AD76" s="241">
        <f>SUM(DB_UtilityFE!AZ76:BA76)</f>
        <v>2097135.5219181818</v>
      </c>
      <c r="AE76" s="241">
        <f>SUM(DB_UtilityFE!BB76)</f>
        <v>1000008.3968000001</v>
      </c>
      <c r="AF76" s="241">
        <f>SUM(DB_UtilityFE!BC76:BE76)</f>
        <v>367911.56325000001</v>
      </c>
      <c r="AG76" s="241">
        <f>SUM(DB_UtilityFE!BF76:BH76)</f>
        <v>83463366.062999994</v>
      </c>
      <c r="AH76" s="241">
        <f>SUM(DB_UtilityFE!BI76:BJ76)</f>
        <v>38515084.792799994</v>
      </c>
      <c r="AI76" s="241">
        <f>SUM(DB_UtilityFE!BK76:BM76)</f>
        <v>363511.7045197601</v>
      </c>
      <c r="AJ76" s="241">
        <f>SUM(DB_UtilityFE!BN76:BP76)</f>
        <v>30277024.944204003</v>
      </c>
      <c r="AK76" s="241">
        <f>SUM(DB_UtilityFE!BQ76:BR76)</f>
        <v>13757739.558982003</v>
      </c>
      <c r="AL76" s="241">
        <f>SUM(DB_UtilityFE!BS76:BU76)</f>
        <v>3547.0579440000001</v>
      </c>
      <c r="AM76" s="241">
        <f>SUM(DB_UtilityFE!BV76:BX76)</f>
        <v>875977.55550000002</v>
      </c>
      <c r="AN76" s="241">
        <f>SUM(DB_UtilityFE!BY76:BZ76)</f>
        <v>268900.1814</v>
      </c>
      <c r="AO76" s="205">
        <f t="shared" si="3"/>
        <v>4010237.5897515249</v>
      </c>
      <c r="AP76" s="205">
        <f t="shared" si="4"/>
        <v>1112623107.2452009</v>
      </c>
      <c r="AQ76" s="205">
        <f t="shared" si="5"/>
        <v>191368993.12316597</v>
      </c>
    </row>
    <row r="77" spans="1:43" x14ac:dyDescent="0.2">
      <c r="A77" s="203">
        <v>41</v>
      </c>
      <c r="B77" s="203" t="s">
        <v>52</v>
      </c>
      <c r="C77" s="203">
        <v>1995</v>
      </c>
      <c r="D77" s="204" t="s">
        <v>203</v>
      </c>
      <c r="E77" s="241">
        <f>SUM(DB_UtilityFE!E77:G77)</f>
        <v>72873.528332733331</v>
      </c>
      <c r="F77" s="241">
        <f>SUM(DB_UtilityFE!H77:J77)</f>
        <v>7894987.7866566665</v>
      </c>
      <c r="G77" s="241">
        <f>SUM(DB_UtilityFE!K77:L77)</f>
        <v>3866090.4844650002</v>
      </c>
      <c r="H77" s="241">
        <f>SUM(DB_UtilityFE!M77:O77)</f>
        <v>17887.492175733332</v>
      </c>
      <c r="I77" s="241">
        <f>SUM(DB_UtilityFE!P77:R77)</f>
        <v>4365654.7155644447</v>
      </c>
      <c r="J77" s="241">
        <f>SUM(DB_UtilityFE!S77:T77)</f>
        <v>1756519.0203412513</v>
      </c>
      <c r="K77" s="241">
        <f>SUM(DB_UtilityFE!U77:V77)</f>
        <v>13191.807865320003</v>
      </c>
      <c r="L77" s="241">
        <f>SUM(DB_UtilityFE!W77:X77)</f>
        <v>1558915.2929280002</v>
      </c>
      <c r="M77" s="241">
        <f>SUM(DB_UtilityFE!Y77)</f>
        <v>156460.47647999998</v>
      </c>
      <c r="N77" s="241">
        <f>SUM(DB_UtilityFE!Z77:AA77)</f>
        <v>13.74314</v>
      </c>
      <c r="O77" s="241">
        <f>SUM(DB_UtilityFE!AB77:AC77)</f>
        <v>2202.1120000000001</v>
      </c>
      <c r="P77" s="241">
        <f>SUM(DB_UtilityFE!AD77)</f>
        <v>314.959</v>
      </c>
      <c r="Q77" s="241">
        <f>SUM(DB_UtilityFE!AE77)</f>
        <v>15103.851839999998</v>
      </c>
      <c r="R77" s="241">
        <f>SUM(DB_UtilityFE!AF77)</f>
        <v>2060744.7168000001</v>
      </c>
      <c r="S77" s="241">
        <f>SUM(DB_UtilityFE!AG77)</f>
        <v>1717287.264</v>
      </c>
      <c r="T77" s="241">
        <f>SUM(DB_UtilityFE!AH77:AI77)</f>
        <v>353062.61079436413</v>
      </c>
      <c r="U77" s="241">
        <f>SUM(DB_UtilityFE!AJ77:AK77)</f>
        <v>112942658.16455361</v>
      </c>
      <c r="V77" s="241">
        <f>SUM(DB_UtilityFE!AL77)</f>
        <v>13597948.112454575</v>
      </c>
      <c r="W77" s="241">
        <f>SUM(DB_UtilityFE!AM77:AN77)</f>
        <v>120147.24902399999</v>
      </c>
      <c r="X77" s="241">
        <f>SUM(DB_UtilityFE!AO77:AP77)</f>
        <v>15348508.678799998</v>
      </c>
      <c r="Y77" s="241">
        <f>SUM(DB_UtilityFE!AQ77)</f>
        <v>4466589.8963400004</v>
      </c>
      <c r="Z77" s="241">
        <f>SUM(DB_UtilityFE!AR77:AS77)</f>
        <v>1393.3455746114064</v>
      </c>
      <c r="AA77" s="241">
        <f>SUM(DB_UtilityFE!AT77:AU77)</f>
        <v>384286.56363280944</v>
      </c>
      <c r="AB77" s="241">
        <f>SUM(DB_UtilityFE!AV77:AW77)</f>
        <v>200514.37141571098</v>
      </c>
      <c r="AC77" s="241">
        <f>SUM(DB_UtilityFE!AX77:AY77)</f>
        <v>79960.666422090901</v>
      </c>
      <c r="AD77" s="241">
        <f>SUM(DB_UtilityFE!AZ77:BA77)</f>
        <v>14511355.029572729</v>
      </c>
      <c r="AE77" s="241">
        <f>SUM(DB_UtilityFE!BB77)</f>
        <v>6919665.766400001</v>
      </c>
      <c r="AF77" s="241">
        <f>SUM(DB_UtilityFE!BC77:BE77)</f>
        <v>889254.8665</v>
      </c>
      <c r="AG77" s="241">
        <f>SUM(DB_UtilityFE!BF77:BH77)</f>
        <v>201733818.28599998</v>
      </c>
      <c r="AH77" s="241">
        <f>SUM(DB_UtilityFE!BI77:BJ77)</f>
        <v>93092280.881599993</v>
      </c>
      <c r="AI77" s="241">
        <f>SUM(DB_UtilityFE!BK77:BM77)</f>
        <v>2594743.3933649599</v>
      </c>
      <c r="AJ77" s="241">
        <f>SUM(DB_UtilityFE!BN77:BP77)</f>
        <v>216117141.39578402</v>
      </c>
      <c r="AK77" s="241">
        <f>SUM(DB_UtilityFE!BQ77:BR77)</f>
        <v>98202625.622372001</v>
      </c>
      <c r="AL77" s="241">
        <f>SUM(DB_UtilityFE!BS77:BU77)</f>
        <v>141519.56750400001</v>
      </c>
      <c r="AM77" s="241">
        <f>SUM(DB_UtilityFE!BV77:BX77)</f>
        <v>34949517.812999994</v>
      </c>
      <c r="AN77" s="241">
        <f>SUM(DB_UtilityFE!BY77:BZ77)</f>
        <v>10728507.3924</v>
      </c>
      <c r="AO77" s="205">
        <f t="shared" si="3"/>
        <v>4299152.1225378131</v>
      </c>
      <c r="AP77" s="205">
        <f t="shared" si="4"/>
        <v>611869790.55529225</v>
      </c>
      <c r="AQ77" s="205">
        <f t="shared" si="5"/>
        <v>234704804.24726853</v>
      </c>
    </row>
    <row r="78" spans="1:43" x14ac:dyDescent="0.2">
      <c r="A78" s="203">
        <v>42</v>
      </c>
      <c r="B78" s="203" t="s">
        <v>53</v>
      </c>
      <c r="C78" s="203">
        <v>1995</v>
      </c>
      <c r="D78" s="204" t="s">
        <v>203</v>
      </c>
      <c r="E78" s="241">
        <f>SUM(DB_UtilityFE!E78:G78)</f>
        <v>0</v>
      </c>
      <c r="F78" s="241">
        <f>SUM(DB_UtilityFE!H78:J78)</f>
        <v>0</v>
      </c>
      <c r="G78" s="241">
        <f>SUM(DB_UtilityFE!K78:L78)</f>
        <v>0</v>
      </c>
      <c r="H78" s="241">
        <f>SUM(DB_UtilityFE!M78:O78)</f>
        <v>62634.174575866666</v>
      </c>
      <c r="I78" s="241">
        <f>SUM(DB_UtilityFE!P78:R78)</f>
        <v>15286613.512182223</v>
      </c>
      <c r="J78" s="241">
        <f>SUM(DB_UtilityFE!S78:T78)</f>
        <v>6150561.4026284721</v>
      </c>
      <c r="K78" s="241">
        <f>SUM(DB_UtilityFE!U78:V78)</f>
        <v>49920.715923120006</v>
      </c>
      <c r="L78" s="241">
        <f>SUM(DB_UtilityFE!W78:X78)</f>
        <v>5899279.9380479995</v>
      </c>
      <c r="M78" s="241">
        <f>SUM(DB_UtilityFE!Y78)</f>
        <v>592081.01567999995</v>
      </c>
      <c r="N78" s="241">
        <f>SUM(DB_UtilityFE!Z78:AA78)</f>
        <v>0</v>
      </c>
      <c r="O78" s="241">
        <f>SUM(DB_UtilityFE!AB78:AC78)</f>
        <v>0</v>
      </c>
      <c r="P78" s="241">
        <f>SUM(DB_UtilityFE!AD78)</f>
        <v>0</v>
      </c>
      <c r="Q78" s="241">
        <f>SUM(DB_UtilityFE!AE78)</f>
        <v>35.320319999999995</v>
      </c>
      <c r="R78" s="241">
        <f>SUM(DB_UtilityFE!AF78)</f>
        <v>4819.0464000000002</v>
      </c>
      <c r="S78" s="241">
        <f>SUM(DB_UtilityFE!AG78)</f>
        <v>4015.8720000000003</v>
      </c>
      <c r="T78" s="241">
        <f>SUM(DB_UtilityFE!AH78:AI78)</f>
        <v>9920.3877939177873</v>
      </c>
      <c r="U78" s="241">
        <f>SUM(DB_UtilityFE!AJ78:AK78)</f>
        <v>3173473.8633110235</v>
      </c>
      <c r="V78" s="241">
        <f>SUM(DB_UtilityFE!AL78)</f>
        <v>382076.47695578402</v>
      </c>
      <c r="W78" s="241">
        <f>SUM(DB_UtilityFE!AM78:AN78)</f>
        <v>70265.110079999999</v>
      </c>
      <c r="X78" s="241">
        <f>SUM(DB_UtilityFE!AO78:AP78)</f>
        <v>8976190.9710000008</v>
      </c>
      <c r="Y78" s="241">
        <f>SUM(DB_UtilityFE!AQ78)</f>
        <v>2612173.25655</v>
      </c>
      <c r="Z78" s="241">
        <f>SUM(DB_UtilityFE!AR78:AS78)</f>
        <v>657.79333157953147</v>
      </c>
      <c r="AA78" s="241">
        <f>SUM(DB_UtilityFE!AT78:AU78)</f>
        <v>181420.27618939694</v>
      </c>
      <c r="AB78" s="241">
        <f>SUM(DB_UtilityFE!AV78:AW78)</f>
        <v>94662.098768929718</v>
      </c>
      <c r="AC78" s="241">
        <f>SUM(DB_UtilityFE!AX78:AY78)</f>
        <v>23975.191663181817</v>
      </c>
      <c r="AD78" s="241">
        <f>SUM(DB_UtilityFE!AZ78:BA78)</f>
        <v>4351045.7540454548</v>
      </c>
      <c r="AE78" s="241">
        <f>SUM(DB_UtilityFE!BB78)</f>
        <v>2074774.0160000001</v>
      </c>
      <c r="AF78" s="241">
        <f>SUM(DB_UtilityFE!BC78:BE78)</f>
        <v>310618.15399999998</v>
      </c>
      <c r="AG78" s="241">
        <f>SUM(DB_UtilityFE!BF78:BH78)</f>
        <v>70465946.936000004</v>
      </c>
      <c r="AH78" s="241">
        <f>SUM(DB_UtilityFE!BI78:BJ78)</f>
        <v>32517283.321599998</v>
      </c>
      <c r="AI78" s="241">
        <f>SUM(DB_UtilityFE!BK78:BM78)</f>
        <v>174755.79824248</v>
      </c>
      <c r="AJ78" s="241">
        <f>SUM(DB_UtilityFE!BN78:BP78)</f>
        <v>14555475.371892001</v>
      </c>
      <c r="AK78" s="241">
        <f>SUM(DB_UtilityFE!BQ78:BR78)</f>
        <v>6613940.4281860013</v>
      </c>
      <c r="AL78" s="241">
        <f>SUM(DB_UtilityFE!BS78:BU78)</f>
        <v>7454.5344160000004</v>
      </c>
      <c r="AM78" s="241">
        <f>SUM(DB_UtilityFE!BV78:BX78)</f>
        <v>1840963.6770000001</v>
      </c>
      <c r="AN78" s="241">
        <f>SUM(DB_UtilityFE!BY78:BZ78)</f>
        <v>565123.45960000006</v>
      </c>
      <c r="AO78" s="205">
        <f t="shared" si="3"/>
        <v>710237.18034614588</v>
      </c>
      <c r="AP78" s="205">
        <f t="shared" si="4"/>
        <v>124735229.3460681</v>
      </c>
      <c r="AQ78" s="205">
        <f t="shared" si="5"/>
        <v>51606691.347969189</v>
      </c>
    </row>
    <row r="79" spans="1:43" x14ac:dyDescent="0.2">
      <c r="A79" s="203">
        <v>43</v>
      </c>
      <c r="B79" s="203" t="s">
        <v>54</v>
      </c>
      <c r="C79" s="203">
        <v>1995</v>
      </c>
      <c r="D79" s="204" t="s">
        <v>203</v>
      </c>
      <c r="E79" s="241">
        <f>SUM(DB_UtilityFE!E79:G79)</f>
        <v>4.087237</v>
      </c>
      <c r="F79" s="241">
        <f>SUM(DB_UtilityFE!H79:J79)</f>
        <v>442.80395000000004</v>
      </c>
      <c r="G79" s="241">
        <f>SUM(DB_UtilityFE!K79:L79)</f>
        <v>216.83632500000002</v>
      </c>
      <c r="H79" s="241">
        <f>SUM(DB_UtilityFE!M79:O79)</f>
        <v>584904.85251866665</v>
      </c>
      <c r="I79" s="241">
        <f>SUM(DB_UtilityFE!P79:R79)</f>
        <v>142752969.64315557</v>
      </c>
      <c r="J79" s="241">
        <f>SUM(DB_UtilityFE!S79:T79)</f>
        <v>57436586.886826247</v>
      </c>
      <c r="K79" s="241">
        <f>SUM(DB_UtilityFE!U79:V79)</f>
        <v>14713.707261960002</v>
      </c>
      <c r="L79" s="241">
        <f>SUM(DB_UtilityFE!W79:X79)</f>
        <v>1738762.6851840001</v>
      </c>
      <c r="M79" s="241">
        <f>SUM(DB_UtilityFE!Y79)</f>
        <v>174510.85344000001</v>
      </c>
      <c r="N79" s="241">
        <f>SUM(DB_UtilityFE!Z79:AA79)</f>
        <v>0.40421000000000001</v>
      </c>
      <c r="O79" s="241">
        <f>SUM(DB_UtilityFE!AB79:AC79)</f>
        <v>64.768000000000001</v>
      </c>
      <c r="P79" s="241">
        <f>SUM(DB_UtilityFE!AD79)</f>
        <v>9.2635000000000005</v>
      </c>
      <c r="Q79" s="241">
        <f>SUM(DB_UtilityFE!AE79)</f>
        <v>2.0695499999999996</v>
      </c>
      <c r="R79" s="241">
        <f>SUM(DB_UtilityFE!AF79)</f>
        <v>282.36599999999999</v>
      </c>
      <c r="S79" s="241">
        <f>SUM(DB_UtilityFE!AG79)</f>
        <v>235.30500000000001</v>
      </c>
      <c r="T79" s="241">
        <f>SUM(DB_UtilityFE!AH79:AI79)</f>
        <v>23686.760346915973</v>
      </c>
      <c r="U79" s="241">
        <f>SUM(DB_UtilityFE!AJ79:AK79)</f>
        <v>7577255.6909051752</v>
      </c>
      <c r="V79" s="241">
        <f>SUM(DB_UtilityFE!AL79)</f>
        <v>912278.24273102393</v>
      </c>
      <c r="W79" s="241">
        <f>SUM(DB_UtilityFE!AM79:AN79)</f>
        <v>32984.652095999998</v>
      </c>
      <c r="X79" s="241">
        <f>SUM(DB_UtilityFE!AO79:AP79)</f>
        <v>4213706.2901999997</v>
      </c>
      <c r="Y79" s="241">
        <f>SUM(DB_UtilityFE!AQ79)</f>
        <v>1226236.2641100001</v>
      </c>
      <c r="Z79" s="241">
        <f>SUM(DB_UtilityFE!AR79:AS79)</f>
        <v>1594.8510297323444</v>
      </c>
      <c r="AA79" s="241">
        <f>SUM(DB_UtilityFE!AT79:AU79)</f>
        <v>439862.03630281589</v>
      </c>
      <c r="AB79" s="241">
        <f>SUM(DB_UtilityFE!AV79:AW79)</f>
        <v>229512.73363585168</v>
      </c>
      <c r="AC79" s="241">
        <f>SUM(DB_UtilityFE!AX79:AY79)</f>
        <v>45763.61582454545</v>
      </c>
      <c r="AD79" s="241">
        <f>SUM(DB_UtilityFE!AZ79:BA79)</f>
        <v>8305234.390636364</v>
      </c>
      <c r="AE79" s="241">
        <f>SUM(DB_UtilityFE!BB79)</f>
        <v>3960308.736</v>
      </c>
      <c r="AF79" s="241">
        <f>SUM(DB_UtilityFE!BC79:BE79)</f>
        <v>388800.23875000002</v>
      </c>
      <c r="AG79" s="241">
        <f>SUM(DB_UtilityFE!BF79:BH79)</f>
        <v>88202111.305000007</v>
      </c>
      <c r="AH79" s="241">
        <f>SUM(DB_UtilityFE!BI79:BJ79)</f>
        <v>40701830.707999997</v>
      </c>
      <c r="AI79" s="241">
        <f>SUM(DB_UtilityFE!BK79:BM79)</f>
        <v>1817888.0626169601</v>
      </c>
      <c r="AJ79" s="241">
        <f>SUM(DB_UtilityFE!BN79:BP79)</f>
        <v>151412572.23158401</v>
      </c>
      <c r="AK79" s="241">
        <f>SUM(DB_UtilityFE!BQ79:BR79)</f>
        <v>68801169.81627202</v>
      </c>
      <c r="AL79" s="241">
        <f>SUM(DB_UtilityFE!BS79:BU79)</f>
        <v>76271.322536000007</v>
      </c>
      <c r="AM79" s="241">
        <f>SUM(DB_UtilityFE!BV79:BX79)</f>
        <v>18835882.504500002</v>
      </c>
      <c r="AN79" s="241">
        <f>SUM(DB_UtilityFE!BY79:BZ79)</f>
        <v>5782079.9066000003</v>
      </c>
      <c r="AO79" s="205">
        <f t="shared" si="3"/>
        <v>2986614.6239777808</v>
      </c>
      <c r="AP79" s="205">
        <f t="shared" si="4"/>
        <v>423479146.71541798</v>
      </c>
      <c r="AQ79" s="205">
        <f t="shared" si="5"/>
        <v>179224975.55244014</v>
      </c>
    </row>
    <row r="80" spans="1:43" x14ac:dyDescent="0.2">
      <c r="A80" s="203">
        <v>50</v>
      </c>
      <c r="B80" s="203" t="s">
        <v>55</v>
      </c>
      <c r="C80" s="203">
        <v>1995</v>
      </c>
      <c r="D80" s="204" t="s">
        <v>204</v>
      </c>
      <c r="E80" s="241">
        <f>SUM(DB_UtilityFE!E80:G80)</f>
        <v>20901.857535533331</v>
      </c>
      <c r="F80" s="241">
        <f>SUM(DB_UtilityFE!H80:J80)</f>
        <v>2264469.8800366665</v>
      </c>
      <c r="G80" s="241">
        <f>SUM(DB_UtilityFE!K80:L80)</f>
        <v>1108886.5102950002</v>
      </c>
      <c r="H80" s="241">
        <f>SUM(DB_UtilityFE!M80:O80)</f>
        <v>20446.985234933334</v>
      </c>
      <c r="I80" s="241">
        <f>SUM(DB_UtilityFE!P80:R80)</f>
        <v>4990329.3671911117</v>
      </c>
      <c r="J80" s="241">
        <f>SUM(DB_UtilityFE!S80:T80)</f>
        <v>2007856.5581440821</v>
      </c>
      <c r="K80" s="241">
        <f>SUM(DB_UtilityFE!U80:V80)</f>
        <v>3045.81188772</v>
      </c>
      <c r="L80" s="241">
        <f>SUM(DB_UtilityFE!W80:X80)</f>
        <v>359932.67788799998</v>
      </c>
      <c r="M80" s="241">
        <f>SUM(DB_UtilityFE!Y80)</f>
        <v>36124.630079999995</v>
      </c>
      <c r="N80" s="241">
        <f>SUM(DB_UtilityFE!Z80:AA80)</f>
        <v>1.2126299999999999</v>
      </c>
      <c r="O80" s="241">
        <f>SUM(DB_UtilityFE!AB80:AC80)</f>
        <v>194.30399999999997</v>
      </c>
      <c r="P80" s="241">
        <f>SUM(DB_UtilityFE!AD80)</f>
        <v>27.790500000000005</v>
      </c>
      <c r="Q80" s="241">
        <f>SUM(DB_UtilityFE!AE80)</f>
        <v>163.90835999999996</v>
      </c>
      <c r="R80" s="241">
        <f>SUM(DB_UtilityFE!AF80)</f>
        <v>22363.387199999997</v>
      </c>
      <c r="S80" s="241">
        <f>SUM(DB_UtilityFE!AG80)</f>
        <v>18636.155999999999</v>
      </c>
      <c r="T80" s="241">
        <f>SUM(DB_UtilityFE!AH80:AI80)</f>
        <v>98790.191829653719</v>
      </c>
      <c r="U80" s="241">
        <f>SUM(DB_UtilityFE!AJ80:AK80)</f>
        <v>31602402.873313151</v>
      </c>
      <c r="V80" s="241">
        <f>SUM(DB_UtilityFE!AL80)</f>
        <v>3804831.9517511157</v>
      </c>
      <c r="W80" s="241">
        <f>SUM(DB_UtilityFE!AM80:AN80)</f>
        <v>3969.159744</v>
      </c>
      <c r="X80" s="241">
        <f>SUM(DB_UtilityFE!AO80:AP80)</f>
        <v>507050.16779999994</v>
      </c>
      <c r="Y80" s="241">
        <f>SUM(DB_UtilityFE!AQ80)</f>
        <v>147557.34279000002</v>
      </c>
      <c r="Z80" s="241">
        <f>SUM(DB_UtilityFE!AR80:AS80)</f>
        <v>51.816600692343762</v>
      </c>
      <c r="AA80" s="241">
        <f>SUM(DB_UtilityFE!AT80:AU80)</f>
        <v>14291.087424415629</v>
      </c>
      <c r="AB80" s="241">
        <f>SUM(DB_UtilityFE!AV80:AW80)</f>
        <v>7456.8529918515651</v>
      </c>
      <c r="AC80" s="241">
        <f>SUM(DB_UtilityFE!AX80:AY80)</f>
        <v>13600.50370809091</v>
      </c>
      <c r="AD80" s="241">
        <f>SUM(DB_UtilityFE!AZ80:BA80)</f>
        <v>2468235.2801727271</v>
      </c>
      <c r="AE80" s="241">
        <f>SUM(DB_UtilityFE!BB80)</f>
        <v>1176965.4272</v>
      </c>
      <c r="AF80" s="241">
        <f>SUM(DB_UtilityFE!BC80:BE80)</f>
        <v>178952.17725000001</v>
      </c>
      <c r="AG80" s="241">
        <f>SUM(DB_UtilityFE!BF80:BH80)</f>
        <v>40596579.638999999</v>
      </c>
      <c r="AH80" s="241">
        <f>SUM(DB_UtilityFE!BI80:BJ80)</f>
        <v>18733736.498399999</v>
      </c>
      <c r="AI80" s="241">
        <f>SUM(DB_UtilityFE!BK80:BM80)</f>
        <v>768069.73402520001</v>
      </c>
      <c r="AJ80" s="241">
        <f>SUM(DB_UtilityFE!BN80:BP80)</f>
        <v>63972813.548579991</v>
      </c>
      <c r="AK80" s="241">
        <f>SUM(DB_UtilityFE!BQ80:BR80)</f>
        <v>29068949.451889999</v>
      </c>
      <c r="AL80" s="241">
        <f>SUM(DB_UtilityFE!BS80:BU80)</f>
        <v>5765.8636880000004</v>
      </c>
      <c r="AM80" s="241">
        <f>SUM(DB_UtilityFE!BV80:BX80)</f>
        <v>1423931.3985000001</v>
      </c>
      <c r="AN80" s="241">
        <f>SUM(DB_UtilityFE!BY80:BZ80)</f>
        <v>437106.4178</v>
      </c>
      <c r="AO80" s="205">
        <f t="shared" si="3"/>
        <v>1113759.2224938236</v>
      </c>
      <c r="AP80" s="205">
        <f t="shared" si="4"/>
        <v>148222593.61110607</v>
      </c>
      <c r="AQ80" s="205">
        <f t="shared" si="5"/>
        <v>56548135.587842055</v>
      </c>
    </row>
    <row r="81" spans="1:43" x14ac:dyDescent="0.2">
      <c r="A81" s="203">
        <v>51</v>
      </c>
      <c r="B81" s="203" t="s">
        <v>56</v>
      </c>
      <c r="C81" s="203">
        <v>1995</v>
      </c>
      <c r="D81" s="204" t="s">
        <v>204</v>
      </c>
      <c r="E81" s="241">
        <f>SUM(DB_UtilityFE!E81:G81)</f>
        <v>12676.156831799999</v>
      </c>
      <c r="F81" s="241">
        <f>SUM(DB_UtilityFE!H81:J81)</f>
        <v>1373312.17053</v>
      </c>
      <c r="G81" s="241">
        <f>SUM(DB_UtilityFE!K81:L81)</f>
        <v>672496.17835499998</v>
      </c>
      <c r="H81" s="241">
        <f>SUM(DB_UtilityFE!M81:O81)</f>
        <v>74075.717953599989</v>
      </c>
      <c r="I81" s="241">
        <f>SUM(DB_UtilityFE!P81:R81)</f>
        <v>18079057.937013336</v>
      </c>
      <c r="J81" s="241">
        <f>SUM(DB_UtilityFE!S81:T81)</f>
        <v>7274100.0388780311</v>
      </c>
      <c r="K81" s="241">
        <f>SUM(DB_UtilityFE!U81:V81)</f>
        <v>18250.714193039999</v>
      </c>
      <c r="L81" s="241">
        <f>SUM(DB_UtilityFE!W81:X81)</f>
        <v>2156741.3468160001</v>
      </c>
      <c r="M81" s="241">
        <f>SUM(DB_UtilityFE!Y81)</f>
        <v>216461.26655999996</v>
      </c>
      <c r="N81" s="241">
        <f>SUM(DB_UtilityFE!Z81:AA81)</f>
        <v>187.14922999999999</v>
      </c>
      <c r="O81" s="241">
        <f>SUM(DB_UtilityFE!AB81:AC81)</f>
        <v>29987.583999999999</v>
      </c>
      <c r="P81" s="241">
        <f>SUM(DB_UtilityFE!AD81)</f>
        <v>4289.0005000000001</v>
      </c>
      <c r="Q81" s="241">
        <f>SUM(DB_UtilityFE!AE81)</f>
        <v>1275.9465599999996</v>
      </c>
      <c r="R81" s="241">
        <f>SUM(DB_UtilityFE!AF81)</f>
        <v>174088.05119999999</v>
      </c>
      <c r="S81" s="241">
        <f>SUM(DB_UtilityFE!AG81)</f>
        <v>145073.37599999999</v>
      </c>
      <c r="T81" s="241">
        <f>SUM(DB_UtilityFE!AH81:AI81)</f>
        <v>158693.50648087577</v>
      </c>
      <c r="U81" s="241">
        <f>SUM(DB_UtilityFE!AJ81:AK81)</f>
        <v>50765121.843624085</v>
      </c>
      <c r="V81" s="241">
        <f>SUM(DB_UtilityFE!AL81)</f>
        <v>6111964.2832054552</v>
      </c>
      <c r="W81" s="241">
        <f>SUM(DB_UtilityFE!AM81:AN81)</f>
        <v>3675.8705279999999</v>
      </c>
      <c r="X81" s="241">
        <f>SUM(DB_UtilityFE!AO81:AP81)</f>
        <v>469583.2085999999</v>
      </c>
      <c r="Y81" s="241">
        <f>SUM(DB_UtilityFE!AQ81)</f>
        <v>136654.03323000003</v>
      </c>
      <c r="Z81" s="241">
        <f>SUM(DB_UtilityFE!AR81:AS81)</f>
        <v>51.942925086562511</v>
      </c>
      <c r="AA81" s="241">
        <f>SUM(DB_UtilityFE!AT81:AU81)</f>
        <v>14325.927860443757</v>
      </c>
      <c r="AB81" s="241">
        <f>SUM(DB_UtilityFE!AV81:AW81)</f>
        <v>7475.0321549843775</v>
      </c>
      <c r="AC81" s="241">
        <f>SUM(DB_UtilityFE!AX81:AY81)</f>
        <v>2430.8601408181817</v>
      </c>
      <c r="AD81" s="241">
        <f>SUM(DB_UtilityFE!AZ81:BA81)</f>
        <v>441155.33435454546</v>
      </c>
      <c r="AE81" s="241">
        <f>SUM(DB_UtilityFE!BB81)</f>
        <v>210362.6752</v>
      </c>
      <c r="AF81" s="241">
        <f>SUM(DB_UtilityFE!BC81:BE81)</f>
        <v>162858.58050000001</v>
      </c>
      <c r="AG81" s="241">
        <f>SUM(DB_UtilityFE!BF81:BH81)</f>
        <v>36945632.261999995</v>
      </c>
      <c r="AH81" s="241">
        <f>SUM(DB_UtilityFE!BI81:BJ81)</f>
        <v>17048966.827199996</v>
      </c>
      <c r="AI81" s="241">
        <f>SUM(DB_UtilityFE!BK81:BM81)</f>
        <v>1896015.5468964002</v>
      </c>
      <c r="AJ81" s="241">
        <f>SUM(DB_UtilityFE!BN81:BP81)</f>
        <v>157919839.42806</v>
      </c>
      <c r="AK81" s="241">
        <f>SUM(DB_UtilityFE!BQ81:BR81)</f>
        <v>71758041.817230001</v>
      </c>
      <c r="AL81" s="241">
        <f>SUM(DB_UtilityFE!BS81:BU81)</f>
        <v>0</v>
      </c>
      <c r="AM81" s="241">
        <f>SUM(DB_UtilityFE!BV81:BX81)</f>
        <v>0</v>
      </c>
      <c r="AN81" s="241">
        <f>SUM(DB_UtilityFE!BY81:BZ81)</f>
        <v>0</v>
      </c>
      <c r="AO81" s="205">
        <f t="shared" si="3"/>
        <v>2330191.9922396205</v>
      </c>
      <c r="AP81" s="205">
        <f t="shared" si="4"/>
        <v>268368845.09405839</v>
      </c>
      <c r="AQ81" s="205">
        <f t="shared" si="5"/>
        <v>103585884.52851346</v>
      </c>
    </row>
    <row r="82" spans="1:43" x14ac:dyDescent="0.2">
      <c r="A82" s="203">
        <v>52</v>
      </c>
      <c r="B82" s="203" t="s">
        <v>57</v>
      </c>
      <c r="C82" s="203">
        <v>1995</v>
      </c>
      <c r="D82" s="204" t="s">
        <v>204</v>
      </c>
      <c r="E82" s="241">
        <f>SUM(DB_UtilityFE!E82:G82)</f>
        <v>39838.571521466663</v>
      </c>
      <c r="F82" s="241">
        <f>SUM(DB_UtilityFE!H82:J82)</f>
        <v>4316039.6209133342</v>
      </c>
      <c r="G82" s="241">
        <f>SUM(DB_UtilityFE!K82:L82)</f>
        <v>2113518.1155300001</v>
      </c>
      <c r="H82" s="241">
        <f>SUM(DB_UtilityFE!M82:O82)</f>
        <v>25322.587838799998</v>
      </c>
      <c r="I82" s="241">
        <f>SUM(DB_UtilityFE!P82:R82)</f>
        <v>6180278.0357733332</v>
      </c>
      <c r="J82" s="241">
        <f>SUM(DB_UtilityFE!S82:T82)</f>
        <v>2486631.8177042464</v>
      </c>
      <c r="K82" s="241">
        <f>SUM(DB_UtilityFE!U82:V82)</f>
        <v>19796.770722960002</v>
      </c>
      <c r="L82" s="241">
        <f>SUM(DB_UtilityFE!W82:X82)</f>
        <v>2339443.4595840001</v>
      </c>
      <c r="M82" s="241">
        <f>SUM(DB_UtilityFE!Y82)</f>
        <v>234798.15743999998</v>
      </c>
      <c r="N82" s="241">
        <f>SUM(DB_UtilityFE!Z82:AA82)</f>
        <v>0</v>
      </c>
      <c r="O82" s="241">
        <f>SUM(DB_UtilityFE!AB82:AC82)</f>
        <v>0</v>
      </c>
      <c r="P82" s="241">
        <f>SUM(DB_UtilityFE!AD82)</f>
        <v>0</v>
      </c>
      <c r="Q82" s="241">
        <f>SUM(DB_UtilityFE!AE82)</f>
        <v>501.52094999999991</v>
      </c>
      <c r="R82" s="241">
        <f>SUM(DB_UtilityFE!AF82)</f>
        <v>68426.694000000003</v>
      </c>
      <c r="S82" s="241">
        <f>SUM(DB_UtilityFE!AG82)</f>
        <v>57022.245000000003</v>
      </c>
      <c r="T82" s="241">
        <f>SUM(DB_UtilityFE!AH82:AI82)</f>
        <v>127481.46479922382</v>
      </c>
      <c r="U82" s="241">
        <f>SUM(DB_UtilityFE!AJ82:AK82)</f>
        <v>40780572.796254709</v>
      </c>
      <c r="V82" s="241">
        <f>SUM(DB_UtilityFE!AL82)</f>
        <v>4909855.3362513715</v>
      </c>
      <c r="W82" s="241">
        <f>SUM(DB_UtilityFE!AM82:AN82)</f>
        <v>26677.675199999998</v>
      </c>
      <c r="X82" s="241">
        <f>SUM(DB_UtilityFE!AO82:AP82)</f>
        <v>3408005.8650000002</v>
      </c>
      <c r="Y82" s="241">
        <f>SUM(DB_UtilityFE!AQ82)</f>
        <v>991768.31325000001</v>
      </c>
      <c r="Z82" s="241">
        <f>SUM(DB_UtilityFE!AR82:AS82)</f>
        <v>433.05112882312511</v>
      </c>
      <c r="AA82" s="241">
        <f>SUM(DB_UtilityFE!AT82:AU82)</f>
        <v>119436.07759988755</v>
      </c>
      <c r="AB82" s="241">
        <f>SUM(DB_UtilityFE!AV82:AW82)</f>
        <v>62319.769387468776</v>
      </c>
      <c r="AC82" s="241">
        <f>SUM(DB_UtilityFE!AX82:AY82)</f>
        <v>6181.2887586363631</v>
      </c>
      <c r="AD82" s="241">
        <f>SUM(DB_UtilityFE!AZ82:BA82)</f>
        <v>1121787.495409091</v>
      </c>
      <c r="AE82" s="241">
        <f>SUM(DB_UtilityFE!BB82)</f>
        <v>534918.65599999996</v>
      </c>
      <c r="AF82" s="241">
        <f>SUM(DB_UtilityFE!BC82:BE82)</f>
        <v>400420.13550000003</v>
      </c>
      <c r="AG82" s="241">
        <f>SUM(DB_UtilityFE!BF82:BH82)</f>
        <v>90838167.881999999</v>
      </c>
      <c r="AH82" s="241">
        <f>SUM(DB_UtilityFE!BI82:BJ82)</f>
        <v>41918267.899199992</v>
      </c>
      <c r="AI82" s="241">
        <f>SUM(DB_UtilityFE!BK82:BM82)</f>
        <v>837789.45994248008</v>
      </c>
      <c r="AJ82" s="241">
        <f>SUM(DB_UtilityFE!BN82:BP82)</f>
        <v>69779795.426891997</v>
      </c>
      <c r="AK82" s="241">
        <f>SUM(DB_UtilityFE!BQ82:BR82)</f>
        <v>31707615.055686004</v>
      </c>
      <c r="AL82" s="241">
        <f>SUM(DB_UtilityFE!BS82:BU82)</f>
        <v>1612.22336</v>
      </c>
      <c r="AM82" s="241">
        <f>SUM(DB_UtilityFE!BV82:BX82)</f>
        <v>398152.92000000004</v>
      </c>
      <c r="AN82" s="241">
        <f>SUM(DB_UtilityFE!BY82:BZ82)</f>
        <v>122221.61600000001</v>
      </c>
      <c r="AO82" s="205">
        <f t="shared" si="3"/>
        <v>1486054.7497223902</v>
      </c>
      <c r="AP82" s="205">
        <f t="shared" si="4"/>
        <v>219350106.27342632</v>
      </c>
      <c r="AQ82" s="205">
        <f t="shared" si="5"/>
        <v>85138936.981449082</v>
      </c>
    </row>
    <row r="83" spans="1:43" x14ac:dyDescent="0.2">
      <c r="A83" s="203">
        <v>53</v>
      </c>
      <c r="B83" s="203" t="s">
        <v>58</v>
      </c>
      <c r="C83" s="203">
        <v>1995</v>
      </c>
      <c r="D83" s="204" t="s">
        <v>204</v>
      </c>
      <c r="E83" s="241">
        <f>SUM(DB_UtilityFE!E83:G83)</f>
        <v>0</v>
      </c>
      <c r="F83" s="241">
        <f>SUM(DB_UtilityFE!H83:J83)</f>
        <v>0</v>
      </c>
      <c r="G83" s="241">
        <f>SUM(DB_UtilityFE!K83:L83)</f>
        <v>0</v>
      </c>
      <c r="H83" s="241">
        <f>SUM(DB_UtilityFE!M83:O83)</f>
        <v>65.473061333333334</v>
      </c>
      <c r="I83" s="241">
        <f>SUM(DB_UtilityFE!P83:R83)</f>
        <v>15979.477511111112</v>
      </c>
      <c r="J83" s="241">
        <f>SUM(DB_UtilityFE!S83:T83)</f>
        <v>6429.334890666667</v>
      </c>
      <c r="K83" s="241">
        <f>SUM(DB_UtilityFE!U83:V83)</f>
        <v>209.36182176000003</v>
      </c>
      <c r="L83" s="241">
        <f>SUM(DB_UtilityFE!W83:X83)</f>
        <v>24740.911103999999</v>
      </c>
      <c r="M83" s="241">
        <f>SUM(DB_UtilityFE!Y83)</f>
        <v>2483.1206399999996</v>
      </c>
      <c r="N83" s="241">
        <f>SUM(DB_UtilityFE!Z83:AA83)</f>
        <v>0</v>
      </c>
      <c r="O83" s="241">
        <f>SUM(DB_UtilityFE!AB83:AC83)</f>
        <v>0</v>
      </c>
      <c r="P83" s="241">
        <f>SUM(DB_UtilityFE!AD83)</f>
        <v>0</v>
      </c>
      <c r="Q83" s="241">
        <f>SUM(DB_UtilityFE!AE83)</f>
        <v>220.75199999999998</v>
      </c>
      <c r="R83" s="241">
        <f>SUM(DB_UtilityFE!AF83)</f>
        <v>30119.040000000001</v>
      </c>
      <c r="S83" s="241">
        <f>SUM(DB_UtilityFE!AG83)</f>
        <v>25099.200000000001</v>
      </c>
      <c r="T83" s="241">
        <f>SUM(DB_UtilityFE!AH83:AI83)</f>
        <v>127.09806474760457</v>
      </c>
      <c r="U83" s="241">
        <f>SUM(DB_UtilityFE!AJ83:AK83)</f>
        <v>40657.925368726545</v>
      </c>
      <c r="V83" s="241">
        <f>SUM(DB_UtilityFE!AL83)</f>
        <v>4895.0889638039989</v>
      </c>
      <c r="W83" s="241">
        <f>SUM(DB_UtilityFE!AM83:AN83)</f>
        <v>2047.6748159999997</v>
      </c>
      <c r="X83" s="241">
        <f>SUM(DB_UtilityFE!AO83:AP83)</f>
        <v>261585.30419999996</v>
      </c>
      <c r="Y83" s="241">
        <f>SUM(DB_UtilityFE!AQ83)</f>
        <v>76124.286810000005</v>
      </c>
      <c r="Z83" s="241">
        <f>SUM(DB_UtilityFE!AR83:AS83)</f>
        <v>43.598574167343756</v>
      </c>
      <c r="AA83" s="241">
        <f>SUM(DB_UtilityFE!AT83:AU83)</f>
        <v>12024.544772915629</v>
      </c>
      <c r="AB83" s="241">
        <f>SUM(DB_UtilityFE!AV83:AW83)</f>
        <v>6274.2085331015642</v>
      </c>
      <c r="AC83" s="241">
        <f>SUM(DB_UtilityFE!AX83:AY83)</f>
        <v>93.376974454545461</v>
      </c>
      <c r="AD83" s="241">
        <f>SUM(DB_UtilityFE!AZ83:BA83)</f>
        <v>16946.162263636365</v>
      </c>
      <c r="AE83" s="241">
        <f>SUM(DB_UtilityFE!BB83)</f>
        <v>8080.6912000000002</v>
      </c>
      <c r="AF83" s="241">
        <f>SUM(DB_UtilityFE!BC83:BE83)</f>
        <v>14421.349249999999</v>
      </c>
      <c r="AG83" s="241">
        <f>SUM(DB_UtilityFE!BF83:BH83)</f>
        <v>3271586.0870000003</v>
      </c>
      <c r="AH83" s="241">
        <f>SUM(DB_UtilityFE!BI83:BJ83)</f>
        <v>1509709.2471999996</v>
      </c>
      <c r="AI83" s="241">
        <f>SUM(DB_UtilityFE!BK83:BM83)</f>
        <v>21468.399522880005</v>
      </c>
      <c r="AJ83" s="241">
        <f>SUM(DB_UtilityFE!BN83:BP83)</f>
        <v>1788110.973552</v>
      </c>
      <c r="AK83" s="241">
        <f>SUM(DB_UtilityFE!BQ83:BR83)</f>
        <v>812509.32421600004</v>
      </c>
      <c r="AL83" s="241">
        <f>SUM(DB_UtilityFE!BS83:BU83)</f>
        <v>1016.300304</v>
      </c>
      <c r="AM83" s="241">
        <f>SUM(DB_UtilityFE!BV83:BX83)</f>
        <v>250984.41299999994</v>
      </c>
      <c r="AN83" s="241">
        <f>SUM(DB_UtilityFE!BY83:BZ83)</f>
        <v>77045.072400000005</v>
      </c>
      <c r="AO83" s="205">
        <f t="shared" si="3"/>
        <v>39713.384389342827</v>
      </c>
      <c r="AP83" s="205">
        <f t="shared" si="4"/>
        <v>5712734.8387723891</v>
      </c>
      <c r="AQ83" s="205">
        <f t="shared" si="5"/>
        <v>2528649.5748535721</v>
      </c>
    </row>
    <row r="84" spans="1:43" x14ac:dyDescent="0.2">
      <c r="A84" s="203">
        <v>11</v>
      </c>
      <c r="B84" s="203" t="s">
        <v>32</v>
      </c>
      <c r="C84" s="203">
        <v>2006</v>
      </c>
      <c r="D84" s="204" t="s">
        <v>200</v>
      </c>
      <c r="E84" s="241">
        <f>SUM(DB_UtilityFE!E84:G84)</f>
        <v>0</v>
      </c>
      <c r="F84" s="241">
        <f>SUM(DB_UtilityFE!H84:J84)</f>
        <v>0</v>
      </c>
      <c r="G84" s="241">
        <f>SUM(DB_UtilityFE!K84:L84)</f>
        <v>0</v>
      </c>
      <c r="H84" s="241">
        <f>SUM(DB_UtilityFE!M84:O84)</f>
        <v>11805.800236266667</v>
      </c>
      <c r="I84" s="241">
        <f>SUM(DB_UtilityFE!P84:R84)</f>
        <v>2881345.6333688889</v>
      </c>
      <c r="J84" s="241">
        <f>SUM(DB_UtilityFE!S84:T84)</f>
        <v>1159307.9936316716</v>
      </c>
      <c r="K84" s="241">
        <f>SUM(DB_UtilityFE!U84:V84)</f>
        <v>1613.8307093999999</v>
      </c>
      <c r="L84" s="241">
        <f>SUM(DB_UtilityFE!W84:X84)</f>
        <v>190711.18975999998</v>
      </c>
      <c r="M84" s="241">
        <f>SUM(DB_UtilityFE!Y84)</f>
        <v>19140.721600000001</v>
      </c>
      <c r="N84" s="241">
        <f>SUM(DB_UtilityFE!Z84:AA84)</f>
        <v>2405.8579199999999</v>
      </c>
      <c r="O84" s="241">
        <f>SUM(DB_UtilityFE!AB84:AC84)</f>
        <v>385499.136</v>
      </c>
      <c r="P84" s="241">
        <f>SUM(DB_UtilityFE!AD84)</f>
        <v>55136.351999999999</v>
      </c>
      <c r="Q84" s="241">
        <f>SUM(DB_UtilityFE!AE84)</f>
        <v>10800.981449999999</v>
      </c>
      <c r="R84" s="241">
        <f>SUM(DB_UtilityFE!AF84)</f>
        <v>1473668.1540000001</v>
      </c>
      <c r="S84" s="241">
        <f>SUM(DB_UtilityFE!AG84)</f>
        <v>1228056.7950000002</v>
      </c>
      <c r="T84" s="241">
        <f>SUM(DB_UtilityFE!AH84:AI84)</f>
        <v>619.50495183498776</v>
      </c>
      <c r="U84" s="241">
        <f>SUM(DB_UtilityFE!AJ84:AK84)</f>
        <v>198176.00014038122</v>
      </c>
      <c r="V84" s="241">
        <f>SUM(DB_UtilityFE!AL84)</f>
        <v>23859.779916959997</v>
      </c>
      <c r="W84" s="241">
        <f>SUM(DB_UtilityFE!AM84:AN84)</f>
        <v>8562.975167999999</v>
      </c>
      <c r="X84" s="241">
        <f>SUM(DB_UtilityFE!AO84:AP84)</f>
        <v>1093898.5266</v>
      </c>
      <c r="Y84" s="241">
        <f>SUM(DB_UtilityFE!AQ84)</f>
        <v>318336.86313000001</v>
      </c>
      <c r="Z84" s="241">
        <f>SUM(DB_UtilityFE!AR84:AS84)</f>
        <v>32.925898081054697</v>
      </c>
      <c r="AA84" s="241">
        <f>SUM(DB_UtilityFE!AT84:AU84)</f>
        <v>9081.0065059570352</v>
      </c>
      <c r="AB84" s="241">
        <f>SUM(DB_UtilityFE!AV84:AW84)</f>
        <v>4738.3189621582051</v>
      </c>
      <c r="AC84" s="241">
        <f>SUM(DB_UtilityFE!AX84:AY84)</f>
        <v>5132.0630290000008</v>
      </c>
      <c r="AD84" s="241">
        <f>SUM(DB_UtilityFE!AZ84:BA84)</f>
        <v>931372.78590000013</v>
      </c>
      <c r="AE84" s="241">
        <f>SUM(DB_UtilityFE!BB84)</f>
        <v>444120.37120000005</v>
      </c>
      <c r="AF84" s="241">
        <f>SUM(DB_UtilityFE!BC84:BE84)</f>
        <v>20985.02175</v>
      </c>
      <c r="AG84" s="241">
        <f>SUM(DB_UtilityFE!BF84:BH84)</f>
        <v>4760602.0769999996</v>
      </c>
      <c r="AH84" s="241">
        <f>SUM(DB_UtilityFE!BI84:BJ84)</f>
        <v>2196831.9912</v>
      </c>
      <c r="AI84" s="241">
        <f>SUM(DB_UtilityFE!BK84:BM84)</f>
        <v>53506.015088640008</v>
      </c>
      <c r="AJ84" s="241">
        <f>SUM(DB_UtilityFE!BN84:BP84)</f>
        <v>4456535.8786560008</v>
      </c>
      <c r="AK84" s="241">
        <f>SUM(DB_UtilityFE!BQ84:BR84)</f>
        <v>2025029.2116480004</v>
      </c>
      <c r="AL84" s="241">
        <f>SUM(DB_UtilityFE!BS84:BU84)</f>
        <v>0</v>
      </c>
      <c r="AM84" s="241">
        <f>SUM(DB_UtilityFE!BV84:BX84)</f>
        <v>0</v>
      </c>
      <c r="AN84" s="241">
        <f>SUM(DB_UtilityFE!BY84:BZ84)</f>
        <v>0</v>
      </c>
      <c r="AO84" s="205">
        <f t="shared" si="3"/>
        <v>115464.97620122271</v>
      </c>
      <c r="AP84" s="205">
        <f t="shared" si="4"/>
        <v>16380890.387931228</v>
      </c>
      <c r="AQ84" s="205">
        <f t="shared" si="5"/>
        <v>7474558.3982887901</v>
      </c>
    </row>
    <row r="85" spans="1:43" x14ac:dyDescent="0.2">
      <c r="A85" s="203">
        <v>12</v>
      </c>
      <c r="B85" s="203" t="s">
        <v>33</v>
      </c>
      <c r="C85" s="203">
        <v>2006</v>
      </c>
      <c r="D85" s="204" t="s">
        <v>200</v>
      </c>
      <c r="E85" s="241">
        <f>SUM(DB_UtilityFE!E85:G85)</f>
        <v>0</v>
      </c>
      <c r="F85" s="241">
        <f>SUM(DB_UtilityFE!H85:J85)</f>
        <v>0</v>
      </c>
      <c r="G85" s="241">
        <f>SUM(DB_UtilityFE!K85:L85)</f>
        <v>0</v>
      </c>
      <c r="H85" s="241">
        <f>SUM(DB_UtilityFE!M85:O85)</f>
        <v>7613.761574666667</v>
      </c>
      <c r="I85" s="241">
        <f>SUM(DB_UtilityFE!P85:R85)</f>
        <v>1858228.8559555556</v>
      </c>
      <c r="J85" s="241">
        <f>SUM(DB_UtilityFE!S85:T85)</f>
        <v>747657.46315117949</v>
      </c>
      <c r="K85" s="241">
        <f>SUM(DB_UtilityFE!U85:V85)</f>
        <v>4605.249574800001</v>
      </c>
      <c r="L85" s="241">
        <f>SUM(DB_UtilityFE!W85:X85)</f>
        <v>544216.08192000003</v>
      </c>
      <c r="M85" s="241">
        <f>SUM(DB_UtilityFE!Y85)</f>
        <v>54620.227199999994</v>
      </c>
      <c r="N85" s="241">
        <f>SUM(DB_UtilityFE!Z85:AA85)</f>
        <v>0</v>
      </c>
      <c r="O85" s="241">
        <f>SUM(DB_UtilityFE!AB85:AC85)</f>
        <v>0</v>
      </c>
      <c r="P85" s="241">
        <f>SUM(DB_UtilityFE!AD85)</f>
        <v>0</v>
      </c>
      <c r="Q85" s="241">
        <f>SUM(DB_UtilityFE!AE85)</f>
        <v>137.00421</v>
      </c>
      <c r="R85" s="241">
        <f>SUM(DB_UtilityFE!AF85)</f>
        <v>18692.629200000003</v>
      </c>
      <c r="S85" s="241">
        <f>SUM(DB_UtilityFE!AG85)</f>
        <v>15577.191000000001</v>
      </c>
      <c r="T85" s="241">
        <f>SUM(DB_UtilityFE!AH85:AI85)</f>
        <v>27.816461527077788</v>
      </c>
      <c r="U85" s="241">
        <f>SUM(DB_UtilityFE!AJ85:AK85)</f>
        <v>8898.3228740412214</v>
      </c>
      <c r="V85" s="241">
        <f>SUM(DB_UtilityFE!AL85)</f>
        <v>1071.3306619079997</v>
      </c>
      <c r="W85" s="241">
        <f>SUM(DB_UtilityFE!AM85:AN85)</f>
        <v>4513.2552959999994</v>
      </c>
      <c r="X85" s="241">
        <f>SUM(DB_UtilityFE!AO85:AP85)</f>
        <v>576557.00520000001</v>
      </c>
      <c r="Y85" s="241">
        <f>SUM(DB_UtilityFE!AQ85)</f>
        <v>167784.61986000001</v>
      </c>
      <c r="Z85" s="241">
        <f>SUM(DB_UtilityFE!AR85:AS85)</f>
        <v>13.82974480664063</v>
      </c>
      <c r="AA85" s="241">
        <f>SUM(DB_UtilityFE!AT85:AU85)</f>
        <v>3814.2620212109391</v>
      </c>
      <c r="AB85" s="241">
        <f>SUM(DB_UtilityFE!AV85:AW85)</f>
        <v>1990.2188209960946</v>
      </c>
      <c r="AC85" s="241">
        <f>SUM(DB_UtilityFE!AX85:AY85)</f>
        <v>11015.034878181817</v>
      </c>
      <c r="AD85" s="241">
        <f>SUM(DB_UtilityFE!AZ85:BA85)</f>
        <v>1999021.3805454546</v>
      </c>
      <c r="AE85" s="241">
        <f>SUM(DB_UtilityFE!BB85)</f>
        <v>953223.16800000006</v>
      </c>
      <c r="AF85" s="241">
        <f>SUM(DB_UtilityFE!BC85:BE85)</f>
        <v>11189.101000000001</v>
      </c>
      <c r="AG85" s="241">
        <f>SUM(DB_UtilityFE!BF85:BH85)</f>
        <v>2538327.4840000002</v>
      </c>
      <c r="AH85" s="241">
        <f>SUM(DB_UtilityFE!BI85:BJ85)</f>
        <v>1171339.0304</v>
      </c>
      <c r="AI85" s="241">
        <f>SUM(DB_UtilityFE!BK85:BM85)</f>
        <v>0</v>
      </c>
      <c r="AJ85" s="241">
        <f>SUM(DB_UtilityFE!BN85:BP85)</f>
        <v>0</v>
      </c>
      <c r="AK85" s="241">
        <f>SUM(DB_UtilityFE!BQ85:BR85)</f>
        <v>0</v>
      </c>
      <c r="AL85" s="241">
        <f>SUM(DB_UtilityFE!BS85:BU85)</f>
        <v>0</v>
      </c>
      <c r="AM85" s="241">
        <f>SUM(DB_UtilityFE!BV85:BX85)</f>
        <v>0</v>
      </c>
      <c r="AN85" s="241">
        <f>SUM(DB_UtilityFE!BY85:BZ85)</f>
        <v>0</v>
      </c>
      <c r="AO85" s="205">
        <f t="shared" si="3"/>
        <v>39115.052739982202</v>
      </c>
      <c r="AP85" s="205">
        <f t="shared" si="4"/>
        <v>7547756.0217162622</v>
      </c>
      <c r="AQ85" s="205">
        <f t="shared" si="5"/>
        <v>3113263.2490940839</v>
      </c>
    </row>
    <row r="86" spans="1:43" x14ac:dyDescent="0.2">
      <c r="A86" s="203">
        <v>13</v>
      </c>
      <c r="B86" s="203" t="s">
        <v>34</v>
      </c>
      <c r="C86" s="203">
        <v>2006</v>
      </c>
      <c r="D86" s="204" t="s">
        <v>200</v>
      </c>
      <c r="E86" s="241">
        <f>SUM(DB_UtilityFE!E86:G86)</f>
        <v>0</v>
      </c>
      <c r="F86" s="241">
        <f>SUM(DB_UtilityFE!H86:J86)</f>
        <v>0</v>
      </c>
      <c r="G86" s="241">
        <f>SUM(DB_UtilityFE!K86:L86)</f>
        <v>0</v>
      </c>
      <c r="H86" s="241">
        <f>SUM(DB_UtilityFE!M86:O86)</f>
        <v>820.17600293333339</v>
      </c>
      <c r="I86" s="241">
        <f>SUM(DB_UtilityFE!P86:R86)</f>
        <v>200173.68559111113</v>
      </c>
      <c r="J86" s="241">
        <f>SUM(DB_UtilityFE!S86:T86)</f>
        <v>80539.783611158986</v>
      </c>
      <c r="K86" s="241">
        <f>SUM(DB_UtilityFE!U86:V86)</f>
        <v>7647.5878877999994</v>
      </c>
      <c r="L86" s="241">
        <f>SUM(DB_UtilityFE!W86:X86)</f>
        <v>903738.27711999998</v>
      </c>
      <c r="M86" s="241">
        <f>SUM(DB_UtilityFE!Y86)</f>
        <v>90703.659199999995</v>
      </c>
      <c r="N86" s="241">
        <f>SUM(DB_UtilityFE!Z86:AA86)</f>
        <v>533.96141</v>
      </c>
      <c r="O86" s="241">
        <f>SUM(DB_UtilityFE!AB86:AC86)</f>
        <v>85558.527999999991</v>
      </c>
      <c r="P86" s="241">
        <f>SUM(DB_UtilityFE!AD86)</f>
        <v>12237.083500000001</v>
      </c>
      <c r="Q86" s="241">
        <f>SUM(DB_UtilityFE!AE86)</f>
        <v>61.258679999999991</v>
      </c>
      <c r="R86" s="241">
        <f>SUM(DB_UtilityFE!AF86)</f>
        <v>8358.0336000000007</v>
      </c>
      <c r="S86" s="241">
        <f>SUM(DB_UtilityFE!AG86)</f>
        <v>6965.0280000000002</v>
      </c>
      <c r="T86" s="241">
        <f>SUM(DB_UtilityFE!AH86:AI86)</f>
        <v>648.29776541841852</v>
      </c>
      <c r="U86" s="241">
        <f>SUM(DB_UtilityFE!AJ86:AK86)</f>
        <v>207386.65231007015</v>
      </c>
      <c r="V86" s="241">
        <f>SUM(DB_UtilityFE!AL86)</f>
        <v>24968.714063904001</v>
      </c>
      <c r="W86" s="241">
        <f>SUM(DB_UtilityFE!AM86:AN86)</f>
        <v>1614.9788159999998</v>
      </c>
      <c r="X86" s="241">
        <f>SUM(DB_UtilityFE!AO86:AP86)</f>
        <v>206309.47919999997</v>
      </c>
      <c r="Y86" s="241">
        <f>SUM(DB_UtilityFE!AQ86)</f>
        <v>60038.395560000004</v>
      </c>
      <c r="Z86" s="241">
        <f>SUM(DB_UtilityFE!AR86:AS86)</f>
        <v>65.044916446289079</v>
      </c>
      <c r="AA86" s="241">
        <f>SUM(DB_UtilityFE!AT86:AU86)</f>
        <v>17939.474512558601</v>
      </c>
      <c r="AB86" s="241">
        <f>SUM(DB_UtilityFE!AV86:AW86)</f>
        <v>9360.5210169433631</v>
      </c>
      <c r="AC86" s="241">
        <f>SUM(DB_UtilityFE!AX86:AY86)</f>
        <v>20019.433807909089</v>
      </c>
      <c r="AD86" s="241">
        <f>SUM(DB_UtilityFE!AZ86:BA86)</f>
        <v>3633150.2034272728</v>
      </c>
      <c r="AE86" s="241">
        <f>SUM(DB_UtilityFE!BB86)</f>
        <v>1732449.1776000001</v>
      </c>
      <c r="AF86" s="241">
        <f>SUM(DB_UtilityFE!BC86:BE86)</f>
        <v>2783.6655000000001</v>
      </c>
      <c r="AG86" s="241">
        <f>SUM(DB_UtilityFE!BF86:BH86)</f>
        <v>631494.402</v>
      </c>
      <c r="AH86" s="241">
        <f>SUM(DB_UtilityFE!BI86:BJ86)</f>
        <v>291410.01119999995</v>
      </c>
      <c r="AI86" s="241">
        <f>SUM(DB_UtilityFE!BK86:BM86)</f>
        <v>0</v>
      </c>
      <c r="AJ86" s="241">
        <f>SUM(DB_UtilityFE!BN86:BP86)</f>
        <v>0</v>
      </c>
      <c r="AK86" s="241">
        <f>SUM(DB_UtilityFE!BQ86:BR86)</f>
        <v>0</v>
      </c>
      <c r="AL86" s="241">
        <f>SUM(DB_UtilityFE!BS86:BU86)</f>
        <v>0</v>
      </c>
      <c r="AM86" s="241">
        <f>SUM(DB_UtilityFE!BV86:BX86)</f>
        <v>0</v>
      </c>
      <c r="AN86" s="241">
        <f>SUM(DB_UtilityFE!BY86:BZ86)</f>
        <v>0</v>
      </c>
      <c r="AO86" s="205">
        <f t="shared" si="3"/>
        <v>34194.404786507133</v>
      </c>
      <c r="AP86" s="205">
        <f t="shared" si="4"/>
        <v>5894108.735761012</v>
      </c>
      <c r="AQ86" s="205">
        <f t="shared" si="5"/>
        <v>2308672.3737520063</v>
      </c>
    </row>
    <row r="87" spans="1:43" x14ac:dyDescent="0.2">
      <c r="A87" s="203">
        <v>14</v>
      </c>
      <c r="B87" s="203" t="s">
        <v>35</v>
      </c>
      <c r="C87" s="203">
        <v>2006</v>
      </c>
      <c r="D87" s="204" t="s">
        <v>200</v>
      </c>
      <c r="E87" s="241">
        <f>SUM(DB_UtilityFE!E87:G87)</f>
        <v>0</v>
      </c>
      <c r="F87" s="241">
        <f>SUM(DB_UtilityFE!H87:J87)</f>
        <v>0</v>
      </c>
      <c r="G87" s="241">
        <f>SUM(DB_UtilityFE!K87:L87)</f>
        <v>0</v>
      </c>
      <c r="H87" s="241">
        <f>SUM(DB_UtilityFE!M87:O87)</f>
        <v>9107.5546509333344</v>
      </c>
      <c r="I87" s="241">
        <f>SUM(DB_UtilityFE!P87:R87)</f>
        <v>2222806.7813244448</v>
      </c>
      <c r="J87" s="241">
        <f>SUM(DB_UtilityFE!S87:T87)</f>
        <v>894345.21150285122</v>
      </c>
      <c r="K87" s="241">
        <f>SUM(DB_UtilityFE!U87:V87)</f>
        <v>2647.4165508000001</v>
      </c>
      <c r="L87" s="241">
        <f>SUM(DB_UtilityFE!W87:X87)</f>
        <v>312853.11231999996</v>
      </c>
      <c r="M87" s="241">
        <f>SUM(DB_UtilityFE!Y87)</f>
        <v>31399.491199999997</v>
      </c>
      <c r="N87" s="241">
        <f>SUM(DB_UtilityFE!Z87:AA87)</f>
        <v>0</v>
      </c>
      <c r="O87" s="241">
        <f>SUM(DB_UtilityFE!AB87:AC87)</f>
        <v>0</v>
      </c>
      <c r="P87" s="241">
        <f>SUM(DB_UtilityFE!AD87)</f>
        <v>0</v>
      </c>
      <c r="Q87" s="241">
        <f>SUM(DB_UtilityFE!AE87)</f>
        <v>3.3112799999999996</v>
      </c>
      <c r="R87" s="241">
        <f>SUM(DB_UtilityFE!AF87)</f>
        <v>451.78560000000004</v>
      </c>
      <c r="S87" s="241">
        <f>SUM(DB_UtilityFE!AG87)</f>
        <v>376.488</v>
      </c>
      <c r="T87" s="241">
        <f>SUM(DB_UtilityFE!AH87:AI87)</f>
        <v>6.4707253930848534</v>
      </c>
      <c r="U87" s="241">
        <f>SUM(DB_UtilityFE!AJ87:AK87)</f>
        <v>2069.9470966455146</v>
      </c>
      <c r="V87" s="241">
        <f>SUM(DB_UtilityFE!AL87)</f>
        <v>249.215253768</v>
      </c>
      <c r="W87" s="241">
        <f>SUM(DB_UtilityFE!AM87:AN87)</f>
        <v>62.622911999999992</v>
      </c>
      <c r="X87" s="241">
        <f>SUM(DB_UtilityFE!AO87:AP87)</f>
        <v>7999.9193999999989</v>
      </c>
      <c r="Y87" s="241">
        <f>SUM(DB_UtilityFE!AQ87)</f>
        <v>2328.0671700000003</v>
      </c>
      <c r="Z87" s="241">
        <f>SUM(DB_UtilityFE!AR87:AS87)</f>
        <v>5.1796472080078146</v>
      </c>
      <c r="AA87" s="241">
        <f>SUM(DB_UtilityFE!AT87:AU87)</f>
        <v>1428.5535926367193</v>
      </c>
      <c r="AB87" s="241">
        <f>SUM(DB_UtilityFE!AV87:AW87)</f>
        <v>745.39563120117214</v>
      </c>
      <c r="AC87" s="241">
        <f>SUM(DB_UtilityFE!AX87:AY87)</f>
        <v>373.78597100000002</v>
      </c>
      <c r="AD87" s="241">
        <f>SUM(DB_UtilityFE!AZ87:BA87)</f>
        <v>67835.114100000006</v>
      </c>
      <c r="AE87" s="241">
        <f>SUM(DB_UtilityFE!BB87)</f>
        <v>32346.828800000003</v>
      </c>
      <c r="AF87" s="241">
        <f>SUM(DB_UtilityFE!BC87:BE87)</f>
        <v>2120.83025</v>
      </c>
      <c r="AG87" s="241">
        <f>SUM(DB_UtilityFE!BF87:BH87)</f>
        <v>481125.49100000004</v>
      </c>
      <c r="AH87" s="241">
        <f>SUM(DB_UtilityFE!BI87:BJ87)</f>
        <v>222020.62959999999</v>
      </c>
      <c r="AI87" s="241">
        <f>SUM(DB_UtilityFE!BK87:BM87)</f>
        <v>3908.7463892000001</v>
      </c>
      <c r="AJ87" s="241">
        <f>SUM(DB_UtilityFE!BN87:BP87)</f>
        <v>325560.93917999999</v>
      </c>
      <c r="AK87" s="241">
        <f>SUM(DB_UtilityFE!BQ87:BR87)</f>
        <v>147933.37919000001</v>
      </c>
      <c r="AL87" s="241">
        <f>SUM(DB_UtilityFE!BS87:BU87)</f>
        <v>0</v>
      </c>
      <c r="AM87" s="241">
        <f>SUM(DB_UtilityFE!BV87:BX87)</f>
        <v>0</v>
      </c>
      <c r="AN87" s="241">
        <f>SUM(DB_UtilityFE!BY87:BZ87)</f>
        <v>0</v>
      </c>
      <c r="AO87" s="205">
        <f t="shared" si="3"/>
        <v>18235.918376534428</v>
      </c>
      <c r="AP87" s="205">
        <f t="shared" si="4"/>
        <v>3422131.6436137268</v>
      </c>
      <c r="AQ87" s="205">
        <f t="shared" si="5"/>
        <v>1331744.7063478206</v>
      </c>
    </row>
    <row r="88" spans="1:43" x14ac:dyDescent="0.2">
      <c r="A88" s="203">
        <v>15</v>
      </c>
      <c r="B88" s="203" t="s">
        <v>36</v>
      </c>
      <c r="C88" s="203">
        <v>2006</v>
      </c>
      <c r="D88" s="204" t="s">
        <v>200</v>
      </c>
      <c r="E88" s="241">
        <f>SUM(DB_UtilityFE!E88:G88)</f>
        <v>0</v>
      </c>
      <c r="F88" s="241">
        <f>SUM(DB_UtilityFE!H88:J88)</f>
        <v>0</v>
      </c>
      <c r="G88" s="241">
        <f>SUM(DB_UtilityFE!K88:L88)</f>
        <v>0</v>
      </c>
      <c r="H88" s="241">
        <f>SUM(DB_UtilityFE!M88:O88)</f>
        <v>33204.914874666661</v>
      </c>
      <c r="I88" s="241">
        <f>SUM(DB_UtilityFE!P88:R88)</f>
        <v>8104053.4792888891</v>
      </c>
      <c r="J88" s="241">
        <f>SUM(DB_UtilityFE!S88:T88)</f>
        <v>3260661.9180127177</v>
      </c>
      <c r="K88" s="241">
        <f>SUM(DB_UtilityFE!U88:V88)</f>
        <v>7448.2520658000003</v>
      </c>
      <c r="L88" s="241">
        <f>SUM(DB_UtilityFE!W88:X88)</f>
        <v>880182.16831999994</v>
      </c>
      <c r="M88" s="241">
        <f>SUM(DB_UtilityFE!Y88)</f>
        <v>88339.451199999996</v>
      </c>
      <c r="N88" s="241">
        <f>SUM(DB_UtilityFE!Z88:AA88)</f>
        <v>11657.4164</v>
      </c>
      <c r="O88" s="241">
        <f>SUM(DB_UtilityFE!AB88:AC88)</f>
        <v>1867909.1199999999</v>
      </c>
      <c r="P88" s="241">
        <f>SUM(DB_UtilityFE!AD88)</f>
        <v>267159.34000000003</v>
      </c>
      <c r="Q88" s="241">
        <f>SUM(DB_UtilityFE!AE88)</f>
        <v>244.20689999999996</v>
      </c>
      <c r="R88" s="241">
        <f>SUM(DB_UtilityFE!AF88)</f>
        <v>33319.188000000002</v>
      </c>
      <c r="S88" s="241">
        <f>SUM(DB_UtilityFE!AG88)</f>
        <v>27765.99</v>
      </c>
      <c r="T88" s="241">
        <f>SUM(DB_UtilityFE!AH88:AI88)</f>
        <v>433.46202470481438</v>
      </c>
      <c r="U88" s="241">
        <f>SUM(DB_UtilityFE!AJ88:AK88)</f>
        <v>138661.95905990456</v>
      </c>
      <c r="V88" s="241">
        <f>SUM(DB_UtilityFE!AL88)</f>
        <v>16694.472709511996</v>
      </c>
      <c r="W88" s="241">
        <f>SUM(DB_UtilityFE!AM88:AN88)</f>
        <v>13168.748736000001</v>
      </c>
      <c r="X88" s="241">
        <f>SUM(DB_UtilityFE!AO88:AP88)</f>
        <v>1682274.5082</v>
      </c>
      <c r="Y88" s="241">
        <f>SUM(DB_UtilityFE!AQ88)</f>
        <v>489560.93901000009</v>
      </c>
      <c r="Z88" s="241">
        <f>SUM(DB_UtilityFE!AR88:AS88)</f>
        <v>791.18460392871111</v>
      </c>
      <c r="AA88" s="241">
        <f>SUM(DB_UtilityFE!AT88:AU88)</f>
        <v>218209.76660994149</v>
      </c>
      <c r="AB88" s="241">
        <f>SUM(DB_UtilityFE!AV88:AW88)</f>
        <v>113858.2462393067</v>
      </c>
      <c r="AC88" s="241">
        <f>SUM(DB_UtilityFE!AX88:AY88)</f>
        <v>171065.89421045454</v>
      </c>
      <c r="AD88" s="241">
        <f>SUM(DB_UtilityFE!AZ88:BA88)</f>
        <v>31045238.057863638</v>
      </c>
      <c r="AE88" s="241">
        <f>SUM(DB_UtilityFE!BB88)</f>
        <v>14803763.712000001</v>
      </c>
      <c r="AF88" s="241">
        <f>SUM(DB_UtilityFE!BC88:BE88)</f>
        <v>39695.059250000006</v>
      </c>
      <c r="AG88" s="241">
        <f>SUM(DB_UtilityFE!BF88:BH88)</f>
        <v>9005107.727</v>
      </c>
      <c r="AH88" s="241">
        <f>SUM(DB_UtilityFE!BI88:BJ88)</f>
        <v>4155505.6311999997</v>
      </c>
      <c r="AI88" s="241">
        <f>SUM(DB_UtilityFE!BK88:BM88)</f>
        <v>23996.155252320004</v>
      </c>
      <c r="AJ88" s="241">
        <f>SUM(DB_UtilityFE!BN88:BP88)</f>
        <v>1998648.6875280002</v>
      </c>
      <c r="AK88" s="241">
        <f>SUM(DB_UtilityFE!BQ88:BR88)</f>
        <v>908176.68392400024</v>
      </c>
      <c r="AL88" s="241">
        <f>SUM(DB_UtilityFE!BS88:BU88)</f>
        <v>0</v>
      </c>
      <c r="AM88" s="241">
        <f>SUM(DB_UtilityFE!BV88:BX88)</f>
        <v>0</v>
      </c>
      <c r="AN88" s="241">
        <f>SUM(DB_UtilityFE!BY88:BZ88)</f>
        <v>0</v>
      </c>
      <c r="AO88" s="205">
        <f t="shared" si="3"/>
        <v>301705.29431787471</v>
      </c>
      <c r="AP88" s="205">
        <f t="shared" si="4"/>
        <v>54973604.661870368</v>
      </c>
      <c r="AQ88" s="205">
        <f t="shared" si="5"/>
        <v>24131486.384295538</v>
      </c>
    </row>
    <row r="89" spans="1:43" x14ac:dyDescent="0.2">
      <c r="A89" s="203">
        <v>16</v>
      </c>
      <c r="B89" s="203" t="s">
        <v>37</v>
      </c>
      <c r="C89" s="203">
        <v>2006</v>
      </c>
      <c r="D89" s="204" t="s">
        <v>200</v>
      </c>
      <c r="E89" s="241">
        <f>SUM(DB_UtilityFE!E89:G89)</f>
        <v>0</v>
      </c>
      <c r="F89" s="241">
        <f>SUM(DB_UtilityFE!H89:J89)</f>
        <v>0</v>
      </c>
      <c r="G89" s="241">
        <f>SUM(DB_UtilityFE!K89:L89)</f>
        <v>0</v>
      </c>
      <c r="H89" s="241">
        <f>SUM(DB_UtilityFE!M89:O89)</f>
        <v>107.40100253333334</v>
      </c>
      <c r="I89" s="241">
        <f>SUM(DB_UtilityFE!P89:R89)</f>
        <v>26212.489071111115</v>
      </c>
      <c r="J89" s="241">
        <f>SUM(DB_UtilityFE!S89:T89)</f>
        <v>10546.58204180513</v>
      </c>
      <c r="K89" s="241">
        <f>SUM(DB_UtilityFE!U89:V89)</f>
        <v>111.50964300000003</v>
      </c>
      <c r="L89" s="241">
        <f>SUM(DB_UtilityFE!W89:X89)</f>
        <v>13177.427200000002</v>
      </c>
      <c r="M89" s="241">
        <f>SUM(DB_UtilityFE!Y89)</f>
        <v>1322.5519999999999</v>
      </c>
      <c r="N89" s="241">
        <f>SUM(DB_UtilityFE!Z89:AA89)</f>
        <v>1.2126299999999999</v>
      </c>
      <c r="O89" s="241">
        <f>SUM(DB_UtilityFE!AB89:AC89)</f>
        <v>194.30399999999997</v>
      </c>
      <c r="P89" s="241">
        <f>SUM(DB_UtilityFE!AD89)</f>
        <v>27.790500000000005</v>
      </c>
      <c r="Q89" s="241">
        <f>SUM(DB_UtilityFE!AE89)</f>
        <v>0.13796999999999998</v>
      </c>
      <c r="R89" s="241">
        <f>SUM(DB_UtilityFE!AF89)</f>
        <v>18.824400000000001</v>
      </c>
      <c r="S89" s="241">
        <f>SUM(DB_UtilityFE!AG89)</f>
        <v>15.687000000000001</v>
      </c>
      <c r="T89" s="241">
        <f>SUM(DB_UtilityFE!AH89:AI89)</f>
        <v>35.397548082289624</v>
      </c>
      <c r="U89" s="241">
        <f>SUM(DB_UtilityFE!AJ89:AK89)</f>
        <v>11323.467993188038</v>
      </c>
      <c r="V89" s="241">
        <f>SUM(DB_UtilityFE!AL89)</f>
        <v>1363.310663364</v>
      </c>
      <c r="W89" s="241">
        <f>SUM(DB_UtilityFE!AM89:AN89)</f>
        <v>13.846271999999999</v>
      </c>
      <c r="X89" s="241">
        <f>SUM(DB_UtilityFE!AO89:AP89)</f>
        <v>1768.8263999999999</v>
      </c>
      <c r="Y89" s="241">
        <f>SUM(DB_UtilityFE!AQ89)</f>
        <v>514.74851999999998</v>
      </c>
      <c r="Z89" s="241">
        <f>SUM(DB_UtilityFE!AR89:AS89)</f>
        <v>29.117078777343757</v>
      </c>
      <c r="AA89" s="241">
        <f>SUM(DB_UtilityFE!AT89:AU89)</f>
        <v>8030.5290735156286</v>
      </c>
      <c r="AB89" s="241">
        <f>SUM(DB_UtilityFE!AV89:AW89)</f>
        <v>4190.1972166015639</v>
      </c>
      <c r="AC89" s="241">
        <f>SUM(DB_UtilityFE!AX89:AY89)</f>
        <v>902.95923599999981</v>
      </c>
      <c r="AD89" s="241">
        <f>SUM(DB_UtilityFE!AZ89:BA89)</f>
        <v>163870.0956</v>
      </c>
      <c r="AE89" s="241">
        <f>SUM(DB_UtilityFE!BB89)</f>
        <v>78140.620800000004</v>
      </c>
      <c r="AF89" s="241">
        <f>SUM(DB_UtilityFE!BC89:BE89)</f>
        <v>108.60850000000002</v>
      </c>
      <c r="AG89" s="241">
        <f>SUM(DB_UtilityFE!BF89:BH89)</f>
        <v>24638.614000000001</v>
      </c>
      <c r="AH89" s="241">
        <f>SUM(DB_UtilityFE!BI89:BJ89)</f>
        <v>11369.758399999999</v>
      </c>
      <c r="AI89" s="241">
        <f>SUM(DB_UtilityFE!BK89:BM89)</f>
        <v>0</v>
      </c>
      <c r="AJ89" s="241">
        <f>SUM(DB_UtilityFE!BN89:BP89)</f>
        <v>0</v>
      </c>
      <c r="AK89" s="241">
        <f>SUM(DB_UtilityFE!BQ89:BR89)</f>
        <v>0</v>
      </c>
      <c r="AL89" s="241">
        <f>SUM(DB_UtilityFE!BS89:BU89)</f>
        <v>0</v>
      </c>
      <c r="AM89" s="241">
        <f>SUM(DB_UtilityFE!BV89:BX89)</f>
        <v>0</v>
      </c>
      <c r="AN89" s="241">
        <f>SUM(DB_UtilityFE!BY89:BZ89)</f>
        <v>0</v>
      </c>
      <c r="AO89" s="205">
        <f t="shared" si="3"/>
        <v>1310.1898803929666</v>
      </c>
      <c r="AP89" s="205">
        <f t="shared" si="4"/>
        <v>249234.57773781478</v>
      </c>
      <c r="AQ89" s="205">
        <f t="shared" si="5"/>
        <v>107491.2471417707</v>
      </c>
    </row>
    <row r="90" spans="1:43" x14ac:dyDescent="0.2">
      <c r="A90" s="203">
        <v>17</v>
      </c>
      <c r="B90" s="203" t="s">
        <v>38</v>
      </c>
      <c r="C90" s="203">
        <v>2006</v>
      </c>
      <c r="D90" s="204" t="s">
        <v>200</v>
      </c>
      <c r="E90" s="241">
        <f>SUM(DB_UtilityFE!E90:G90)</f>
        <v>0</v>
      </c>
      <c r="F90" s="241">
        <f>SUM(DB_UtilityFE!H90:J90)</f>
        <v>0</v>
      </c>
      <c r="G90" s="241">
        <f>SUM(DB_UtilityFE!K90:L90)</f>
        <v>0</v>
      </c>
      <c r="H90" s="241">
        <f>SUM(DB_UtilityFE!M90:O90)</f>
        <v>28716.232881333337</v>
      </c>
      <c r="I90" s="241">
        <f>SUM(DB_UtilityFE!P90:R90)</f>
        <v>7008537.3768444452</v>
      </c>
      <c r="J90" s="241">
        <f>SUM(DB_UtilityFE!S90:T90)</f>
        <v>2819881.5548352818</v>
      </c>
      <c r="K90" s="241">
        <f>SUM(DB_UtilityFE!U90:V90)</f>
        <v>3114.5728782000001</v>
      </c>
      <c r="L90" s="241">
        <f>SUM(DB_UtilityFE!W90:X90)</f>
        <v>368058.36927999998</v>
      </c>
      <c r="M90" s="241">
        <f>SUM(DB_UtilityFE!Y90)</f>
        <v>36940.164799999999</v>
      </c>
      <c r="N90" s="241">
        <f>SUM(DB_UtilityFE!Z90:AA90)</f>
        <v>0</v>
      </c>
      <c r="O90" s="241">
        <f>SUM(DB_UtilityFE!AB90:AC90)</f>
        <v>0</v>
      </c>
      <c r="P90" s="241">
        <f>SUM(DB_UtilityFE!AD90)</f>
        <v>0</v>
      </c>
      <c r="Q90" s="241">
        <f>SUM(DB_UtilityFE!AE90)</f>
        <v>0</v>
      </c>
      <c r="R90" s="241">
        <f>SUM(DB_UtilityFE!AF90)</f>
        <v>0</v>
      </c>
      <c r="S90" s="241">
        <f>SUM(DB_UtilityFE!AG90)</f>
        <v>0</v>
      </c>
      <c r="T90" s="241">
        <f>SUM(DB_UtilityFE!AH90:AI90)</f>
        <v>3235.5158498061683</v>
      </c>
      <c r="U90" s="241">
        <f>SUM(DB_UtilityFE!AJ90:AK90)</f>
        <v>1035022.5411534472</v>
      </c>
      <c r="V90" s="241">
        <f>SUM(DB_UtilityFE!AL90)</f>
        <v>124613.525469888</v>
      </c>
      <c r="W90" s="241">
        <f>SUM(DB_UtilityFE!AM90:AN90)</f>
        <v>1252.4582399999999</v>
      </c>
      <c r="X90" s="241">
        <f>SUM(DB_UtilityFE!AO90:AP90)</f>
        <v>159998.38800000001</v>
      </c>
      <c r="Y90" s="241">
        <f>SUM(DB_UtilityFE!AQ90)</f>
        <v>46561.343399999998</v>
      </c>
      <c r="Z90" s="241">
        <f>SUM(DB_UtilityFE!AR90:AS90)</f>
        <v>10.671634951171878</v>
      </c>
      <c r="AA90" s="241">
        <f>SUM(DB_UtilityFE!AT90:AU90)</f>
        <v>2943.2511205078135</v>
      </c>
      <c r="AB90" s="241">
        <f>SUM(DB_UtilityFE!AV90:AW90)</f>
        <v>1535.7397426757818</v>
      </c>
      <c r="AC90" s="241">
        <f>SUM(DB_UtilityFE!AX90:AY90)</f>
        <v>2674.730321272727</v>
      </c>
      <c r="AD90" s="241">
        <f>SUM(DB_UtilityFE!AZ90:BA90)</f>
        <v>485413.17921818182</v>
      </c>
      <c r="AE90" s="241">
        <f>SUM(DB_UtilityFE!BB90)</f>
        <v>231466.80320000002</v>
      </c>
      <c r="AF90" s="241">
        <f>SUM(DB_UtilityFE!BC90:BE90)</f>
        <v>13943.256249999999</v>
      </c>
      <c r="AG90" s="241">
        <f>SUM(DB_UtilityFE!BF90:BH90)</f>
        <v>3163127.2749999999</v>
      </c>
      <c r="AH90" s="241">
        <f>SUM(DB_UtilityFE!BI90:BJ90)</f>
        <v>1459659.7399999998</v>
      </c>
      <c r="AI90" s="241">
        <f>SUM(DB_UtilityFE!BK90:BM90)</f>
        <v>212997.40001264002</v>
      </c>
      <c r="AJ90" s="241">
        <f>SUM(DB_UtilityFE!BN90:BP90)</f>
        <v>17740632.593256</v>
      </c>
      <c r="AK90" s="241">
        <f>SUM(DB_UtilityFE!BQ90:BR90)</f>
        <v>8061261.0809480008</v>
      </c>
      <c r="AL90" s="241">
        <f>SUM(DB_UtilityFE!BS90:BU90)</f>
        <v>0</v>
      </c>
      <c r="AM90" s="241">
        <f>SUM(DB_UtilityFE!BV90:BX90)</f>
        <v>0</v>
      </c>
      <c r="AN90" s="241">
        <f>SUM(DB_UtilityFE!BY90:BZ90)</f>
        <v>0</v>
      </c>
      <c r="AO90" s="205">
        <f t="shared" si="3"/>
        <v>265944.83806820342</v>
      </c>
      <c r="AP90" s="205">
        <f t="shared" si="4"/>
        <v>29963732.973872583</v>
      </c>
      <c r="AQ90" s="205">
        <f t="shared" si="5"/>
        <v>12781919.952395845</v>
      </c>
    </row>
    <row r="91" spans="1:43" x14ac:dyDescent="0.2">
      <c r="A91" s="203">
        <v>21</v>
      </c>
      <c r="B91" s="203" t="s">
        <v>39</v>
      </c>
      <c r="C91" s="203">
        <v>2006</v>
      </c>
      <c r="D91" s="204" t="s">
        <v>201</v>
      </c>
      <c r="E91" s="241">
        <f>SUM(DB_UtilityFE!E91:G91)</f>
        <v>25479.290493066666</v>
      </c>
      <c r="F91" s="241">
        <f>SUM(DB_UtilityFE!H91:J91)</f>
        <v>2760380.7837733338</v>
      </c>
      <c r="G91" s="241">
        <f>SUM(DB_UtilityFE!K91:L91)</f>
        <v>1351728.7385400003</v>
      </c>
      <c r="H91" s="241">
        <f>SUM(DB_UtilityFE!M91:O91)</f>
        <v>137583.07653013334</v>
      </c>
      <c r="I91" s="241">
        <f>SUM(DB_UtilityFE!P91:R91)</f>
        <v>33578782.365617782</v>
      </c>
      <c r="J91" s="241">
        <f>SUM(DB_UtilityFE!S91:T91)</f>
        <v>13510406.513557991</v>
      </c>
      <c r="K91" s="241">
        <f>SUM(DB_UtilityFE!U91:V91)</f>
        <v>12459.475686000002</v>
      </c>
      <c r="L91" s="241">
        <f>SUM(DB_UtilityFE!W91:X91)</f>
        <v>1472373.4144000001</v>
      </c>
      <c r="M91" s="241">
        <f>SUM(DB_UtilityFE!Y91)</f>
        <v>147774.704</v>
      </c>
      <c r="N91" s="241">
        <f>SUM(DB_UtilityFE!Z91:AA91)</f>
        <v>0</v>
      </c>
      <c r="O91" s="241">
        <f>SUM(DB_UtilityFE!AB91:AC91)</f>
        <v>0</v>
      </c>
      <c r="P91" s="241">
        <f>SUM(DB_UtilityFE!AD91)</f>
        <v>0</v>
      </c>
      <c r="Q91" s="241">
        <f>SUM(DB_UtilityFE!AE91)</f>
        <v>0.41390999999999994</v>
      </c>
      <c r="R91" s="241">
        <f>SUM(DB_UtilityFE!AF91)</f>
        <v>56.473200000000006</v>
      </c>
      <c r="S91" s="241">
        <f>SUM(DB_UtilityFE!AG91)</f>
        <v>47.061</v>
      </c>
      <c r="T91" s="241">
        <f>SUM(DB_UtilityFE!AH91:AI91)</f>
        <v>14339.376345129614</v>
      </c>
      <c r="U91" s="241">
        <f>SUM(DB_UtilityFE!AJ91:AK91)</f>
        <v>4587082.3795163315</v>
      </c>
      <c r="V91" s="241">
        <f>SUM(DB_UtilityFE!AL91)</f>
        <v>552270.58755195606</v>
      </c>
      <c r="W91" s="241">
        <f>SUM(DB_UtilityFE!AM91:AN91)</f>
        <v>12289.195776</v>
      </c>
      <c r="X91" s="241">
        <f>SUM(DB_UtilityFE!AO91:AP91)</f>
        <v>1569913.8311999999</v>
      </c>
      <c r="Y91" s="241">
        <f>SUM(DB_UtilityFE!AQ91)</f>
        <v>456862.70916000003</v>
      </c>
      <c r="Z91" s="241">
        <f>SUM(DB_UtilityFE!AR91:AS91)</f>
        <v>17.690620866210942</v>
      </c>
      <c r="AA91" s="241">
        <f>SUM(DB_UtilityFE!AT91:AU91)</f>
        <v>4879.096776191408</v>
      </c>
      <c r="AB91" s="241">
        <f>SUM(DB_UtilityFE!AV91:AW91)</f>
        <v>2545.8319799316414</v>
      </c>
      <c r="AC91" s="241">
        <f>SUM(DB_UtilityFE!AX91:AY91)</f>
        <v>60290.047613454546</v>
      </c>
      <c r="AD91" s="241">
        <f>SUM(DB_UtilityFE!AZ91:BA91)</f>
        <v>10941508.179163639</v>
      </c>
      <c r="AE91" s="241">
        <f>SUM(DB_UtilityFE!BB91)</f>
        <v>5217402.4704000009</v>
      </c>
      <c r="AF91" s="241">
        <f>SUM(DB_UtilityFE!BC91:BE91)</f>
        <v>84518.299249999996</v>
      </c>
      <c r="AG91" s="241">
        <f>SUM(DB_UtilityFE!BF91:BH91)</f>
        <v>19173579.887000002</v>
      </c>
      <c r="AH91" s="241">
        <f>SUM(DB_UtilityFE!BI91:BJ91)</f>
        <v>8847858.5271999985</v>
      </c>
      <c r="AI91" s="241">
        <f>SUM(DB_UtilityFE!BK91:BM91)</f>
        <v>328768.09951824002</v>
      </c>
      <c r="AJ91" s="241">
        <f>SUM(DB_UtilityFE!BN91:BP91)</f>
        <v>27383217.173496</v>
      </c>
      <c r="AK91" s="241">
        <f>SUM(DB_UtilityFE!BQ91:BR91)</f>
        <v>12442806.743868003</v>
      </c>
      <c r="AL91" s="241">
        <f>SUM(DB_UtilityFE!BS91:BU91)</f>
        <v>0</v>
      </c>
      <c r="AM91" s="241">
        <f>SUM(DB_UtilityFE!BV91:BX91)</f>
        <v>0</v>
      </c>
      <c r="AN91" s="241">
        <f>SUM(DB_UtilityFE!BY91:BZ91)</f>
        <v>0</v>
      </c>
      <c r="AO91" s="205">
        <f t="shared" si="3"/>
        <v>675744.96574289037</v>
      </c>
      <c r="AP91" s="205">
        <f t="shared" si="4"/>
        <v>101471773.58414328</v>
      </c>
      <c r="AQ91" s="205">
        <f t="shared" si="5"/>
        <v>42529703.887257881</v>
      </c>
    </row>
    <row r="92" spans="1:43" x14ac:dyDescent="0.2">
      <c r="A92" s="203">
        <v>22</v>
      </c>
      <c r="B92" s="203" t="s">
        <v>40</v>
      </c>
      <c r="C92" s="203">
        <v>2006</v>
      </c>
      <c r="D92" s="204" t="s">
        <v>201</v>
      </c>
      <c r="E92" s="241">
        <f>SUM(DB_UtilityFE!E92:G92)</f>
        <v>56.676353066666671</v>
      </c>
      <c r="F92" s="241">
        <f>SUM(DB_UtilityFE!H92:J92)</f>
        <v>6140.2147733333331</v>
      </c>
      <c r="G92" s="241">
        <f>SUM(DB_UtilityFE!K92:L92)</f>
        <v>3006.7970400000004</v>
      </c>
      <c r="H92" s="241">
        <f>SUM(DB_UtilityFE!M92:O92)</f>
        <v>37673.954949599996</v>
      </c>
      <c r="I92" s="241">
        <f>SUM(DB_UtilityFE!P92:R92)</f>
        <v>9194775.7384799998</v>
      </c>
      <c r="J92" s="241">
        <f>SUM(DB_UtilityFE!S92:T92)</f>
        <v>3699513.4807229536</v>
      </c>
      <c r="K92" s="241">
        <f>SUM(DB_UtilityFE!U92:V92)</f>
        <v>8343.4870050000009</v>
      </c>
      <c r="L92" s="241">
        <f>SUM(DB_UtilityFE!W92:X92)</f>
        <v>985974.75199999998</v>
      </c>
      <c r="M92" s="241">
        <f>SUM(DB_UtilityFE!Y92)</f>
        <v>98957.319999999992</v>
      </c>
      <c r="N92" s="241">
        <f>SUM(DB_UtilityFE!Z92:AA92)</f>
        <v>0</v>
      </c>
      <c r="O92" s="241">
        <f>SUM(DB_UtilityFE!AB92:AC92)</f>
        <v>0</v>
      </c>
      <c r="P92" s="241">
        <f>SUM(DB_UtilityFE!AD92)</f>
        <v>0</v>
      </c>
      <c r="Q92" s="241">
        <f>SUM(DB_UtilityFE!AE92)</f>
        <v>0.13796999999999998</v>
      </c>
      <c r="R92" s="241">
        <f>SUM(DB_UtilityFE!AF92)</f>
        <v>18.824400000000001</v>
      </c>
      <c r="S92" s="241">
        <f>SUM(DB_UtilityFE!AG92)</f>
        <v>15.687000000000001</v>
      </c>
      <c r="T92" s="241">
        <f>SUM(DB_UtilityFE!AH92:AI92)</f>
        <v>10571.480606399491</v>
      </c>
      <c r="U92" s="241">
        <f>SUM(DB_UtilityFE!AJ92:AK92)</f>
        <v>3381754.6347811827</v>
      </c>
      <c r="V92" s="241">
        <f>SUM(DB_UtilityFE!AL92)</f>
        <v>407152.8402121439</v>
      </c>
      <c r="W92" s="241">
        <f>SUM(DB_UtilityFE!AM92:AN92)</f>
        <v>28884.896831999999</v>
      </c>
      <c r="X92" s="241">
        <f>SUM(DB_UtilityFE!AO92:AP92)</f>
        <v>3689972.8733999999</v>
      </c>
      <c r="Y92" s="241">
        <f>SUM(DB_UtilityFE!AQ92)</f>
        <v>1073823.9068700001</v>
      </c>
      <c r="Z92" s="241">
        <f>SUM(DB_UtilityFE!AR92:AS92)</f>
        <v>5.0928859482421895</v>
      </c>
      <c r="AA92" s="241">
        <f>SUM(DB_UtilityFE!AT92:AU92)</f>
        <v>1404.624721738282</v>
      </c>
      <c r="AB92" s="241">
        <f>SUM(DB_UtilityFE!AV92:AW92)</f>
        <v>732.90994223632845</v>
      </c>
      <c r="AC92" s="241">
        <f>SUM(DB_UtilityFE!AX92:AY92)</f>
        <v>11297.390387000001</v>
      </c>
      <c r="AD92" s="241">
        <f>SUM(DB_UtilityFE!AZ92:BA92)</f>
        <v>2050263.5877</v>
      </c>
      <c r="AE92" s="241">
        <f>SUM(DB_UtilityFE!BB92)</f>
        <v>977657.75360000005</v>
      </c>
      <c r="AF92" s="241">
        <f>SUM(DB_UtilityFE!BC92:BE92)</f>
        <v>44815.020250000001</v>
      </c>
      <c r="AG92" s="241">
        <f>SUM(DB_UtilityFE!BF92:BH92)</f>
        <v>10166607.450999999</v>
      </c>
      <c r="AH92" s="241">
        <f>SUM(DB_UtilityFE!BI92:BJ92)</f>
        <v>4691492.4055999992</v>
      </c>
      <c r="AI92" s="241">
        <f>SUM(DB_UtilityFE!BK92:BM92)</f>
        <v>240078.66531824</v>
      </c>
      <c r="AJ92" s="241">
        <f>SUM(DB_UtilityFE!BN92:BP92)</f>
        <v>19996241.243496001</v>
      </c>
      <c r="AK92" s="241">
        <f>SUM(DB_UtilityFE!BQ92:BR92)</f>
        <v>9086199.1788679995</v>
      </c>
      <c r="AL92" s="241">
        <f>SUM(DB_UtilityFE!BS92:BU92)</f>
        <v>0</v>
      </c>
      <c r="AM92" s="241">
        <f>SUM(DB_UtilityFE!BV92:BX92)</f>
        <v>0</v>
      </c>
      <c r="AN92" s="241">
        <f>SUM(DB_UtilityFE!BY92:BZ92)</f>
        <v>0</v>
      </c>
      <c r="AO92" s="205">
        <f t="shared" si="3"/>
        <v>381726.80255725444</v>
      </c>
      <c r="AP92" s="205">
        <f t="shared" si="4"/>
        <v>49473153.944752254</v>
      </c>
      <c r="AQ92" s="205">
        <f t="shared" si="5"/>
        <v>20038552.279855333</v>
      </c>
    </row>
    <row r="93" spans="1:43" x14ac:dyDescent="0.2">
      <c r="A93" s="203">
        <v>23</v>
      </c>
      <c r="B93" s="203" t="s">
        <v>41</v>
      </c>
      <c r="C93" s="203">
        <v>2006</v>
      </c>
      <c r="D93" s="204" t="s">
        <v>201</v>
      </c>
      <c r="E93" s="241">
        <f>SUM(DB_UtilityFE!E93:G93)</f>
        <v>795.92128513333341</v>
      </c>
      <c r="F93" s="241">
        <f>SUM(DB_UtilityFE!H93:J93)</f>
        <v>86228.689196666674</v>
      </c>
      <c r="G93" s="241">
        <f>SUM(DB_UtilityFE!K93:L93)</f>
        <v>42225.260355000006</v>
      </c>
      <c r="H93" s="241">
        <f>SUM(DB_UtilityFE!M93:O93)</f>
        <v>21170.210743199998</v>
      </c>
      <c r="I93" s="241">
        <f>SUM(DB_UtilityFE!P93:R93)</f>
        <v>5166841.1341599999</v>
      </c>
      <c r="J93" s="241">
        <f>SUM(DB_UtilityFE!S93:T93)</f>
        <v>2078875.9804748304</v>
      </c>
      <c r="K93" s="241">
        <f>SUM(DB_UtilityFE!U93:V93)</f>
        <v>96061.511519399995</v>
      </c>
      <c r="L93" s="241">
        <f>SUM(DB_UtilityFE!W93:X93)</f>
        <v>11351875.413759999</v>
      </c>
      <c r="M93" s="241">
        <f>SUM(DB_UtilityFE!Y93)</f>
        <v>1139330.5615999999</v>
      </c>
      <c r="N93" s="241">
        <f>SUM(DB_UtilityFE!Z93:AA93)</f>
        <v>0</v>
      </c>
      <c r="O93" s="241">
        <f>SUM(DB_UtilityFE!AB93:AC93)</f>
        <v>0</v>
      </c>
      <c r="P93" s="241">
        <f>SUM(DB_UtilityFE!AD93)</f>
        <v>0</v>
      </c>
      <c r="Q93" s="241">
        <f>SUM(DB_UtilityFE!AE93)</f>
        <v>144.59255999999996</v>
      </c>
      <c r="R93" s="241">
        <f>SUM(DB_UtilityFE!AF93)</f>
        <v>19727.9712</v>
      </c>
      <c r="S93" s="241">
        <f>SUM(DB_UtilityFE!AG93)</f>
        <v>16439.975999999999</v>
      </c>
      <c r="T93" s="241">
        <f>SUM(DB_UtilityFE!AH93:AI93)</f>
        <v>13740.317354004137</v>
      </c>
      <c r="U93" s="241">
        <f>SUM(DB_UtilityFE!AJ93:AK93)</f>
        <v>4395446.9222730435</v>
      </c>
      <c r="V93" s="241">
        <f>SUM(DB_UtilityFE!AL93)</f>
        <v>529198.26885104401</v>
      </c>
      <c r="W93" s="241">
        <f>SUM(DB_UtilityFE!AM93:AN93)</f>
        <v>133895.02367999998</v>
      </c>
      <c r="X93" s="241">
        <f>SUM(DB_UtilityFE!AO93:AP93)</f>
        <v>17104752.291000001</v>
      </c>
      <c r="Y93" s="241">
        <f>SUM(DB_UtilityFE!AQ93)</f>
        <v>4977676.68255</v>
      </c>
      <c r="Z93" s="241">
        <f>SUM(DB_UtilityFE!AR93:AS93)</f>
        <v>39.172708784179704</v>
      </c>
      <c r="AA93" s="241">
        <f>SUM(DB_UtilityFE!AT93:AU93)</f>
        <v>10803.885210644536</v>
      </c>
      <c r="AB93" s="241">
        <f>SUM(DB_UtilityFE!AV93:AW93)</f>
        <v>5637.2885676269561</v>
      </c>
      <c r="AC93" s="241">
        <f>SUM(DB_UtilityFE!AX93:AY93)</f>
        <v>23700.455359545456</v>
      </c>
      <c r="AD93" s="241">
        <f>SUM(DB_UtilityFE!AZ93:BA93)</f>
        <v>4301186.2891363632</v>
      </c>
      <c r="AE93" s="241">
        <f>SUM(DB_UtilityFE!BB93)</f>
        <v>2050998.784</v>
      </c>
      <c r="AF93" s="241">
        <f>SUM(DB_UtilityFE!BC93:BE93)</f>
        <v>215086.46774999998</v>
      </c>
      <c r="AG93" s="241">
        <f>SUM(DB_UtilityFE!BF93:BH93)</f>
        <v>48793901.540999994</v>
      </c>
      <c r="AH93" s="241">
        <f>SUM(DB_UtilityFE!BI93:BJ93)</f>
        <v>22516480.509599999</v>
      </c>
      <c r="AI93" s="241">
        <f>SUM(DB_UtilityFE!BK93:BM93)</f>
        <v>556.92690488000017</v>
      </c>
      <c r="AJ93" s="241">
        <f>SUM(DB_UtilityFE!BN93:BP93)</f>
        <v>46386.648851999998</v>
      </c>
      <c r="AK93" s="241">
        <f>SUM(DB_UtilityFE!BQ93:BR93)</f>
        <v>21077.877866000003</v>
      </c>
      <c r="AL93" s="241">
        <f>SUM(DB_UtilityFE!BS93:BU93)</f>
        <v>0</v>
      </c>
      <c r="AM93" s="241">
        <f>SUM(DB_UtilityFE!BV93:BX93)</f>
        <v>0</v>
      </c>
      <c r="AN93" s="241">
        <f>SUM(DB_UtilityFE!BY93:BZ93)</f>
        <v>0</v>
      </c>
      <c r="AO93" s="205">
        <f t="shared" si="3"/>
        <v>505190.59986494703</v>
      </c>
      <c r="AP93" s="205">
        <f t="shared" si="4"/>
        <v>91277150.78578873</v>
      </c>
      <c r="AQ93" s="205">
        <f t="shared" si="5"/>
        <v>33377941.189864501</v>
      </c>
    </row>
    <row r="94" spans="1:43" x14ac:dyDescent="0.2">
      <c r="A94" s="203">
        <v>24</v>
      </c>
      <c r="B94" s="203" t="s">
        <v>42</v>
      </c>
      <c r="C94" s="203">
        <v>2006</v>
      </c>
      <c r="D94" s="204" t="s">
        <v>201</v>
      </c>
      <c r="E94" s="241">
        <f>SUM(DB_UtilityFE!E94:G94)</f>
        <v>658.86260440000001</v>
      </c>
      <c r="F94" s="241">
        <f>SUM(DB_UtilityFE!H94:J94)</f>
        <v>71379.996740000002</v>
      </c>
      <c r="G94" s="241">
        <f>SUM(DB_UtilityFE!K94:L94)</f>
        <v>34954.015590000003</v>
      </c>
      <c r="H94" s="241">
        <f>SUM(DB_UtilityFE!M94:O94)</f>
        <v>1504.2435841333333</v>
      </c>
      <c r="I94" s="241">
        <f>SUM(DB_UtilityFE!P94:R94)</f>
        <v>367128.49581777782</v>
      </c>
      <c r="J94" s="241">
        <f>SUM(DB_UtilityFE!S94:T94)</f>
        <v>147713.96911306668</v>
      </c>
      <c r="K94" s="241">
        <f>SUM(DB_UtilityFE!U94:V94)</f>
        <v>10646.309154600001</v>
      </c>
      <c r="L94" s="241">
        <f>SUM(DB_UtilityFE!W94:X94)</f>
        <v>1258106.1158400001</v>
      </c>
      <c r="M94" s="241">
        <f>SUM(DB_UtilityFE!Y94)</f>
        <v>126269.77439999999</v>
      </c>
      <c r="N94" s="241">
        <f>SUM(DB_UtilityFE!Z94:AA94)</f>
        <v>0</v>
      </c>
      <c r="O94" s="241">
        <f>SUM(DB_UtilityFE!AB94:AC94)</f>
        <v>0</v>
      </c>
      <c r="P94" s="241">
        <f>SUM(DB_UtilityFE!AD94)</f>
        <v>0</v>
      </c>
      <c r="Q94" s="241">
        <f>SUM(DB_UtilityFE!AE94)</f>
        <v>0.13796999999999998</v>
      </c>
      <c r="R94" s="241">
        <f>SUM(DB_UtilityFE!AF94)</f>
        <v>18.824400000000001</v>
      </c>
      <c r="S94" s="241">
        <f>SUM(DB_UtilityFE!AG94)</f>
        <v>15.687000000000001</v>
      </c>
      <c r="T94" s="241">
        <f>SUM(DB_UtilityFE!AH94:AI94)</f>
        <v>28469.27731377658</v>
      </c>
      <c r="U94" s="241">
        <f>SUM(DB_UtilityFE!AJ94:AK94)</f>
        <v>9107154.814856641</v>
      </c>
      <c r="V94" s="241">
        <f>SUM(DB_UtilityFE!AL94)</f>
        <v>1096473.3842556002</v>
      </c>
      <c r="W94" s="241">
        <f>SUM(DB_UtilityFE!AM94:AN94)</f>
        <v>23485.794815999998</v>
      </c>
      <c r="X94" s="241">
        <f>SUM(DB_UtilityFE!AO94:AP94)</f>
        <v>3000251.1792000001</v>
      </c>
      <c r="Y94" s="241">
        <f>SUM(DB_UtilityFE!AQ94)</f>
        <v>873107.08056000015</v>
      </c>
      <c r="Z94" s="241">
        <f>SUM(DB_UtilityFE!AR94:AS94)</f>
        <v>0.13014188964843754</v>
      </c>
      <c r="AA94" s="241">
        <f>SUM(DB_UtilityFE!AT94:AU94)</f>
        <v>35.893306347656264</v>
      </c>
      <c r="AB94" s="241">
        <f>SUM(DB_UtilityFE!AV94:AW94)</f>
        <v>18.728533447265633</v>
      </c>
      <c r="AC94" s="241">
        <f>SUM(DB_UtilityFE!AX94:AY94)</f>
        <v>6404.5815236363633</v>
      </c>
      <c r="AD94" s="241">
        <f>SUM(DB_UtilityFE!AZ94:BA94)</f>
        <v>1162310.926909091</v>
      </c>
      <c r="AE94" s="241">
        <f>SUM(DB_UtilityFE!BB94)</f>
        <v>554242.04800000007</v>
      </c>
      <c r="AF94" s="241">
        <f>SUM(DB_UtilityFE!BC94:BE94)</f>
        <v>18788.866250000003</v>
      </c>
      <c r="AG94" s="241">
        <f>SUM(DB_UtilityFE!BF94:BH94)</f>
        <v>4262388.5150000006</v>
      </c>
      <c r="AH94" s="241">
        <f>SUM(DB_UtilityFE!BI94:BJ94)</f>
        <v>1966925.8840000001</v>
      </c>
      <c r="AI94" s="241">
        <f>SUM(DB_UtilityFE!BK94:BM94)</f>
        <v>4.7016085600000013</v>
      </c>
      <c r="AJ94" s="241">
        <f>SUM(DB_UtilityFE!BN94:BP94)</f>
        <v>391.598724</v>
      </c>
      <c r="AK94" s="241">
        <f>SUM(DB_UtilityFE!BQ94:BR94)</f>
        <v>177.94064200000003</v>
      </c>
      <c r="AL94" s="241">
        <f>SUM(DB_UtilityFE!BS94:BU94)</f>
        <v>21.984864000000002</v>
      </c>
      <c r="AM94" s="241">
        <f>SUM(DB_UtilityFE!BV94:BX94)</f>
        <v>5429.3580000000002</v>
      </c>
      <c r="AN94" s="241">
        <f>SUM(DB_UtilityFE!BY94:BZ94)</f>
        <v>1666.6584</v>
      </c>
      <c r="AO94" s="205">
        <f t="shared" si="3"/>
        <v>89984.889830995933</v>
      </c>
      <c r="AP94" s="205">
        <f t="shared" si="4"/>
        <v>19234595.718793858</v>
      </c>
      <c r="AQ94" s="205">
        <f t="shared" si="5"/>
        <v>4801565.170494115</v>
      </c>
    </row>
    <row r="95" spans="1:43" x14ac:dyDescent="0.2">
      <c r="A95" s="203">
        <v>25</v>
      </c>
      <c r="B95" s="203" t="s">
        <v>43</v>
      </c>
      <c r="C95" s="203">
        <v>2006</v>
      </c>
      <c r="D95" s="204" t="s">
        <v>201</v>
      </c>
      <c r="E95" s="241">
        <f>SUM(DB_UtilityFE!E95:G95)</f>
        <v>1209.0047046</v>
      </c>
      <c r="F95" s="241">
        <f>SUM(DB_UtilityFE!H95:J95)</f>
        <v>130981.40841</v>
      </c>
      <c r="G95" s="241">
        <f>SUM(DB_UtilityFE!K95:L95)</f>
        <v>64140.184934999997</v>
      </c>
      <c r="H95" s="241">
        <f>SUM(DB_UtilityFE!M95:O95)</f>
        <v>3993.3531024000004</v>
      </c>
      <c r="I95" s="241">
        <f>SUM(DB_UtilityFE!P95:R95)</f>
        <v>974625.20912000001</v>
      </c>
      <c r="J95" s="241">
        <f>SUM(DB_UtilityFE!S95:T95)</f>
        <v>392139.9719084308</v>
      </c>
      <c r="K95" s="241">
        <f>SUM(DB_UtilityFE!U95:V95)</f>
        <v>32673.904296600005</v>
      </c>
      <c r="L95" s="241">
        <f>SUM(DB_UtilityFE!W95:X95)</f>
        <v>3861172.7526400005</v>
      </c>
      <c r="M95" s="241">
        <f>SUM(DB_UtilityFE!Y95)</f>
        <v>387526.4623999999</v>
      </c>
      <c r="N95" s="241">
        <f>SUM(DB_UtilityFE!Z95:AA95)</f>
        <v>0</v>
      </c>
      <c r="O95" s="241">
        <f>SUM(DB_UtilityFE!AB95:AC95)</f>
        <v>0</v>
      </c>
      <c r="P95" s="241">
        <f>SUM(DB_UtilityFE!AD95)</f>
        <v>0</v>
      </c>
      <c r="Q95" s="241">
        <f>SUM(DB_UtilityFE!AE95)</f>
        <v>1.2417299999999998</v>
      </c>
      <c r="R95" s="241">
        <f>SUM(DB_UtilityFE!AF95)</f>
        <v>169.4196</v>
      </c>
      <c r="S95" s="241">
        <f>SUM(DB_UtilityFE!AG95)</f>
        <v>141.18299999999999</v>
      </c>
      <c r="T95" s="241">
        <f>SUM(DB_UtilityFE!AH95:AI95)</f>
        <v>68777.129617361265</v>
      </c>
      <c r="U95" s="241">
        <f>SUM(DB_UtilityFE!AJ95:AK95)</f>
        <v>22001400.325102981</v>
      </c>
      <c r="V95" s="241">
        <f>SUM(DB_UtilityFE!AL95)</f>
        <v>2648900.8217444755</v>
      </c>
      <c r="W95" s="241">
        <f>SUM(DB_UtilityFE!AM95:AN95)</f>
        <v>31960.027967999995</v>
      </c>
      <c r="X95" s="241">
        <f>SUM(DB_UtilityFE!AO95:AP95)</f>
        <v>4082813.1365999999</v>
      </c>
      <c r="Y95" s="241">
        <f>SUM(DB_UtilityFE!AQ95)</f>
        <v>1188144.87363</v>
      </c>
      <c r="Z95" s="241">
        <f>SUM(DB_UtilityFE!AR95:AS95)</f>
        <v>129.48250407421878</v>
      </c>
      <c r="AA95" s="241">
        <f>SUM(DB_UtilityFE!AT95:AU95)</f>
        <v>35711.44692882814</v>
      </c>
      <c r="AB95" s="241">
        <f>SUM(DB_UtilityFE!AV95:AW95)</f>
        <v>18633.642211132821</v>
      </c>
      <c r="AC95" s="241">
        <f>SUM(DB_UtilityFE!AX95:AY95)</f>
        <v>5137.6801072727267</v>
      </c>
      <c r="AD95" s="241">
        <f>SUM(DB_UtilityFE!AZ95:BA95)</f>
        <v>932392.17981818179</v>
      </c>
      <c r="AE95" s="241">
        <f>SUM(DB_UtilityFE!BB95)</f>
        <v>444606.46399999998</v>
      </c>
      <c r="AF95" s="241">
        <f>SUM(DB_UtilityFE!BC95:BE95)</f>
        <v>27239.442999999999</v>
      </c>
      <c r="AG95" s="241">
        <f>SUM(DB_UtilityFE!BF95:BH95)</f>
        <v>6179462.2119999994</v>
      </c>
      <c r="AH95" s="241">
        <f>SUM(DB_UtilityFE!BI95:BJ95)</f>
        <v>2851580.5471999994</v>
      </c>
      <c r="AI95" s="241">
        <f>SUM(DB_UtilityFE!BK95:BM95)</f>
        <v>0</v>
      </c>
      <c r="AJ95" s="241">
        <f>SUM(DB_UtilityFE!BN95:BP95)</f>
        <v>0</v>
      </c>
      <c r="AK95" s="241">
        <f>SUM(DB_UtilityFE!BQ95:BR95)</f>
        <v>0</v>
      </c>
      <c r="AL95" s="241">
        <f>SUM(DB_UtilityFE!BS95:BU95)</f>
        <v>4.1638000000000002</v>
      </c>
      <c r="AM95" s="241">
        <f>SUM(DB_UtilityFE!BV95:BX95)</f>
        <v>1028.2874999999999</v>
      </c>
      <c r="AN95" s="241">
        <f>SUM(DB_UtilityFE!BY95:BZ95)</f>
        <v>315.65499999999997</v>
      </c>
      <c r="AO95" s="205">
        <f t="shared" si="3"/>
        <v>171125.43083030821</v>
      </c>
      <c r="AP95" s="205">
        <f t="shared" si="4"/>
        <v>38199756.377719991</v>
      </c>
      <c r="AQ95" s="205">
        <f t="shared" si="5"/>
        <v>7996129.8060290376</v>
      </c>
    </row>
    <row r="96" spans="1:43" x14ac:dyDescent="0.2">
      <c r="A96" s="203">
        <v>26</v>
      </c>
      <c r="B96" s="203" t="s">
        <v>44</v>
      </c>
      <c r="C96" s="203">
        <v>2006</v>
      </c>
      <c r="D96" s="204" t="s">
        <v>201</v>
      </c>
      <c r="E96" s="241">
        <f>SUM(DB_UtilityFE!E96:G96)</f>
        <v>50.954221266666671</v>
      </c>
      <c r="F96" s="241">
        <f>SUM(DB_UtilityFE!H96:J96)</f>
        <v>5520.2892433333336</v>
      </c>
      <c r="G96" s="241">
        <f>SUM(DB_UtilityFE!K96:L96)</f>
        <v>2703.2261850000004</v>
      </c>
      <c r="H96" s="241">
        <f>SUM(DB_UtilityFE!M96:O96)</f>
        <v>1657.8534588000002</v>
      </c>
      <c r="I96" s="241">
        <f>SUM(DB_UtilityFE!P96:R96)</f>
        <v>404618.80843999999</v>
      </c>
      <c r="J96" s="241">
        <f>SUM(DB_UtilityFE!S96:T96)</f>
        <v>162798.1778950154</v>
      </c>
      <c r="K96" s="241">
        <f>SUM(DB_UtilityFE!U96:V96)</f>
        <v>94943.652018600013</v>
      </c>
      <c r="L96" s="241">
        <f>SUM(DB_UtilityFE!W96:X96)</f>
        <v>11219774.621440001</v>
      </c>
      <c r="M96" s="241">
        <f>SUM(DB_UtilityFE!Y96)</f>
        <v>1126072.2703999998</v>
      </c>
      <c r="N96" s="241">
        <f>SUM(DB_UtilityFE!Z96:AA96)</f>
        <v>0</v>
      </c>
      <c r="O96" s="241">
        <f>SUM(DB_UtilityFE!AB96:AC96)</f>
        <v>0</v>
      </c>
      <c r="P96" s="241">
        <f>SUM(DB_UtilityFE!AD96)</f>
        <v>0</v>
      </c>
      <c r="Q96" s="241">
        <f>SUM(DB_UtilityFE!AE96)</f>
        <v>292.91030999999998</v>
      </c>
      <c r="R96" s="241">
        <f>SUM(DB_UtilityFE!AF96)</f>
        <v>39964.201200000003</v>
      </c>
      <c r="S96" s="241">
        <f>SUM(DB_UtilityFE!AG96)</f>
        <v>33303.501000000004</v>
      </c>
      <c r="T96" s="241">
        <f>SUM(DB_UtilityFE!AH96:AI96)</f>
        <v>328333.66163184418</v>
      </c>
      <c r="U96" s="241">
        <f>SUM(DB_UtilityFE!AJ96:AK96)</f>
        <v>105032012.38490796</v>
      </c>
      <c r="V96" s="241">
        <f>SUM(DB_UtilityFE!AL96)</f>
        <v>12645530.730078949</v>
      </c>
      <c r="W96" s="241">
        <f>SUM(DB_UtilityFE!AM96:AN96)</f>
        <v>54018.083328000001</v>
      </c>
      <c r="X96" s="241">
        <f>SUM(DB_UtilityFE!AO96:AP96)</f>
        <v>6900674.1935999999</v>
      </c>
      <c r="Y96" s="241">
        <f>SUM(DB_UtilityFE!AQ96)</f>
        <v>2008174.3624800004</v>
      </c>
      <c r="Z96" s="241">
        <f>SUM(DB_UtilityFE!AR96:AS96)</f>
        <v>99.176796038085968</v>
      </c>
      <c r="AA96" s="241">
        <f>SUM(DB_UtilityFE!AT96:AU96)</f>
        <v>27353.092324003916</v>
      </c>
      <c r="AB96" s="241">
        <f>SUM(DB_UtilityFE!AV96:AW96)</f>
        <v>14272.391055712895</v>
      </c>
      <c r="AC96" s="241">
        <f>SUM(DB_UtilityFE!AX96:AY96)</f>
        <v>18151.004484636363</v>
      </c>
      <c r="AD96" s="241">
        <f>SUM(DB_UtilityFE!AZ96:BA96)</f>
        <v>3294065.4700090908</v>
      </c>
      <c r="AE96" s="241">
        <f>SUM(DB_UtilityFE!BB96)</f>
        <v>1570758.3488</v>
      </c>
      <c r="AF96" s="241">
        <f>SUM(DB_UtilityFE!BC96:BE96)</f>
        <v>65572.853499999997</v>
      </c>
      <c r="AG96" s="241">
        <f>SUM(DB_UtilityFE!BF96:BH96)</f>
        <v>14875670.193999998</v>
      </c>
      <c r="AH96" s="241">
        <f>SUM(DB_UtilityFE!BI96:BJ96)</f>
        <v>6864541.0063999994</v>
      </c>
      <c r="AI96" s="241">
        <f>SUM(DB_UtilityFE!BK96:BM96)</f>
        <v>17.524177359999999</v>
      </c>
      <c r="AJ96" s="241">
        <f>SUM(DB_UtilityFE!BN96:BP96)</f>
        <v>1459.5952440000001</v>
      </c>
      <c r="AK96" s="241">
        <f>SUM(DB_UtilityFE!BQ96:BR96)</f>
        <v>663.23330200000009</v>
      </c>
      <c r="AL96" s="241">
        <f>SUM(DB_UtilityFE!BS96:BU96)</f>
        <v>0</v>
      </c>
      <c r="AM96" s="241">
        <f>SUM(DB_UtilityFE!BV96:BX96)</f>
        <v>0</v>
      </c>
      <c r="AN96" s="241">
        <f>SUM(DB_UtilityFE!BY96:BZ96)</f>
        <v>0</v>
      </c>
      <c r="AO96" s="205">
        <f t="shared" si="3"/>
        <v>563137.67392654531</v>
      </c>
      <c r="AP96" s="205">
        <f t="shared" si="4"/>
        <v>141801112.85040838</v>
      </c>
      <c r="AQ96" s="205">
        <f t="shared" si="5"/>
        <v>24428817.247596677</v>
      </c>
    </row>
    <row r="97" spans="1:43" x14ac:dyDescent="0.2">
      <c r="A97" s="203">
        <v>27</v>
      </c>
      <c r="B97" s="203" t="s">
        <v>45</v>
      </c>
      <c r="C97" s="203">
        <v>2006</v>
      </c>
      <c r="D97" s="204" t="s">
        <v>201</v>
      </c>
      <c r="E97" s="241">
        <f>SUM(DB_UtilityFE!E97:G97)</f>
        <v>180.65587539999999</v>
      </c>
      <c r="F97" s="241">
        <f>SUM(DB_UtilityFE!H97:J97)</f>
        <v>19571.934589999997</v>
      </c>
      <c r="G97" s="241">
        <f>SUM(DB_UtilityFE!K97:L97)</f>
        <v>9584.1655649999993</v>
      </c>
      <c r="H97" s="241">
        <f>SUM(DB_UtilityFE!M97:O97)</f>
        <v>2575.3576856000004</v>
      </c>
      <c r="I97" s="241">
        <f>SUM(DB_UtilityFE!P97:R97)</f>
        <v>628546.60194666684</v>
      </c>
      <c r="J97" s="241">
        <f>SUM(DB_UtilityFE!S97:T97)</f>
        <v>252895.41510326153</v>
      </c>
      <c r="K97" s="241">
        <f>SUM(DB_UtilityFE!U97:V97)</f>
        <v>10464.341206200001</v>
      </c>
      <c r="L97" s="241">
        <f>SUM(DB_UtilityFE!W97:X97)</f>
        <v>1236602.4204800001</v>
      </c>
      <c r="M97" s="241">
        <f>SUM(DB_UtilityFE!Y97)</f>
        <v>124111.55679999999</v>
      </c>
      <c r="N97" s="241">
        <f>SUM(DB_UtilityFE!Z97:AA97)</f>
        <v>0</v>
      </c>
      <c r="O97" s="241">
        <f>SUM(DB_UtilityFE!AB97:AC97)</f>
        <v>0</v>
      </c>
      <c r="P97" s="241">
        <f>SUM(DB_UtilityFE!AD97)</f>
        <v>0</v>
      </c>
      <c r="Q97" s="241">
        <f>SUM(DB_UtilityFE!AE97)</f>
        <v>5.7947399999999991</v>
      </c>
      <c r="R97" s="241">
        <f>SUM(DB_UtilityFE!AF97)</f>
        <v>790.62480000000005</v>
      </c>
      <c r="S97" s="241">
        <f>SUM(DB_UtilityFE!AG97)</f>
        <v>658.85400000000004</v>
      </c>
      <c r="T97" s="241">
        <f>SUM(DB_UtilityFE!AH97:AI97)</f>
        <v>654070.66710942262</v>
      </c>
      <c r="U97" s="241">
        <f>SUM(DB_UtilityFE!AJ97:AK97)</f>
        <v>209233369.69778129</v>
      </c>
      <c r="V97" s="241">
        <f>SUM(DB_UtilityFE!AL97)</f>
        <v>25191053.148396563</v>
      </c>
      <c r="W97" s="241">
        <f>SUM(DB_UtilityFE!AM97:AN97)</f>
        <v>44452.197503999996</v>
      </c>
      <c r="X97" s="241">
        <f>SUM(DB_UtilityFE!AO97:AP97)</f>
        <v>5678656.3547999999</v>
      </c>
      <c r="Y97" s="241">
        <f>SUM(DB_UtilityFE!AQ97)</f>
        <v>1652553.3281400001</v>
      </c>
      <c r="Z97" s="241">
        <f>SUM(DB_UtilityFE!AR97:AS97)</f>
        <v>1376.4847384335942</v>
      </c>
      <c r="AA97" s="241">
        <f>SUM(DB_UtilityFE!AT97:AU97)</f>
        <v>379636.32257789077</v>
      </c>
      <c r="AB97" s="241">
        <f>SUM(DB_UtilityFE!AV97:AW97)</f>
        <v>198087.95256503916</v>
      </c>
      <c r="AC97" s="241">
        <f>SUM(DB_UtilityFE!AX97:AY97)</f>
        <v>27493.151101000003</v>
      </c>
      <c r="AD97" s="241">
        <f>SUM(DB_UtilityFE!AZ97:BA97)</f>
        <v>4989489.1370999999</v>
      </c>
      <c r="AE97" s="241">
        <f>SUM(DB_UtilityFE!BB97)</f>
        <v>2379212.4928000001</v>
      </c>
      <c r="AF97" s="241">
        <f>SUM(DB_UtilityFE!BC97:BE97)</f>
        <v>21709.707249999999</v>
      </c>
      <c r="AG97" s="241">
        <f>SUM(DB_UtilityFE!BF97:BH97)</f>
        <v>4925002.159</v>
      </c>
      <c r="AH97" s="241">
        <f>SUM(DB_UtilityFE!BI97:BJ97)</f>
        <v>2272696.2103999997</v>
      </c>
      <c r="AI97" s="241">
        <f>SUM(DB_UtilityFE!BK97:BM97)</f>
        <v>0</v>
      </c>
      <c r="AJ97" s="241">
        <f>SUM(DB_UtilityFE!BN97:BP97)</f>
        <v>0</v>
      </c>
      <c r="AK97" s="241">
        <f>SUM(DB_UtilityFE!BQ97:BR97)</f>
        <v>0</v>
      </c>
      <c r="AL97" s="241">
        <f>SUM(DB_UtilityFE!BS97:BU97)</f>
        <v>0</v>
      </c>
      <c r="AM97" s="241">
        <f>SUM(DB_UtilityFE!BV97:BX97)</f>
        <v>0</v>
      </c>
      <c r="AN97" s="241">
        <f>SUM(DB_UtilityFE!BY97:BZ97)</f>
        <v>0</v>
      </c>
      <c r="AO97" s="205">
        <f t="shared" si="3"/>
        <v>762328.35721005627</v>
      </c>
      <c r="AP97" s="205">
        <f t="shared" si="4"/>
        <v>227091665.25307587</v>
      </c>
      <c r="AQ97" s="205">
        <f t="shared" si="5"/>
        <v>32080853.123769868</v>
      </c>
    </row>
    <row r="98" spans="1:43" x14ac:dyDescent="0.2">
      <c r="A98" s="203">
        <v>28</v>
      </c>
      <c r="B98" s="203" t="s">
        <v>46</v>
      </c>
      <c r="C98" s="203">
        <v>2006</v>
      </c>
      <c r="D98" s="204" t="s">
        <v>201</v>
      </c>
      <c r="E98" s="241">
        <f>SUM(DB_UtilityFE!E98:G98)</f>
        <v>0</v>
      </c>
      <c r="F98" s="241">
        <f>SUM(DB_UtilityFE!H98:J98)</f>
        <v>0</v>
      </c>
      <c r="G98" s="241">
        <f>SUM(DB_UtilityFE!K98:L98)</f>
        <v>0</v>
      </c>
      <c r="H98" s="241">
        <f>SUM(DB_UtilityFE!M98:O98)</f>
        <v>2040.7449578666669</v>
      </c>
      <c r="I98" s="241">
        <f>SUM(DB_UtilityFE!P98:R98)</f>
        <v>498068.02211555559</v>
      </c>
      <c r="J98" s="241">
        <f>SUM(DB_UtilityFE!S98:T98)</f>
        <v>200397.42289985641</v>
      </c>
      <c r="K98" s="241">
        <f>SUM(DB_UtilityFE!U98:V98)</f>
        <v>5624.8227000000006</v>
      </c>
      <c r="L98" s="241">
        <f>SUM(DB_UtilityFE!W98:X98)</f>
        <v>664702.08000000007</v>
      </c>
      <c r="M98" s="241">
        <f>SUM(DB_UtilityFE!Y98)</f>
        <v>66712.800000000003</v>
      </c>
      <c r="N98" s="241">
        <f>SUM(DB_UtilityFE!Z98:AA98)</f>
        <v>0</v>
      </c>
      <c r="O98" s="241">
        <f>SUM(DB_UtilityFE!AB98:AC98)</f>
        <v>0</v>
      </c>
      <c r="P98" s="241">
        <f>SUM(DB_UtilityFE!AD98)</f>
        <v>0</v>
      </c>
      <c r="Q98" s="241">
        <f>SUM(DB_UtilityFE!AE98)</f>
        <v>0</v>
      </c>
      <c r="R98" s="241">
        <f>SUM(DB_UtilityFE!AF98)</f>
        <v>0</v>
      </c>
      <c r="S98" s="241">
        <f>SUM(DB_UtilityFE!AG98)</f>
        <v>0</v>
      </c>
      <c r="T98" s="241">
        <f>SUM(DB_UtilityFE!AH98:AI98)</f>
        <v>12809.10722213895</v>
      </c>
      <c r="U98" s="241">
        <f>SUM(DB_UtilityFE!AJ98:AK98)</f>
        <v>4097558.2634711759</v>
      </c>
      <c r="V98" s="241">
        <f>SUM(DB_UtilityFE!AL98)</f>
        <v>493333.39200553193</v>
      </c>
      <c r="W98" s="241">
        <f>SUM(DB_UtilityFE!AM98:AN98)</f>
        <v>7330.6569600000003</v>
      </c>
      <c r="X98" s="241">
        <f>SUM(DB_UtilityFE!AO98:AP98)</f>
        <v>936472.97700000007</v>
      </c>
      <c r="Y98" s="241">
        <f>SUM(DB_UtilityFE!AQ98)</f>
        <v>272524.24485000002</v>
      </c>
      <c r="Z98" s="241">
        <f>SUM(DB_UtilityFE!AR98:AS98)</f>
        <v>4101.8381063173838</v>
      </c>
      <c r="AA98" s="241">
        <f>SUM(DB_UtilityFE!AT98:AU98)</f>
        <v>1131292.4081266997</v>
      </c>
      <c r="AB98" s="241">
        <f>SUM(DB_UtilityFE!AV98:AW98)</f>
        <v>590289.66289760754</v>
      </c>
      <c r="AC98" s="241">
        <f>SUM(DB_UtilityFE!AX98:AY98)</f>
        <v>13227.329498090909</v>
      </c>
      <c r="AD98" s="241">
        <f>SUM(DB_UtilityFE!AZ98:BA98)</f>
        <v>2400511.1891727275</v>
      </c>
      <c r="AE98" s="241">
        <f>SUM(DB_UtilityFE!BB98)</f>
        <v>1144671.5392000002</v>
      </c>
      <c r="AF98" s="241">
        <f>SUM(DB_UtilityFE!BC98:BE98)</f>
        <v>27953.887499999997</v>
      </c>
      <c r="AG98" s="241">
        <f>SUM(DB_UtilityFE!BF98:BH98)</f>
        <v>6341539.0499999998</v>
      </c>
      <c r="AH98" s="241">
        <f>SUM(DB_UtilityFE!BI98:BJ98)</f>
        <v>2926372.6799999997</v>
      </c>
      <c r="AI98" s="241">
        <f>SUM(DB_UtilityFE!BK98:BM98)</f>
        <v>0</v>
      </c>
      <c r="AJ98" s="241">
        <f>SUM(DB_UtilityFE!BN98:BP98)</f>
        <v>0</v>
      </c>
      <c r="AK98" s="241">
        <f>SUM(DB_UtilityFE!BQ98:BR98)</f>
        <v>0</v>
      </c>
      <c r="AL98" s="241">
        <f>SUM(DB_UtilityFE!BS98:BU98)</f>
        <v>0</v>
      </c>
      <c r="AM98" s="241">
        <f>SUM(DB_UtilityFE!BV98:BX98)</f>
        <v>0</v>
      </c>
      <c r="AN98" s="241">
        <f>SUM(DB_UtilityFE!BY98:BZ98)</f>
        <v>0</v>
      </c>
      <c r="AO98" s="205">
        <f t="shared" si="3"/>
        <v>73088.386944413913</v>
      </c>
      <c r="AP98" s="205">
        <f t="shared" si="4"/>
        <v>16070143.989886157</v>
      </c>
      <c r="AQ98" s="205">
        <f t="shared" si="5"/>
        <v>5694301.7418529959</v>
      </c>
    </row>
    <row r="99" spans="1:43" x14ac:dyDescent="0.2">
      <c r="A99" s="203">
        <v>29</v>
      </c>
      <c r="B99" s="203" t="s">
        <v>47</v>
      </c>
      <c r="C99" s="203">
        <v>2006</v>
      </c>
      <c r="D99" s="204" t="s">
        <v>201</v>
      </c>
      <c r="E99" s="241">
        <f>SUM(DB_UtilityFE!E99:G99)</f>
        <v>180986.39663206664</v>
      </c>
      <c r="F99" s="241">
        <f>SUM(DB_UtilityFE!H99:J99)</f>
        <v>19607742.669423334</v>
      </c>
      <c r="G99" s="241">
        <f>SUM(DB_UtilityFE!K99:L99)</f>
        <v>9601700.3958149999</v>
      </c>
      <c r="H99" s="241">
        <f>SUM(DB_UtilityFE!M99:O99)</f>
        <v>2705.6742595999999</v>
      </c>
      <c r="I99" s="241">
        <f>SUM(DB_UtilityFE!P99:R99)</f>
        <v>660351.90814666671</v>
      </c>
      <c r="J99" s="241">
        <f>SUM(DB_UtilityFE!S99:T99)</f>
        <v>265692.26435680001</v>
      </c>
      <c r="K99" s="241">
        <f>SUM(DB_UtilityFE!U99:V99)</f>
        <v>99213.385853399988</v>
      </c>
      <c r="L99" s="241">
        <f>SUM(DB_UtilityFE!W99:X99)</f>
        <v>11724341.807359999</v>
      </c>
      <c r="M99" s="241">
        <f>SUM(DB_UtilityFE!Y99)</f>
        <v>1176713.1375999998</v>
      </c>
      <c r="N99" s="241">
        <f>SUM(DB_UtilityFE!Z99:AA99)</f>
        <v>62876.078130000002</v>
      </c>
      <c r="O99" s="241">
        <f>SUM(DB_UtilityFE!AB99:AC99)</f>
        <v>10074856.704</v>
      </c>
      <c r="P99" s="241">
        <f>SUM(DB_UtilityFE!AD99)</f>
        <v>1440965.2155000002</v>
      </c>
      <c r="Q99" s="241">
        <f>SUM(DB_UtilityFE!AE99)</f>
        <v>21003.724979999999</v>
      </c>
      <c r="R99" s="241">
        <f>SUM(DB_UtilityFE!AF99)</f>
        <v>2865713.7096000002</v>
      </c>
      <c r="S99" s="241">
        <f>SUM(DB_UtilityFE!AG99)</f>
        <v>2388094.7580000004</v>
      </c>
      <c r="T99" s="241">
        <f>SUM(DB_UtilityFE!AH99:AI99)</f>
        <v>54641.447113008042</v>
      </c>
      <c r="U99" s="241">
        <f>SUM(DB_UtilityFE!AJ99:AK99)</f>
        <v>17479478.410404127</v>
      </c>
      <c r="V99" s="241">
        <f>SUM(DB_UtilityFE!AL99)</f>
        <v>2104475.35342356</v>
      </c>
      <c r="W99" s="241">
        <f>SUM(DB_UtilityFE!AM99:AN99)</f>
        <v>148286.02060799999</v>
      </c>
      <c r="X99" s="241">
        <f>SUM(DB_UtilityFE!AO99:AP99)</f>
        <v>18943165.929599997</v>
      </c>
      <c r="Y99" s="241">
        <f>SUM(DB_UtilityFE!AQ99)</f>
        <v>5512675.8772800006</v>
      </c>
      <c r="Z99" s="241">
        <f>SUM(DB_UtilityFE!AR99:AS99)</f>
        <v>3565.6969015957038</v>
      </c>
      <c r="AA99" s="241">
        <f>SUM(DB_UtilityFE!AT99:AU99)</f>
        <v>983423.95040980505</v>
      </c>
      <c r="AB99" s="241">
        <f>SUM(DB_UtilityFE!AV99:AW99)</f>
        <v>513134.34793935565</v>
      </c>
      <c r="AC99" s="241">
        <f>SUM(DB_UtilityFE!AX99:AY99)</f>
        <v>47388.67549909091</v>
      </c>
      <c r="AD99" s="241">
        <f>SUM(DB_UtilityFE!AZ99:BA99)</f>
        <v>8600152.1162727289</v>
      </c>
      <c r="AE99" s="241">
        <f>SUM(DB_UtilityFE!BB99)</f>
        <v>4100938.7520000003</v>
      </c>
      <c r="AF99" s="241">
        <f>SUM(DB_UtilityFE!BC99:BE99)</f>
        <v>233429.71575</v>
      </c>
      <c r="AG99" s="241">
        <f>SUM(DB_UtilityFE!BF99:BH99)</f>
        <v>52955198.373000003</v>
      </c>
      <c r="AH99" s="241">
        <f>SUM(DB_UtilityFE!BI99:BJ99)</f>
        <v>24436756.528799996</v>
      </c>
      <c r="AI99" s="241">
        <f>SUM(DB_UtilityFE!BK99:BM99)</f>
        <v>1000845.0915739201</v>
      </c>
      <c r="AJ99" s="241">
        <f>SUM(DB_UtilityFE!BN99:BP99)</f>
        <v>83360759.574167997</v>
      </c>
      <c r="AK99" s="241">
        <f>SUM(DB_UtilityFE!BQ99:BR99)</f>
        <v>37878742.108044006</v>
      </c>
      <c r="AL99" s="241">
        <f>SUM(DB_UtilityFE!BS99:BU99)</f>
        <v>0</v>
      </c>
      <c r="AM99" s="241">
        <f>SUM(DB_UtilityFE!BV99:BX99)</f>
        <v>0</v>
      </c>
      <c r="AN99" s="241">
        <f>SUM(DB_UtilityFE!BY99:BZ99)</f>
        <v>0</v>
      </c>
      <c r="AO99" s="205">
        <f t="shared" si="3"/>
        <v>1854941.9073006813</v>
      </c>
      <c r="AP99" s="205">
        <f t="shared" si="4"/>
        <v>227255185.15238467</v>
      </c>
      <c r="AQ99" s="205">
        <f t="shared" si="5"/>
        <v>89419888.738758713</v>
      </c>
    </row>
    <row r="100" spans="1:43" x14ac:dyDescent="0.2">
      <c r="A100" s="203">
        <v>31</v>
      </c>
      <c r="B100" s="203" t="s">
        <v>48</v>
      </c>
      <c r="C100" s="203">
        <v>2006</v>
      </c>
      <c r="D100" s="204" t="s">
        <v>202</v>
      </c>
      <c r="E100" s="241">
        <f>SUM(DB_UtilityFE!E100:G100)</f>
        <v>7873.6533567999995</v>
      </c>
      <c r="F100" s="241">
        <f>SUM(DB_UtilityFE!H100:J100)</f>
        <v>853017.52928000002</v>
      </c>
      <c r="G100" s="241">
        <f>SUM(DB_UtilityFE!K100:L100)</f>
        <v>417713.49648000003</v>
      </c>
      <c r="H100" s="241">
        <f>SUM(DB_UtilityFE!M100:O100)</f>
        <v>15856.316357600002</v>
      </c>
      <c r="I100" s="241">
        <f>SUM(DB_UtilityFE!P100:R100)</f>
        <v>3869922.1555466671</v>
      </c>
      <c r="J100" s="241">
        <f>SUM(DB_UtilityFE!S100:T100)</f>
        <v>1557061.2694638767</v>
      </c>
      <c r="K100" s="241">
        <f>SUM(DB_UtilityFE!U100:V100)</f>
        <v>71830.762138799997</v>
      </c>
      <c r="L100" s="241">
        <f>SUM(DB_UtilityFE!W100:X100)</f>
        <v>8488455.4675199986</v>
      </c>
      <c r="M100" s="241">
        <f>SUM(DB_UtilityFE!Y100)</f>
        <v>851943.52319999994</v>
      </c>
      <c r="N100" s="241">
        <f>SUM(DB_UtilityFE!Z100:AA100)</f>
        <v>25.869440000000001</v>
      </c>
      <c r="O100" s="241">
        <f>SUM(DB_UtilityFE!AB100:AC100)</f>
        <v>4145.152</v>
      </c>
      <c r="P100" s="241">
        <f>SUM(DB_UtilityFE!AD100)</f>
        <v>592.86400000000003</v>
      </c>
      <c r="Q100" s="241">
        <f>SUM(DB_UtilityFE!AE100)</f>
        <v>178775.04140999998</v>
      </c>
      <c r="R100" s="241">
        <f>SUM(DB_UtilityFE!AF100)</f>
        <v>24391772.773200002</v>
      </c>
      <c r="S100" s="241">
        <f>SUM(DB_UtilityFE!AG100)</f>
        <v>20326477.311000001</v>
      </c>
      <c r="T100" s="241">
        <f>SUM(DB_UtilityFE!AH100:AI100)</f>
        <v>383232.71253446571</v>
      </c>
      <c r="U100" s="241">
        <f>SUM(DB_UtilityFE!AJ100:AK100)</f>
        <v>122593896.73653239</v>
      </c>
      <c r="V100" s="241">
        <f>SUM(DB_UtilityFE!AL100)</f>
        <v>14759927.504966123</v>
      </c>
      <c r="W100" s="241">
        <f>SUM(DB_UtilityFE!AM100:AN100)</f>
        <v>97638.875136000002</v>
      </c>
      <c r="X100" s="241">
        <f>SUM(DB_UtilityFE!AO100:AP100)</f>
        <v>12473120.563200001</v>
      </c>
      <c r="Y100" s="241">
        <f>SUM(DB_UtilityFE!AQ100)</f>
        <v>3629819.3817600003</v>
      </c>
      <c r="Z100" s="241">
        <f>SUM(DB_UtilityFE!AR100:AS100)</f>
        <v>1793.2771542216801</v>
      </c>
      <c r="AA100" s="241">
        <f>SUM(DB_UtilityFE!AT100:AU100)</f>
        <v>494588.22548689466</v>
      </c>
      <c r="AB100" s="241">
        <f>SUM(DB_UtilityFE!AV100:AW100)</f>
        <v>258067.95378325204</v>
      </c>
      <c r="AC100" s="241">
        <f>SUM(DB_UtilityFE!AX100:AY100)</f>
        <v>23468.264252727269</v>
      </c>
      <c r="AD100" s="241">
        <f>SUM(DB_UtilityFE!AZ100:BA100)</f>
        <v>4259047.9761818182</v>
      </c>
      <c r="AE100" s="241">
        <f>SUM(DB_UtilityFE!BB100)</f>
        <v>2030905.3440000003</v>
      </c>
      <c r="AF100" s="241">
        <f>SUM(DB_UtilityFE!BC100:BE100)</f>
        <v>689630.28749999998</v>
      </c>
      <c r="AG100" s="241">
        <f>SUM(DB_UtilityFE!BF100:BH100)</f>
        <v>156447556.65000001</v>
      </c>
      <c r="AH100" s="241">
        <f>SUM(DB_UtilityFE!BI100:BJ100)</f>
        <v>72194439.239999995</v>
      </c>
      <c r="AI100" s="241">
        <f>SUM(DB_UtilityFE!BK100:BM100)</f>
        <v>854202.77542544005</v>
      </c>
      <c r="AJ100" s="241">
        <f>SUM(DB_UtilityFE!BN100:BP100)</f>
        <v>71146866.572375998</v>
      </c>
      <c r="AK100" s="241">
        <f>SUM(DB_UtilityFE!BQ100:BR100)</f>
        <v>32328805.836908005</v>
      </c>
      <c r="AL100" s="241">
        <f>SUM(DB_UtilityFE!BS100:BU100)</f>
        <v>4251.406352</v>
      </c>
      <c r="AM100" s="241">
        <f>SUM(DB_UtilityFE!BV100:BX100)</f>
        <v>1049922.669</v>
      </c>
      <c r="AN100" s="241">
        <f>SUM(DB_UtilityFE!BY100:BZ100)</f>
        <v>322296.38120000006</v>
      </c>
      <c r="AO100" s="205">
        <f t="shared" si="3"/>
        <v>2328579.2410580544</v>
      </c>
      <c r="AP100" s="205">
        <f t="shared" si="4"/>
        <v>406072312.4703238</v>
      </c>
      <c r="AQ100" s="205">
        <f t="shared" si="5"/>
        <v>148678050.10676125</v>
      </c>
    </row>
    <row r="101" spans="1:43" x14ac:dyDescent="0.2">
      <c r="A101" s="203">
        <v>32</v>
      </c>
      <c r="B101" s="203" t="s">
        <v>49</v>
      </c>
      <c r="C101" s="203">
        <v>2006</v>
      </c>
      <c r="D101" s="204" t="s">
        <v>202</v>
      </c>
      <c r="E101" s="241">
        <f>SUM(DB_UtilityFE!E101:G101)</f>
        <v>0</v>
      </c>
      <c r="F101" s="241">
        <f>SUM(DB_UtilityFE!H101:J101)</f>
        <v>0</v>
      </c>
      <c r="G101" s="241">
        <f>SUM(DB_UtilityFE!K101:L101)</f>
        <v>0</v>
      </c>
      <c r="H101" s="241">
        <f>SUM(DB_UtilityFE!M101:O101)</f>
        <v>474.05014600000004</v>
      </c>
      <c r="I101" s="241">
        <f>SUM(DB_UtilityFE!P101:R101)</f>
        <v>115697.56313333334</v>
      </c>
      <c r="J101" s="241">
        <f>SUM(DB_UtilityFE!S101:T101)</f>
        <v>46550.857429538461</v>
      </c>
      <c r="K101" s="241">
        <f>SUM(DB_UtilityFE!U101:V101)</f>
        <v>20613.100254600002</v>
      </c>
      <c r="L101" s="241">
        <f>SUM(DB_UtilityFE!W101:X101)</f>
        <v>2435911.55584</v>
      </c>
      <c r="M101" s="241">
        <f>SUM(DB_UtilityFE!Y101)</f>
        <v>244480.17439999996</v>
      </c>
      <c r="N101" s="241">
        <f>SUM(DB_UtilityFE!Z101:AA101)</f>
        <v>2835.1289400000005</v>
      </c>
      <c r="O101" s="241">
        <f>SUM(DB_UtilityFE!AB101:AC101)</f>
        <v>454282.75199999998</v>
      </c>
      <c r="P101" s="241">
        <f>SUM(DB_UtilityFE!AD101)</f>
        <v>64974.189000000006</v>
      </c>
      <c r="Q101" s="241">
        <f>SUM(DB_UtilityFE!AE101)</f>
        <v>55787.203709999994</v>
      </c>
      <c r="R101" s="241">
        <f>SUM(DB_UtilityFE!AF101)</f>
        <v>7611514.3692000005</v>
      </c>
      <c r="S101" s="241">
        <f>SUM(DB_UtilityFE!AG101)</f>
        <v>6342928.6410000008</v>
      </c>
      <c r="T101" s="241">
        <f>SUM(DB_UtilityFE!AH101:AI101)</f>
        <v>72677.464640911974</v>
      </c>
      <c r="U101" s="241">
        <f>SUM(DB_UtilityFE!AJ101:AK101)</f>
        <v>23249094.620177161</v>
      </c>
      <c r="V101" s="241">
        <f>SUM(DB_UtilityFE!AL101)</f>
        <v>2799119.3712309352</v>
      </c>
      <c r="W101" s="241">
        <f>SUM(DB_UtilityFE!AM101:AN101)</f>
        <v>3702.9336960000001</v>
      </c>
      <c r="X101" s="241">
        <f>SUM(DB_UtilityFE!AO101:AP101)</f>
        <v>473040.46019999997</v>
      </c>
      <c r="Y101" s="241">
        <f>SUM(DB_UtilityFE!AQ101)</f>
        <v>137660.13261000003</v>
      </c>
      <c r="Z101" s="241">
        <f>SUM(DB_UtilityFE!AR101:AS101)</f>
        <v>91.680623194335965</v>
      </c>
      <c r="AA101" s="241">
        <f>SUM(DB_UtilityFE!AT101:AU101)</f>
        <v>25285.637878378915</v>
      </c>
      <c r="AB101" s="241">
        <f>SUM(DB_UtilityFE!AV101:AW101)</f>
        <v>13193.627529150395</v>
      </c>
      <c r="AC101" s="241">
        <f>SUM(DB_UtilityFE!AX101:AY101)</f>
        <v>10787.014869090908</v>
      </c>
      <c r="AD101" s="241">
        <f>SUM(DB_UtilityFE!AZ101:BA101)</f>
        <v>1957640.0432727276</v>
      </c>
      <c r="AE101" s="241">
        <f>SUM(DB_UtilityFE!BB101)</f>
        <v>933490.68800000008</v>
      </c>
      <c r="AF101" s="241">
        <f>SUM(DB_UtilityFE!BC101:BE101)</f>
        <v>6989.4825000000001</v>
      </c>
      <c r="AG101" s="241">
        <f>SUM(DB_UtilityFE!BF101:BH101)</f>
        <v>1585614.03</v>
      </c>
      <c r="AH101" s="241">
        <f>SUM(DB_UtilityFE!BI101:BJ101)</f>
        <v>731698.96799999988</v>
      </c>
      <c r="AI101" s="241">
        <f>SUM(DB_UtilityFE!BK101:BM101)</f>
        <v>0</v>
      </c>
      <c r="AJ101" s="241">
        <f>SUM(DB_UtilityFE!BN101:BP101)</f>
        <v>0</v>
      </c>
      <c r="AK101" s="241">
        <f>SUM(DB_UtilityFE!BQ101:BR101)</f>
        <v>0</v>
      </c>
      <c r="AL101" s="241">
        <f>SUM(DB_UtilityFE!BS101:BU101)</f>
        <v>0</v>
      </c>
      <c r="AM101" s="241">
        <f>SUM(DB_UtilityFE!BV101:BX101)</f>
        <v>0</v>
      </c>
      <c r="AN101" s="241">
        <f>SUM(DB_UtilityFE!BY101:BZ101)</f>
        <v>0</v>
      </c>
      <c r="AO101" s="205">
        <f t="shared" si="3"/>
        <v>173958.05937979723</v>
      </c>
      <c r="AP101" s="205">
        <f t="shared" si="4"/>
        <v>37908081.031701602</v>
      </c>
      <c r="AQ101" s="205">
        <f t="shared" si="5"/>
        <v>11314096.649199625</v>
      </c>
    </row>
    <row r="102" spans="1:43" x14ac:dyDescent="0.2">
      <c r="A102" s="203">
        <v>33</v>
      </c>
      <c r="B102" s="203" t="s">
        <v>50</v>
      </c>
      <c r="C102" s="203">
        <v>2006</v>
      </c>
      <c r="D102" s="204" t="s">
        <v>202</v>
      </c>
      <c r="E102" s="241">
        <f>SUM(DB_UtilityFE!E102:G102)</f>
        <v>0</v>
      </c>
      <c r="F102" s="241">
        <f>SUM(DB_UtilityFE!H102:J102)</f>
        <v>0</v>
      </c>
      <c r="G102" s="241">
        <f>SUM(DB_UtilityFE!K102:L102)</f>
        <v>0</v>
      </c>
      <c r="H102" s="241">
        <f>SUM(DB_UtilityFE!M102:O102)</f>
        <v>900.12868360000016</v>
      </c>
      <c r="I102" s="241">
        <f>SUM(DB_UtilityFE!P102:R102)</f>
        <v>219687.08601333335</v>
      </c>
      <c r="J102" s="241">
        <f>SUM(DB_UtilityFE!S102:T102)</f>
        <v>88390.990641107695</v>
      </c>
      <c r="K102" s="241">
        <f>SUM(DB_UtilityFE!U102:V102)</f>
        <v>11169.9110712</v>
      </c>
      <c r="L102" s="241">
        <f>SUM(DB_UtilityFE!W102:X102)</f>
        <v>1319981.7164799999</v>
      </c>
      <c r="M102" s="241">
        <f>SUM(DB_UtilityFE!Y102)</f>
        <v>132479.91679999998</v>
      </c>
      <c r="N102" s="241">
        <f>SUM(DB_UtilityFE!Z102:AA102)</f>
        <v>0.80842000000000003</v>
      </c>
      <c r="O102" s="241">
        <f>SUM(DB_UtilityFE!AB102:AC102)</f>
        <v>129.536</v>
      </c>
      <c r="P102" s="241">
        <f>SUM(DB_UtilityFE!AD102)</f>
        <v>18.527000000000001</v>
      </c>
      <c r="Q102" s="241">
        <f>SUM(DB_UtilityFE!AE102)</f>
        <v>1427.4376199999999</v>
      </c>
      <c r="R102" s="241">
        <f>SUM(DB_UtilityFE!AF102)</f>
        <v>194757.24240000002</v>
      </c>
      <c r="S102" s="241">
        <f>SUM(DB_UtilityFE!AG102)</f>
        <v>162297.70199999999</v>
      </c>
      <c r="T102" s="241">
        <f>SUM(DB_UtilityFE!AH102:AI102)</f>
        <v>68483.171071767138</v>
      </c>
      <c r="U102" s="241">
        <f>SUM(DB_UtilityFE!AJ102:AK102)</f>
        <v>21907364.710697681</v>
      </c>
      <c r="V102" s="241">
        <f>SUM(DB_UtilityFE!AL102)</f>
        <v>2637579.2234556959</v>
      </c>
      <c r="W102" s="241">
        <f>SUM(DB_UtilityFE!AM102:AN102)</f>
        <v>2155.2981119999999</v>
      </c>
      <c r="X102" s="241">
        <f>SUM(DB_UtilityFE!AO102:AP102)</f>
        <v>275333.9094</v>
      </c>
      <c r="Y102" s="241">
        <f>SUM(DB_UtilityFE!AQ102)</f>
        <v>80125.286670000001</v>
      </c>
      <c r="Z102" s="241">
        <f>SUM(DB_UtilityFE!AR102:AS102)</f>
        <v>168.78535474804693</v>
      </c>
      <c r="AA102" s="241">
        <f>SUM(DB_UtilityFE!AT102:AU102)</f>
        <v>46551.225445820332</v>
      </c>
      <c r="AB102" s="241">
        <f>SUM(DB_UtilityFE!AV102:AW102)</f>
        <v>24289.659312207041</v>
      </c>
      <c r="AC102" s="241">
        <f>SUM(DB_UtilityFE!AX102:AY102)</f>
        <v>3666.1168290909086</v>
      </c>
      <c r="AD102" s="241">
        <f>SUM(DB_UtilityFE!AZ102:BA102)</f>
        <v>665331.15927272721</v>
      </c>
      <c r="AE102" s="241">
        <f>SUM(DB_UtilityFE!BB102)</f>
        <v>317259.77600000001</v>
      </c>
      <c r="AF102" s="241">
        <f>SUM(DB_UtilityFE!BC102:BE102)</f>
        <v>2865.99775</v>
      </c>
      <c r="AG102" s="241">
        <f>SUM(DB_UtilityFE!BF102:BH102)</f>
        <v>650172.06099999999</v>
      </c>
      <c r="AH102" s="241">
        <f>SUM(DB_UtilityFE!BI102:BJ102)</f>
        <v>300029.02159999998</v>
      </c>
      <c r="AI102" s="241">
        <f>SUM(DB_UtilityFE!BK102:BM102)</f>
        <v>0</v>
      </c>
      <c r="AJ102" s="241">
        <f>SUM(DB_UtilityFE!BN102:BP102)</f>
        <v>0</v>
      </c>
      <c r="AK102" s="241">
        <f>SUM(DB_UtilityFE!BQ102:BR102)</f>
        <v>0</v>
      </c>
      <c r="AL102" s="241">
        <f>SUM(DB_UtilityFE!BS102:BU102)</f>
        <v>0</v>
      </c>
      <c r="AM102" s="241">
        <f>SUM(DB_UtilityFE!BV102:BX102)</f>
        <v>0</v>
      </c>
      <c r="AN102" s="241">
        <f>SUM(DB_UtilityFE!BY102:BZ102)</f>
        <v>0</v>
      </c>
      <c r="AO102" s="205">
        <f t="shared" si="3"/>
        <v>90837.654912406098</v>
      </c>
      <c r="AP102" s="205">
        <f t="shared" si="4"/>
        <v>25279308.646709565</v>
      </c>
      <c r="AQ102" s="205">
        <f t="shared" si="5"/>
        <v>3742470.103479011</v>
      </c>
    </row>
    <row r="103" spans="1:43" x14ac:dyDescent="0.2">
      <c r="A103" s="203">
        <v>35</v>
      </c>
      <c r="B103" s="203" t="s">
        <v>51</v>
      </c>
      <c r="C103" s="203">
        <v>2006</v>
      </c>
      <c r="D103" s="204" t="s">
        <v>202</v>
      </c>
      <c r="E103" s="241">
        <f>SUM(DB_UtilityFE!E103:G103)</f>
        <v>9600.1022656000005</v>
      </c>
      <c r="F103" s="241">
        <f>SUM(DB_UtilityFE!H103:J103)</f>
        <v>1040057.9177600001</v>
      </c>
      <c r="G103" s="241">
        <f>SUM(DB_UtilityFE!K103:L103)</f>
        <v>509305.16016000003</v>
      </c>
      <c r="H103" s="241">
        <f>SUM(DB_UtilityFE!M103:O103)</f>
        <v>4238.7511726666671</v>
      </c>
      <c r="I103" s="241">
        <f>SUM(DB_UtilityFE!P103:R103)</f>
        <v>1034517.5200222222</v>
      </c>
      <c r="J103" s="241">
        <f>SUM(DB_UtilityFE!S103:T103)</f>
        <v>416237.61364287179</v>
      </c>
      <c r="K103" s="241">
        <f>SUM(DB_UtilityFE!U103:V103)</f>
        <v>125115.59570580002</v>
      </c>
      <c r="L103" s="241">
        <f>SUM(DB_UtilityFE!W103:X103)</f>
        <v>14785283.224319998</v>
      </c>
      <c r="M103" s="241">
        <f>SUM(DB_UtilityFE!Y103)</f>
        <v>1483924.4112</v>
      </c>
      <c r="N103" s="241">
        <f>SUM(DB_UtilityFE!Z103:AA103)</f>
        <v>0</v>
      </c>
      <c r="O103" s="241">
        <f>SUM(DB_UtilityFE!AB103:AC103)</f>
        <v>0</v>
      </c>
      <c r="P103" s="241">
        <f>SUM(DB_UtilityFE!AD103)</f>
        <v>0</v>
      </c>
      <c r="Q103" s="241">
        <f>SUM(DB_UtilityFE!AE103)</f>
        <v>38567.443950000001</v>
      </c>
      <c r="R103" s="241">
        <f>SUM(DB_UtilityFE!AF103)</f>
        <v>5262078.654000001</v>
      </c>
      <c r="S103" s="241">
        <f>SUM(DB_UtilityFE!AG103)</f>
        <v>4385065.5450000009</v>
      </c>
      <c r="T103" s="241">
        <f>SUM(DB_UtilityFE!AH103:AI103)</f>
        <v>4579614.9858902274</v>
      </c>
      <c r="U103" s="241">
        <f>SUM(DB_UtilityFE!AJ103:AK103)</f>
        <v>1464991970.4409649</v>
      </c>
      <c r="V103" s="241">
        <f>SUM(DB_UtilityFE!AL103)</f>
        <v>176380520.19454664</v>
      </c>
      <c r="W103" s="241">
        <f>SUM(DB_UtilityFE!AM103:AN103)</f>
        <v>45588.850559999992</v>
      </c>
      <c r="X103" s="241">
        <f>SUM(DB_UtilityFE!AO103:AP103)</f>
        <v>5823860.9220000003</v>
      </c>
      <c r="Y103" s="241">
        <f>SUM(DB_UtilityFE!AQ103)</f>
        <v>1694809.5021000002</v>
      </c>
      <c r="Z103" s="241">
        <f>SUM(DB_UtilityFE!AR103:AS103)</f>
        <v>87043.433410760772</v>
      </c>
      <c r="AA103" s="241">
        <f>SUM(DB_UtilityFE!AT103:AU103)</f>
        <v>24006694.765260495</v>
      </c>
      <c r="AB103" s="241">
        <f>SUM(DB_UtilityFE!AV103:AW103)</f>
        <v>12526296.171064116</v>
      </c>
      <c r="AC103" s="241">
        <f>SUM(DB_UtilityFE!AX103:AY103)</f>
        <v>35008.579371363638</v>
      </c>
      <c r="AD103" s="241">
        <f>SUM(DB_UtilityFE!AZ103:BA103)</f>
        <v>6353397.8275909089</v>
      </c>
      <c r="AE103" s="241">
        <f>SUM(DB_UtilityFE!BB103)</f>
        <v>3029585.4079999998</v>
      </c>
      <c r="AF103" s="241">
        <f>SUM(DB_UtilityFE!BC103:BE103)</f>
        <v>308015.99674999999</v>
      </c>
      <c r="AG103" s="241">
        <f>SUM(DB_UtilityFE!BF103:BH103)</f>
        <v>69875628.976999998</v>
      </c>
      <c r="AH103" s="241">
        <f>SUM(DB_UtilityFE!BI103:BJ103)</f>
        <v>32244874.631199997</v>
      </c>
      <c r="AI103" s="241">
        <f>SUM(DB_UtilityFE!BK103:BM103)</f>
        <v>407993.19568696001</v>
      </c>
      <c r="AJ103" s="241">
        <f>SUM(DB_UtilityFE!BN103:BP103)</f>
        <v>33981904.872083999</v>
      </c>
      <c r="AK103" s="241">
        <f>SUM(DB_UtilityFE!BQ103:BR103)</f>
        <v>15441219.796522003</v>
      </c>
      <c r="AL103" s="241">
        <f>SUM(DB_UtilityFE!BS103:BU103)</f>
        <v>11200.955104000001</v>
      </c>
      <c r="AM103" s="241">
        <f>SUM(DB_UtilityFE!BV103:BX103)</f>
        <v>2766175.6380000003</v>
      </c>
      <c r="AN103" s="241">
        <f>SUM(DB_UtilityFE!BY103:BZ103)</f>
        <v>849137.20240000007</v>
      </c>
      <c r="AO103" s="205">
        <f t="shared" si="3"/>
        <v>5651987.8898673784</v>
      </c>
      <c r="AP103" s="205">
        <f t="shared" si="4"/>
        <v>1629921570.7590024</v>
      </c>
      <c r="AQ103" s="205">
        <f t="shared" si="5"/>
        <v>248960975.63583559</v>
      </c>
    </row>
    <row r="104" spans="1:43" x14ac:dyDescent="0.2">
      <c r="A104" s="203">
        <v>41</v>
      </c>
      <c r="B104" s="203" t="s">
        <v>52</v>
      </c>
      <c r="C104" s="203">
        <v>2006</v>
      </c>
      <c r="D104" s="204" t="s">
        <v>203</v>
      </c>
      <c r="E104" s="241">
        <f>SUM(DB_UtilityFE!E104:G104)</f>
        <v>5086.9751701999994</v>
      </c>
      <c r="F104" s="241">
        <f>SUM(DB_UtilityFE!H104:J104)</f>
        <v>551113.79616999999</v>
      </c>
      <c r="G104" s="241">
        <f>SUM(DB_UtilityFE!K104:L104)</f>
        <v>269874.49009500002</v>
      </c>
      <c r="H104" s="241">
        <f>SUM(DB_UtilityFE!M104:O104)</f>
        <v>10829.999802933333</v>
      </c>
      <c r="I104" s="241">
        <f>SUM(DB_UtilityFE!P104:R104)</f>
        <v>2643189.9589244449</v>
      </c>
      <c r="J104" s="241">
        <f>SUM(DB_UtilityFE!S104:T104)</f>
        <v>1063486.1755496203</v>
      </c>
      <c r="K104" s="241">
        <f>SUM(DB_UtilityFE!U104:V104)</f>
        <v>28027.603384200003</v>
      </c>
      <c r="L104" s="241">
        <f>SUM(DB_UtilityFE!W104:X104)</f>
        <v>3312105.51168</v>
      </c>
      <c r="M104" s="241">
        <f>SUM(DB_UtilityFE!Y104)</f>
        <v>332419.34879999998</v>
      </c>
      <c r="N104" s="241">
        <f>SUM(DB_UtilityFE!Z104:AA104)</f>
        <v>0</v>
      </c>
      <c r="O104" s="241">
        <f>SUM(DB_UtilityFE!AB104:AC104)</f>
        <v>0</v>
      </c>
      <c r="P104" s="241">
        <f>SUM(DB_UtilityFE!AD104)</f>
        <v>0</v>
      </c>
      <c r="Q104" s="241">
        <f>SUM(DB_UtilityFE!AE104)</f>
        <v>23210.141219999994</v>
      </c>
      <c r="R104" s="241">
        <f>SUM(DB_UtilityFE!AF104)</f>
        <v>3166753.5143999998</v>
      </c>
      <c r="S104" s="241">
        <f>SUM(DB_UtilityFE!AG104)</f>
        <v>2638961.2619999996</v>
      </c>
      <c r="T104" s="241">
        <f>SUM(DB_UtilityFE!AH104:AI104)</f>
        <v>448622.09195786156</v>
      </c>
      <c r="U104" s="241">
        <f>SUM(DB_UtilityFE!AJ104:AK104)</f>
        <v>143511575.6467762</v>
      </c>
      <c r="V104" s="241">
        <f>SUM(DB_UtilityFE!AL104)</f>
        <v>17278351.606868036</v>
      </c>
      <c r="W104" s="241">
        <f>SUM(DB_UtilityFE!AM104:AN104)</f>
        <v>153220.95782399998</v>
      </c>
      <c r="X104" s="241">
        <f>SUM(DB_UtilityFE!AO104:AP104)</f>
        <v>19573591.738799997</v>
      </c>
      <c r="Y104" s="241">
        <f>SUM(DB_UtilityFE!AQ104)</f>
        <v>5696136.9293400003</v>
      </c>
      <c r="Z104" s="241">
        <f>SUM(DB_UtilityFE!AR104:AS104)</f>
        <v>2018.8911341162118</v>
      </c>
      <c r="AA104" s="241">
        <f>SUM(DB_UtilityFE!AT104:AU104)</f>
        <v>556812.86137119168</v>
      </c>
      <c r="AB104" s="241">
        <f>SUM(DB_UtilityFE!AV104:AW104)</f>
        <v>290535.73936743179</v>
      </c>
      <c r="AC104" s="241">
        <f>SUM(DB_UtilityFE!AX104:AY104)</f>
        <v>69337.547886363638</v>
      </c>
      <c r="AD104" s="241">
        <f>SUM(DB_UtilityFE!AZ104:BA104)</f>
        <v>12583459.084090911</v>
      </c>
      <c r="AE104" s="241">
        <f>SUM(DB_UtilityFE!BB104)</f>
        <v>6000358.4000000004</v>
      </c>
      <c r="AF104" s="241">
        <f>SUM(DB_UtilityFE!BC104:BE104)</f>
        <v>1239068.9657500002</v>
      </c>
      <c r="AG104" s="241">
        <f>SUM(DB_UtilityFE!BF104:BH104)</f>
        <v>281091645.37300003</v>
      </c>
      <c r="AH104" s="241">
        <f>SUM(DB_UtilityFE!BI104:BJ104)</f>
        <v>129712819.7288</v>
      </c>
      <c r="AI104" s="241">
        <f>SUM(DB_UtilityFE!BK104:BM104)</f>
        <v>3743595.1224076804</v>
      </c>
      <c r="AJ104" s="241">
        <f>SUM(DB_UtilityFE!BN104:BP104)</f>
        <v>311805428.80147201</v>
      </c>
      <c r="AK104" s="241">
        <f>SUM(DB_UtilityFE!BQ104:BR104)</f>
        <v>141682939.140576</v>
      </c>
      <c r="AL104" s="241">
        <f>SUM(DB_UtilityFE!BS104:BU104)</f>
        <v>156340.36377600001</v>
      </c>
      <c r="AM104" s="241">
        <f>SUM(DB_UtilityFE!BV104:BX104)</f>
        <v>38609645.472000003</v>
      </c>
      <c r="AN104" s="241">
        <f>SUM(DB_UtilityFE!BY104:BZ104)</f>
        <v>11852062.4256</v>
      </c>
      <c r="AO104" s="205">
        <f t="shared" si="3"/>
        <v>5879358.6603133557</v>
      </c>
      <c r="AP104" s="205">
        <f t="shared" si="4"/>
        <v>817405321.75868475</v>
      </c>
      <c r="AQ104" s="205">
        <f t="shared" si="5"/>
        <v>316817945.2469961</v>
      </c>
    </row>
    <row r="105" spans="1:43" x14ac:dyDescent="0.2">
      <c r="A105" s="203">
        <v>42</v>
      </c>
      <c r="B105" s="203" t="s">
        <v>53</v>
      </c>
      <c r="C105" s="203">
        <v>2006</v>
      </c>
      <c r="D105" s="204" t="s">
        <v>203</v>
      </c>
      <c r="E105" s="241">
        <f>SUM(DB_UtilityFE!E105:G105)</f>
        <v>0</v>
      </c>
      <c r="F105" s="241">
        <f>SUM(DB_UtilityFE!H105:J105)</f>
        <v>0</v>
      </c>
      <c r="G105" s="241">
        <f>SUM(DB_UtilityFE!K105:L105)</f>
        <v>0</v>
      </c>
      <c r="H105" s="241">
        <f>SUM(DB_UtilityFE!M105:O105)</f>
        <v>106267.94084306667</v>
      </c>
      <c r="I105" s="241">
        <f>SUM(DB_UtilityFE!P105:R105)</f>
        <v>25935951.920875557</v>
      </c>
      <c r="J105" s="241">
        <f>SUM(DB_UtilityFE!S105:T105)</f>
        <v>10435317.455879917</v>
      </c>
      <c r="K105" s="241">
        <f>SUM(DB_UtilityFE!U105:V105)</f>
        <v>128762.05971300001</v>
      </c>
      <c r="L105" s="241">
        <f>SUM(DB_UtilityFE!W105:X105)</f>
        <v>15216196.7552</v>
      </c>
      <c r="M105" s="241">
        <f>SUM(DB_UtilityFE!Y105)</f>
        <v>1527173.0319999999</v>
      </c>
      <c r="N105" s="241">
        <f>SUM(DB_UtilityFE!Z105:AA105)</f>
        <v>0</v>
      </c>
      <c r="O105" s="241">
        <f>SUM(DB_UtilityFE!AB105:AC105)</f>
        <v>0</v>
      </c>
      <c r="P105" s="241">
        <f>SUM(DB_UtilityFE!AD105)</f>
        <v>0</v>
      </c>
      <c r="Q105" s="241">
        <f>SUM(DB_UtilityFE!AE105)</f>
        <v>1.9315799999999996</v>
      </c>
      <c r="R105" s="241">
        <f>SUM(DB_UtilityFE!AF105)</f>
        <v>263.54160000000002</v>
      </c>
      <c r="S105" s="241">
        <f>SUM(DB_UtilityFE!AG105)</f>
        <v>219.61799999999999</v>
      </c>
      <c r="T105" s="241">
        <f>SUM(DB_UtilityFE!AH105:AI105)</f>
        <v>2769.4321799243821</v>
      </c>
      <c r="U105" s="241">
        <f>SUM(DB_UtilityFE!AJ105:AK105)</f>
        <v>885925.109156608</v>
      </c>
      <c r="V105" s="241">
        <f>SUM(DB_UtilityFE!AL105)</f>
        <v>106662.65396623201</v>
      </c>
      <c r="W105" s="241">
        <f>SUM(DB_UtilityFE!AM105:AN105)</f>
        <v>58137.03456</v>
      </c>
      <c r="X105" s="241">
        <f>SUM(DB_UtilityFE!AO105:AP105)</f>
        <v>7426859.8470000001</v>
      </c>
      <c r="Y105" s="241">
        <f>SUM(DB_UtilityFE!AQ105)</f>
        <v>2161300.3483500001</v>
      </c>
      <c r="Z105" s="241">
        <f>SUM(DB_UtilityFE!AR105:AS105)</f>
        <v>633.92982060351574</v>
      </c>
      <c r="AA105" s="241">
        <f>SUM(DB_UtilityFE!AT105:AU105)</f>
        <v>174838.68810652351</v>
      </c>
      <c r="AB105" s="241">
        <f>SUM(DB_UtilityFE!AV105:AW105)</f>
        <v>91227.93499052737</v>
      </c>
      <c r="AC105" s="241">
        <f>SUM(DB_UtilityFE!AX105:AY105)</f>
        <v>33194.652391727272</v>
      </c>
      <c r="AD105" s="241">
        <f>SUM(DB_UtilityFE!AZ105:BA105)</f>
        <v>6024204.2430818183</v>
      </c>
      <c r="AE105" s="241">
        <f>SUM(DB_UtilityFE!BB105)</f>
        <v>2872611.1232000003</v>
      </c>
      <c r="AF105" s="241">
        <f>SUM(DB_UtilityFE!BC105:BE105)</f>
        <v>553835.30125000002</v>
      </c>
      <c r="AG105" s="241">
        <f>SUM(DB_UtilityFE!BF105:BH105)</f>
        <v>125641494.05500001</v>
      </c>
      <c r="AH105" s="241">
        <f>SUM(DB_UtilityFE!BI105:BJ105)</f>
        <v>57978644.107999995</v>
      </c>
      <c r="AI105" s="241">
        <f>SUM(DB_UtilityFE!BK105:BM105)</f>
        <v>309823.60895416007</v>
      </c>
      <c r="AJ105" s="241">
        <f>SUM(DB_UtilityFE!BN105:BP105)</f>
        <v>25805323.514963999</v>
      </c>
      <c r="AK105" s="241">
        <f>SUM(DB_UtilityFE!BQ105:BR105)</f>
        <v>11725819.191562001</v>
      </c>
      <c r="AL105" s="241">
        <f>SUM(DB_UtilityFE!BS105:BU105)</f>
        <v>16016.139975999999</v>
      </c>
      <c r="AM105" s="241">
        <f>SUM(DB_UtilityFE!BV105:BX105)</f>
        <v>3955328.4344999995</v>
      </c>
      <c r="AN105" s="241">
        <f>SUM(DB_UtilityFE!BY105:BZ105)</f>
        <v>1214173.2705999999</v>
      </c>
      <c r="AO105" s="205">
        <f t="shared" si="3"/>
        <v>1209442.0312684819</v>
      </c>
      <c r="AP105" s="205">
        <f t="shared" si="4"/>
        <v>211066386.10948452</v>
      </c>
      <c r="AQ105" s="205">
        <f t="shared" si="5"/>
        <v>88113148.736548677</v>
      </c>
    </row>
    <row r="106" spans="1:43" x14ac:dyDescent="0.2">
      <c r="A106" s="203">
        <v>43</v>
      </c>
      <c r="B106" s="203" t="s">
        <v>54</v>
      </c>
      <c r="C106" s="203">
        <v>2006</v>
      </c>
      <c r="D106" s="204" t="s">
        <v>203</v>
      </c>
      <c r="E106" s="241">
        <f>SUM(DB_UtilityFE!E106:G106)</f>
        <v>0</v>
      </c>
      <c r="F106" s="241">
        <f>SUM(DB_UtilityFE!H106:J106)</f>
        <v>0</v>
      </c>
      <c r="G106" s="241">
        <f>SUM(DB_UtilityFE!K106:L106)</f>
        <v>0</v>
      </c>
      <c r="H106" s="241">
        <f>SUM(DB_UtilityFE!M106:O106)</f>
        <v>709029.56356253335</v>
      </c>
      <c r="I106" s="241">
        <f>SUM(DB_UtilityFE!P106:R106)</f>
        <v>173047078.21707112</v>
      </c>
      <c r="J106" s="241">
        <f>SUM(DB_UtilityFE!S106:T106)</f>
        <v>69625406.521291032</v>
      </c>
      <c r="K106" s="241">
        <f>SUM(DB_UtilityFE!U106:V106)</f>
        <v>16664.277356999999</v>
      </c>
      <c r="L106" s="241">
        <f>SUM(DB_UtilityFE!W106:X106)</f>
        <v>1969267.3728</v>
      </c>
      <c r="M106" s="241">
        <f>SUM(DB_UtilityFE!Y106)</f>
        <v>197645.44799999995</v>
      </c>
      <c r="N106" s="241">
        <f>SUM(DB_UtilityFE!Z106:AA106)</f>
        <v>0</v>
      </c>
      <c r="O106" s="241">
        <f>SUM(DB_UtilityFE!AB106:AC106)</f>
        <v>0</v>
      </c>
      <c r="P106" s="241">
        <f>SUM(DB_UtilityFE!AD106)</f>
        <v>0</v>
      </c>
      <c r="Q106" s="241">
        <f>SUM(DB_UtilityFE!AE106)</f>
        <v>1.1037599999999999</v>
      </c>
      <c r="R106" s="241">
        <f>SUM(DB_UtilityFE!AF106)</f>
        <v>150.59520000000001</v>
      </c>
      <c r="S106" s="241">
        <f>SUM(DB_UtilityFE!AG106)</f>
        <v>125.49600000000001</v>
      </c>
      <c r="T106" s="241">
        <f>SUM(DB_UtilityFE!AH106:AI106)</f>
        <v>13841.475084705498</v>
      </c>
      <c r="U106" s="241">
        <f>SUM(DB_UtilityFE!AJ106:AK106)</f>
        <v>4427806.6869436791</v>
      </c>
      <c r="V106" s="241">
        <f>SUM(DB_UtilityFE!AL106)</f>
        <v>533094.28483006801</v>
      </c>
      <c r="W106" s="241">
        <f>SUM(DB_UtilityFE!AM106:AN106)</f>
        <v>33738.329855999997</v>
      </c>
      <c r="X106" s="241">
        <f>SUM(DB_UtilityFE!AO106:AP106)</f>
        <v>4309986.7271999996</v>
      </c>
      <c r="Y106" s="241">
        <f>SUM(DB_UtilityFE!AQ106)</f>
        <v>1254254.9619600002</v>
      </c>
      <c r="Z106" s="241">
        <f>SUM(DB_UtilityFE!AR106:AS106)</f>
        <v>851.23207181250018</v>
      </c>
      <c r="AA106" s="241">
        <f>SUM(DB_UtilityFE!AT106:AU106)</f>
        <v>234770.93815875007</v>
      </c>
      <c r="AB106" s="241">
        <f>SUM(DB_UtilityFE!AV106:AW106)</f>
        <v>122499.59157187503</v>
      </c>
      <c r="AC106" s="241">
        <f>SUM(DB_UtilityFE!AX106:AY106)</f>
        <v>32616.816319909085</v>
      </c>
      <c r="AD106" s="241">
        <f>SUM(DB_UtilityFE!AZ106:BA106)</f>
        <v>5919337.8786272723</v>
      </c>
      <c r="AE106" s="241">
        <f>SUM(DB_UtilityFE!BB106)</f>
        <v>2822606.1312000002</v>
      </c>
      <c r="AF106" s="241">
        <f>SUM(DB_UtilityFE!BC106:BE106)</f>
        <v>688860.73025000002</v>
      </c>
      <c r="AG106" s="241">
        <f>SUM(DB_UtilityFE!BF106:BH106)</f>
        <v>156272977.09099999</v>
      </c>
      <c r="AH106" s="241">
        <f>SUM(DB_UtilityFE!BI106:BJ106)</f>
        <v>72113877.589599997</v>
      </c>
      <c r="AI106" s="241">
        <f>SUM(DB_UtilityFE!BK106:BM106)</f>
        <v>3387050.3469359204</v>
      </c>
      <c r="AJ106" s="241">
        <f>SUM(DB_UtilityFE!BN106:BP106)</f>
        <v>282108681.96646798</v>
      </c>
      <c r="AK106" s="241">
        <f>SUM(DB_UtilityFE!BQ106:BR106)</f>
        <v>128188875.26019403</v>
      </c>
      <c r="AL106" s="241">
        <f>SUM(DB_UtilityFE!BS106:BU106)</f>
        <v>168203.86273600001</v>
      </c>
      <c r="AM106" s="241">
        <f>SUM(DB_UtilityFE!BV106:BX106)</f>
        <v>41539442.217</v>
      </c>
      <c r="AN106" s="241">
        <f>SUM(DB_UtilityFE!BY106:BZ106)</f>
        <v>12751426.651600001</v>
      </c>
      <c r="AO106" s="205">
        <f t="shared" si="3"/>
        <v>5050857.7379338806</v>
      </c>
      <c r="AP106" s="205">
        <f t="shared" si="4"/>
        <v>669829499.69046879</v>
      </c>
      <c r="AQ106" s="205">
        <f t="shared" si="5"/>
        <v>287609811.93624699</v>
      </c>
    </row>
    <row r="107" spans="1:43" x14ac:dyDescent="0.2">
      <c r="A107" s="203">
        <v>50</v>
      </c>
      <c r="B107" s="203" t="s">
        <v>55</v>
      </c>
      <c r="C107" s="203">
        <v>2006</v>
      </c>
      <c r="D107" s="204" t="s">
        <v>204</v>
      </c>
      <c r="E107" s="241">
        <f>SUM(DB_UtilityFE!E107:G107)</f>
        <v>17730.161623533335</v>
      </c>
      <c r="F107" s="241">
        <f>SUM(DB_UtilityFE!H107:J107)</f>
        <v>1920854.0148366666</v>
      </c>
      <c r="G107" s="241">
        <f>SUM(DB_UtilityFE!K107:L107)</f>
        <v>940621.52209500014</v>
      </c>
      <c r="H107" s="241">
        <f>SUM(DB_UtilityFE!M107:O107)</f>
        <v>11659.996765066666</v>
      </c>
      <c r="I107" s="241">
        <f>SUM(DB_UtilityFE!P107:R107)</f>
        <v>2845760.5661422219</v>
      </c>
      <c r="J107" s="241">
        <f>SUM(DB_UtilityFE!S107:T107)</f>
        <v>1144990.3593943794</v>
      </c>
      <c r="K107" s="241">
        <f>SUM(DB_UtilityFE!U107:V107)</f>
        <v>460.05128820000004</v>
      </c>
      <c r="L107" s="241">
        <f>SUM(DB_UtilityFE!W107:X107)</f>
        <v>54365.633280000009</v>
      </c>
      <c r="M107" s="241">
        <f>SUM(DB_UtilityFE!Y107)</f>
        <v>5456.4047999999993</v>
      </c>
      <c r="N107" s="241">
        <f>SUM(DB_UtilityFE!Z107:AA107)</f>
        <v>0</v>
      </c>
      <c r="O107" s="241">
        <f>SUM(DB_UtilityFE!AB107:AC107)</f>
        <v>0</v>
      </c>
      <c r="P107" s="241">
        <f>SUM(DB_UtilityFE!AD107)</f>
        <v>0</v>
      </c>
      <c r="Q107" s="241">
        <f>SUM(DB_UtilityFE!AE107)</f>
        <v>191.91626999999997</v>
      </c>
      <c r="R107" s="241">
        <f>SUM(DB_UtilityFE!AF107)</f>
        <v>26184.740399999999</v>
      </c>
      <c r="S107" s="241">
        <f>SUM(DB_UtilityFE!AG107)</f>
        <v>21820.616999999998</v>
      </c>
      <c r="T107" s="241">
        <f>SUM(DB_UtilityFE!AH107:AI107)</f>
        <v>214797.60555093255</v>
      </c>
      <c r="U107" s="241">
        <f>SUM(DB_UtilityFE!AJ107:AK107)</f>
        <v>68712494.035323799</v>
      </c>
      <c r="V107" s="241">
        <f>SUM(DB_UtilityFE!AL107)</f>
        <v>8272772.6065058876</v>
      </c>
      <c r="W107" s="241">
        <f>SUM(DB_UtilityFE!AM107:AN107)</f>
        <v>4013.2160640000002</v>
      </c>
      <c r="X107" s="241">
        <f>SUM(DB_UtilityFE!AO107:AP107)</f>
        <v>512678.25179999997</v>
      </c>
      <c r="Y107" s="241">
        <f>SUM(DB_UtilityFE!AQ107)</f>
        <v>149195.17899000001</v>
      </c>
      <c r="Z107" s="241">
        <f>SUM(DB_UtilityFE!AR107:AS107)</f>
        <v>11.270287643554692</v>
      </c>
      <c r="AA107" s="241">
        <f>SUM(DB_UtilityFE!AT107:AU107)</f>
        <v>3108.3603297070326</v>
      </c>
      <c r="AB107" s="241">
        <f>SUM(DB_UtilityFE!AV107:AW107)</f>
        <v>1621.8909965332039</v>
      </c>
      <c r="AC107" s="241">
        <f>SUM(DB_UtilityFE!AX107:AY107)</f>
        <v>19423.356135363636</v>
      </c>
      <c r="AD107" s="241">
        <f>SUM(DB_UtilityFE!AZ107:BA107)</f>
        <v>3524973.3319909093</v>
      </c>
      <c r="AE107" s="241">
        <f>SUM(DB_UtilityFE!BB107)</f>
        <v>1680865.5872000002</v>
      </c>
      <c r="AF107" s="241">
        <f>SUM(DB_UtilityFE!BC107:BE107)</f>
        <v>292902.57150000002</v>
      </c>
      <c r="AG107" s="241">
        <f>SUM(DB_UtilityFE!BF107:BH107)</f>
        <v>66447040.505999997</v>
      </c>
      <c r="AH107" s="241">
        <f>SUM(DB_UtilityFE!BI107:BJ107)</f>
        <v>30662714.913599998</v>
      </c>
      <c r="AI107" s="241">
        <f>SUM(DB_UtilityFE!BK107:BM107)</f>
        <v>1649562.3552087201</v>
      </c>
      <c r="AJ107" s="241">
        <f>SUM(DB_UtilityFE!BN107:BP107)</f>
        <v>137392661.514588</v>
      </c>
      <c r="AK107" s="241">
        <f>SUM(DB_UtilityFE!BQ107:BR107)</f>
        <v>62430587.480654009</v>
      </c>
      <c r="AL107" s="241">
        <f>SUM(DB_UtilityFE!BS107:BU107)</f>
        <v>6606.9512880000002</v>
      </c>
      <c r="AM107" s="241">
        <f>SUM(DB_UtilityFE!BV107:BX107)</f>
        <v>1631645.4734999998</v>
      </c>
      <c r="AN107" s="241">
        <f>SUM(DB_UtilityFE!BY107:BZ107)</f>
        <v>500868.72779999999</v>
      </c>
      <c r="AO107" s="205">
        <f t="shared" si="3"/>
        <v>2217359.4519814602</v>
      </c>
      <c r="AP107" s="205">
        <f t="shared" si="4"/>
        <v>283071766.4281913</v>
      </c>
      <c r="AQ107" s="205">
        <f t="shared" si="5"/>
        <v>105811515.28903581</v>
      </c>
    </row>
    <row r="108" spans="1:43" x14ac:dyDescent="0.2">
      <c r="A108" s="203">
        <v>51</v>
      </c>
      <c r="B108" s="203" t="s">
        <v>56</v>
      </c>
      <c r="C108" s="203">
        <v>2006</v>
      </c>
      <c r="D108" s="204" t="s">
        <v>204</v>
      </c>
      <c r="E108" s="241">
        <f>SUM(DB_UtilityFE!E108:G108)</f>
        <v>302974.88958146662</v>
      </c>
      <c r="F108" s="241">
        <f>SUM(DB_UtilityFE!H108:J108)</f>
        <v>32823757.921913333</v>
      </c>
      <c r="G108" s="241">
        <f>SUM(DB_UtilityFE!K108:L108)</f>
        <v>16073440.71903</v>
      </c>
      <c r="H108" s="241">
        <f>SUM(DB_UtilityFE!M108:O108)</f>
        <v>40197.815554266665</v>
      </c>
      <c r="I108" s="241">
        <f>SUM(DB_UtilityFE!P108:R108)</f>
        <v>9810753.8667688891</v>
      </c>
      <c r="J108" s="241">
        <f>SUM(DB_UtilityFE!S108:T108)</f>
        <v>3947351.9766525947</v>
      </c>
      <c r="K108" s="241">
        <f>SUM(DB_UtilityFE!U108:V108)</f>
        <v>4586.6975280000006</v>
      </c>
      <c r="L108" s="241">
        <f>SUM(DB_UtilityFE!W108:X108)</f>
        <v>542023.73119999992</v>
      </c>
      <c r="M108" s="241">
        <f>SUM(DB_UtilityFE!Y108)</f>
        <v>54400.191999999988</v>
      </c>
      <c r="N108" s="241">
        <f>SUM(DB_UtilityFE!Z108:AA108)</f>
        <v>18.189450000000001</v>
      </c>
      <c r="O108" s="241">
        <f>SUM(DB_UtilityFE!AB108:AC108)</f>
        <v>2914.5600000000004</v>
      </c>
      <c r="P108" s="241">
        <f>SUM(DB_UtilityFE!AD108)</f>
        <v>416.85750000000002</v>
      </c>
      <c r="Q108" s="241">
        <f>SUM(DB_UtilityFE!AE108)</f>
        <v>907.70462999999995</v>
      </c>
      <c r="R108" s="241">
        <f>SUM(DB_UtilityFE!AF108)</f>
        <v>123845.7276</v>
      </c>
      <c r="S108" s="241">
        <f>SUM(DB_UtilityFE!AG108)</f>
        <v>103204.773</v>
      </c>
      <c r="T108" s="241">
        <f>SUM(DB_UtilityFE!AH108:AI108)</f>
        <v>149119.12839851546</v>
      </c>
      <c r="U108" s="241">
        <f>SUM(DB_UtilityFE!AJ108:AK108)</f>
        <v>47702334.457383312</v>
      </c>
      <c r="V108" s="241">
        <f>SUM(DB_UtilityFE!AL108)</f>
        <v>5743214.1171087511</v>
      </c>
      <c r="W108" s="241">
        <f>SUM(DB_UtilityFE!AM108:AN108)</f>
        <v>5347.1784959999995</v>
      </c>
      <c r="X108" s="241">
        <f>SUM(DB_UtilityFE!AO108:AP108)</f>
        <v>683088.59519999998</v>
      </c>
      <c r="Y108" s="241">
        <f>SUM(DB_UtilityFE!AQ108)</f>
        <v>198786.51936000001</v>
      </c>
      <c r="Z108" s="241">
        <f>SUM(DB_UtilityFE!AR108:AS108)</f>
        <v>7.9993881503906277</v>
      </c>
      <c r="AA108" s="241">
        <f>SUM(DB_UtilityFE!AT108:AU108)</f>
        <v>2206.2418968359384</v>
      </c>
      <c r="AB108" s="241">
        <f>SUM(DB_UtilityFE!AV108:AW108)</f>
        <v>1151.1805225585942</v>
      </c>
      <c r="AC108" s="241">
        <f>SUM(DB_UtilityFE!AX108:AY108)</f>
        <v>6025.512162181818</v>
      </c>
      <c r="AD108" s="241">
        <f>SUM(DB_UtilityFE!AZ108:BA108)</f>
        <v>1093516.9769454545</v>
      </c>
      <c r="AE108" s="241">
        <f>SUM(DB_UtilityFE!BB108)</f>
        <v>521438.00319999998</v>
      </c>
      <c r="AF108" s="241">
        <f>SUM(DB_UtilityFE!BC108:BE108)</f>
        <v>555377.11074999999</v>
      </c>
      <c r="AG108" s="241">
        <f>SUM(DB_UtilityFE!BF108:BH108)</f>
        <v>125991264.553</v>
      </c>
      <c r="AH108" s="241">
        <f>SUM(DB_UtilityFE!BI108:BJ108)</f>
        <v>58140049.536799997</v>
      </c>
      <c r="AI108" s="241">
        <f>SUM(DB_UtilityFE!BK108:BM108)</f>
        <v>4925606.0143672004</v>
      </c>
      <c r="AJ108" s="241">
        <f>SUM(DB_UtilityFE!BN108:BP108)</f>
        <v>410255555.20787996</v>
      </c>
      <c r="AK108" s="241">
        <f>SUM(DB_UtilityFE!BQ108:BR108)</f>
        <v>186418219.47754002</v>
      </c>
      <c r="AL108" s="241">
        <f>SUM(DB_UtilityFE!BS108:BU108)</f>
        <v>0</v>
      </c>
      <c r="AM108" s="241">
        <f>SUM(DB_UtilityFE!BV108:BX108)</f>
        <v>0</v>
      </c>
      <c r="AN108" s="241">
        <f>SUM(DB_UtilityFE!BY108:BZ108)</f>
        <v>0</v>
      </c>
      <c r="AO108" s="205">
        <f t="shared" si="3"/>
        <v>5990168.2403057814</v>
      </c>
      <c r="AP108" s="205">
        <f t="shared" si="4"/>
        <v>629031261.83978784</v>
      </c>
      <c r="AQ108" s="205">
        <f t="shared" si="5"/>
        <v>271201673.35271394</v>
      </c>
    </row>
    <row r="109" spans="1:43" x14ac:dyDescent="0.2">
      <c r="A109" s="203">
        <v>52</v>
      </c>
      <c r="B109" s="203" t="s">
        <v>57</v>
      </c>
      <c r="C109" s="203">
        <v>2006</v>
      </c>
      <c r="D109" s="204" t="s">
        <v>204</v>
      </c>
      <c r="E109" s="241">
        <f>SUM(DB_UtilityFE!E109:G109)</f>
        <v>28845.811368733332</v>
      </c>
      <c r="F109" s="241">
        <f>SUM(DB_UtilityFE!H109:J109)</f>
        <v>3125103.637256667</v>
      </c>
      <c r="G109" s="241">
        <f>SUM(DB_UtilityFE!K109:L109)</f>
        <v>1530329.5915650001</v>
      </c>
      <c r="H109" s="241">
        <f>SUM(DB_UtilityFE!M109:O109)</f>
        <v>13768.858888666668</v>
      </c>
      <c r="I109" s="241">
        <f>SUM(DB_UtilityFE!P109:R109)</f>
        <v>3360453.3908222225</v>
      </c>
      <c r="J109" s="241">
        <f>SUM(DB_UtilityFE!S109:T109)</f>
        <v>1352076.763401641</v>
      </c>
      <c r="K109" s="241">
        <f>SUM(DB_UtilityFE!U109:V109)</f>
        <v>13570.4275098</v>
      </c>
      <c r="L109" s="241">
        <f>SUM(DB_UtilityFE!W109:X109)</f>
        <v>1603657.90592</v>
      </c>
      <c r="M109" s="241">
        <f>SUM(DB_UtilityFE!Y109)</f>
        <v>160951.06719999996</v>
      </c>
      <c r="N109" s="241">
        <f>SUM(DB_UtilityFE!Z109:AA109)</f>
        <v>0</v>
      </c>
      <c r="O109" s="241">
        <f>SUM(DB_UtilityFE!AB109:AC109)</f>
        <v>0</v>
      </c>
      <c r="P109" s="241">
        <f>SUM(DB_UtilityFE!AD109)</f>
        <v>0</v>
      </c>
      <c r="Q109" s="241">
        <f>SUM(DB_UtilityFE!AE109)</f>
        <v>418.18707000000001</v>
      </c>
      <c r="R109" s="241">
        <f>SUM(DB_UtilityFE!AF109)</f>
        <v>57056.756400000006</v>
      </c>
      <c r="S109" s="241">
        <f>SUM(DB_UtilityFE!AG109)</f>
        <v>47547.297000000006</v>
      </c>
      <c r="T109" s="241">
        <f>SUM(DB_UtilityFE!AH109:AI109)</f>
        <v>316993.73452462099</v>
      </c>
      <c r="U109" s="241">
        <f>SUM(DB_UtilityFE!AJ109:AK109)</f>
        <v>101404436.22214054</v>
      </c>
      <c r="V109" s="241">
        <f>SUM(DB_UtilityFE!AL109)</f>
        <v>12208781.735173762</v>
      </c>
      <c r="W109" s="241">
        <f>SUM(DB_UtilityFE!AM109:AN109)</f>
        <v>30845.403072000001</v>
      </c>
      <c r="X109" s="241">
        <f>SUM(DB_UtilityFE!AO109:AP109)</f>
        <v>3940422.6114000003</v>
      </c>
      <c r="Y109" s="241">
        <f>SUM(DB_UtilityFE!AQ109)</f>
        <v>1146707.6177700001</v>
      </c>
      <c r="Z109" s="241">
        <f>SUM(DB_UtilityFE!AR109:AS109)</f>
        <v>345.24908098535167</v>
      </c>
      <c r="AA109" s="241">
        <f>SUM(DB_UtilityFE!AT109:AU109)</f>
        <v>95220.155966152379</v>
      </c>
      <c r="AB109" s="241">
        <f>SUM(DB_UtilityFE!AV109:AW109)</f>
        <v>49684.302097802749</v>
      </c>
      <c r="AC109" s="241">
        <f>SUM(DB_UtilityFE!AX109:AY109)</f>
        <v>3833.8505723636363</v>
      </c>
      <c r="AD109" s="241">
        <f>SUM(DB_UtilityFE!AZ109:BA109)</f>
        <v>695771.6746909091</v>
      </c>
      <c r="AE109" s="241">
        <f>SUM(DB_UtilityFE!BB109)</f>
        <v>331775.18080000003</v>
      </c>
      <c r="AF109" s="241">
        <f>SUM(DB_UtilityFE!BC109:BE109)</f>
        <v>397150.56149999995</v>
      </c>
      <c r="AG109" s="241">
        <f>SUM(DB_UtilityFE!BF109:BH109)</f>
        <v>90096441.666000009</v>
      </c>
      <c r="AH109" s="241">
        <f>SUM(DB_UtilityFE!BI109:BJ109)</f>
        <v>41575990.209599994</v>
      </c>
      <c r="AI109" s="241">
        <f>SUM(DB_UtilityFE!BK109:BM109)</f>
        <v>2344061.3184870398</v>
      </c>
      <c r="AJ109" s="241">
        <f>SUM(DB_UtilityFE!BN109:BP109)</f>
        <v>195237738.23001599</v>
      </c>
      <c r="AK109" s="241">
        <f>SUM(DB_UtilityFE!BQ109:BR109)</f>
        <v>88715121.766527995</v>
      </c>
      <c r="AL109" s="241">
        <f>SUM(DB_UtilityFE!BS109:BU109)</f>
        <v>1681.6755440000002</v>
      </c>
      <c r="AM109" s="241">
        <f>SUM(DB_UtilityFE!BV109:BX109)</f>
        <v>415304.75549999997</v>
      </c>
      <c r="AN109" s="241">
        <f>SUM(DB_UtilityFE!BY109:BZ109)</f>
        <v>127486.7414</v>
      </c>
      <c r="AO109" s="205">
        <f t="shared" si="3"/>
        <v>3151515.0776182101</v>
      </c>
      <c r="AP109" s="205">
        <f t="shared" si="4"/>
        <v>400031607.00611252</v>
      </c>
      <c r="AQ109" s="205">
        <f t="shared" si="5"/>
        <v>147246452.27253619</v>
      </c>
    </row>
    <row r="110" spans="1:43" x14ac:dyDescent="0.2">
      <c r="A110" s="203">
        <v>53</v>
      </c>
      <c r="B110" s="203" t="s">
        <v>58</v>
      </c>
      <c r="C110" s="203">
        <v>2006</v>
      </c>
      <c r="D110" s="204" t="s">
        <v>204</v>
      </c>
      <c r="E110" s="241">
        <f>SUM(DB_UtilityFE!E110:G110)</f>
        <v>1358.0526138666667</v>
      </c>
      <c r="F110" s="241">
        <f>SUM(DB_UtilityFE!H110:J110)</f>
        <v>147128.99245333334</v>
      </c>
      <c r="G110" s="241">
        <f>SUM(DB_UtilityFE!K110:L110)</f>
        <v>72047.482920000009</v>
      </c>
      <c r="H110" s="241">
        <f>SUM(DB_UtilityFE!M110:O110)</f>
        <v>92.165924799999999</v>
      </c>
      <c r="I110" s="241">
        <f>SUM(DB_UtilityFE!P110:R110)</f>
        <v>22494.187573333336</v>
      </c>
      <c r="J110" s="241">
        <f>SUM(DB_UtilityFE!S110:T110)</f>
        <v>9050.5252691692294</v>
      </c>
      <c r="K110" s="241">
        <f>SUM(DB_UtilityFE!U110:V110)</f>
        <v>241.76869500000001</v>
      </c>
      <c r="L110" s="241">
        <f>SUM(DB_UtilityFE!W110:X110)</f>
        <v>28570.527999999998</v>
      </c>
      <c r="M110" s="241">
        <f>SUM(DB_UtilityFE!Y110)</f>
        <v>2867.48</v>
      </c>
      <c r="N110" s="241">
        <f>SUM(DB_UtilityFE!Z110:AA110)</f>
        <v>0</v>
      </c>
      <c r="O110" s="241">
        <f>SUM(DB_UtilityFE!AB110:AC110)</f>
        <v>0</v>
      </c>
      <c r="P110" s="241">
        <f>SUM(DB_UtilityFE!AD110)</f>
        <v>0</v>
      </c>
      <c r="Q110" s="241">
        <f>SUM(DB_UtilityFE!AE110)</f>
        <v>100.99404</v>
      </c>
      <c r="R110" s="241">
        <f>SUM(DB_UtilityFE!AF110)</f>
        <v>13779.460800000001</v>
      </c>
      <c r="S110" s="241">
        <f>SUM(DB_UtilityFE!AG110)</f>
        <v>11482.884000000002</v>
      </c>
      <c r="T110" s="241">
        <f>SUM(DB_UtilityFE!AH110:AI110)</f>
        <v>143.69604970560624</v>
      </c>
      <c r="U110" s="241">
        <f>SUM(DB_UtilityFE!AJ110:AK110)</f>
        <v>45967.523394737378</v>
      </c>
      <c r="V110" s="241">
        <f>SUM(DB_UtilityFE!AL110)</f>
        <v>5534.3482094160008</v>
      </c>
      <c r="W110" s="241">
        <f>SUM(DB_UtilityFE!AM110:AN110)</f>
        <v>9103.2944639999987</v>
      </c>
      <c r="X110" s="241">
        <f>SUM(DB_UtilityFE!AO110:AP110)</f>
        <v>1162922.9567999998</v>
      </c>
      <c r="Y110" s="241">
        <f>SUM(DB_UtilityFE!AQ110)</f>
        <v>338423.75424000004</v>
      </c>
      <c r="Z110" s="241">
        <f>SUM(DB_UtilityFE!AR110:AS110)</f>
        <v>87.776366504882844</v>
      </c>
      <c r="AA110" s="241">
        <f>SUM(DB_UtilityFE!AT110:AU110)</f>
        <v>24208.838687949225</v>
      </c>
      <c r="AB110" s="241">
        <f>SUM(DB_UtilityFE!AV110:AW110)</f>
        <v>12631.771525732427</v>
      </c>
      <c r="AC110" s="241">
        <f>SUM(DB_UtilityFE!AX110:AY110)</f>
        <v>431.18027572727271</v>
      </c>
      <c r="AD110" s="241">
        <f>SUM(DB_UtilityFE!AZ110:BA110)</f>
        <v>78251.099481818179</v>
      </c>
      <c r="AE110" s="241">
        <f>SUM(DB_UtilityFE!BB110)</f>
        <v>37313.638400000003</v>
      </c>
      <c r="AF110" s="241">
        <f>SUM(DB_UtilityFE!BC110:BE110)</f>
        <v>16451.897000000001</v>
      </c>
      <c r="AG110" s="241">
        <f>SUM(DB_UtilityFE!BF110:BH110)</f>
        <v>3732230.3480000002</v>
      </c>
      <c r="AH110" s="241">
        <f>SUM(DB_UtilityFE!BI110:BJ110)</f>
        <v>1722278.5888</v>
      </c>
      <c r="AI110" s="241">
        <f>SUM(DB_UtilityFE!BK110:BM110)</f>
        <v>48057.278186560005</v>
      </c>
      <c r="AJ110" s="241">
        <f>SUM(DB_UtilityFE!BN110:BP110)</f>
        <v>4002708.557424</v>
      </c>
      <c r="AK110" s="241">
        <f>SUM(DB_UtilityFE!BQ110:BR110)</f>
        <v>1818812.1839920001</v>
      </c>
      <c r="AL110" s="241">
        <f>SUM(DB_UtilityFE!BS110:BU110)</f>
        <v>652.55073600000003</v>
      </c>
      <c r="AM110" s="241">
        <f>SUM(DB_UtilityFE!BV110:BX110)</f>
        <v>161153.217</v>
      </c>
      <c r="AN110" s="241">
        <f>SUM(DB_UtilityFE!BY110:BZ110)</f>
        <v>49469.4516</v>
      </c>
      <c r="AO110" s="205">
        <f t="shared" si="3"/>
        <v>76720.654352164434</v>
      </c>
      <c r="AP110" s="205">
        <f t="shared" si="4"/>
        <v>9419415.709615171</v>
      </c>
      <c r="AQ110" s="205">
        <f t="shared" si="5"/>
        <v>4079912.1089563179</v>
      </c>
    </row>
  </sheetData>
  <mergeCells count="1">
    <mergeCell ref="A1:D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ReadMe</vt:lpstr>
      <vt:lpstr>Pasture_milkShare</vt:lpstr>
      <vt:lpstr>Index_variables</vt:lpstr>
      <vt:lpstr>DB_Census_State</vt:lpstr>
      <vt:lpstr>FE_ConvertionFactors</vt:lpstr>
      <vt:lpstr>DB_FEConversion</vt:lpstr>
      <vt:lpstr>DB_ProductionFE</vt:lpstr>
      <vt:lpstr>DB_UtilityFE</vt:lpstr>
      <vt:lpstr>DB_ProductionFE_fromUtility</vt:lpstr>
      <vt:lpstr>Results_Crop&amp;Beef</vt:lpstr>
      <vt:lpstr>Results_Crop&amp;Pasture</vt:lpstr>
      <vt:lpstr>Results_Feed2WhiteMeat</vt:lpstr>
      <vt:lpstr>Results_Feed&amp;Food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2018-02-12T16:37:00Z</dcterms:modified>
</cp:coreProperties>
</file>